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7935"/>
  </bookViews>
  <sheets>
    <sheet name="SOP DATA NR1 FEB.-15" sheetId="1" r:id="rId1"/>
  </sheets>
  <externalReferences>
    <externalReference r:id="rId2"/>
    <externalReference r:id="rId3"/>
    <externalReference r:id="rId4"/>
    <externalReference r:id="rId5"/>
  </externalReferences>
  <definedNames>
    <definedName name="_1Excel_BuiltIn__FilterDatabase_3_1_1" localSheetId="0">#REF!</definedName>
    <definedName name="_2Excel_BuiltIn__FilterDatabase_3_1_1">#REF!</definedName>
    <definedName name="_xlnm._FilterDatabase" localSheetId="0" hidden="1">'SOP DATA NR1 FEB.-15'!$A$13:$AA$675</definedName>
    <definedName name="Excel_BuiltIn__FilterDatabase_1">[1]DR_Genaral!#REF!</definedName>
    <definedName name="Excel_BuiltIn__FilterDatabase_3_1" localSheetId="0">#REF!</definedName>
    <definedName name="Excel_BuiltIn__FilterDatabase_3_1">#REF!</definedName>
    <definedName name="Excel_BuiltIn__FilterDatabase_3_1_1" localSheetId="0">#REF!</definedName>
    <definedName name="Excel_BuiltIn__FilterDatabase_3_1_1">#REF!</definedName>
    <definedName name="Excel_BuiltIn__FilterDatabase_3_1_1_1" localSheetId="0">#REF!</definedName>
    <definedName name="Excel_BuiltIn__FilterDatabase_3_1_1_1">#REF!</definedName>
    <definedName name="Excel_BuiltIn__FilterDatabase_3_1_1_1_1" localSheetId="0">#REF!</definedName>
    <definedName name="Excel_BuiltIn__FilterDatabase_3_1_1_1_1">#REF!</definedName>
    <definedName name="Excel_BuiltIn__FilterDatabase_4_1" localSheetId="0">#REF!</definedName>
    <definedName name="Excel_BuiltIn__FilterDatabase_4_1">#REF!</definedName>
    <definedName name="Excel_BuiltIn__FilterDatabase_4_1_1" localSheetId="0">#REF!</definedName>
    <definedName name="Excel_BuiltIn__FilterDatabase_4_1_1">#REF!</definedName>
    <definedName name="Excel_BuiltIn_Database" localSheetId="0">[2]Sheet4!#REF!</definedName>
    <definedName name="Excel_BuiltIn_Database">[2]Sheet4!#REF!</definedName>
    <definedName name="Excel_BuiltIn_Database_1" localSheetId="0">[3]Sheet4!#REF!</definedName>
    <definedName name="Excel_BuiltIn_Database_1">[3]Sheet4!#REF!</definedName>
    <definedName name="Excel_BuiltIn_Database_4" localSheetId="0">[4]Sheet4!#REF!</definedName>
    <definedName name="Excel_BuiltIn_Database_4">[4]Sheet4!#REF!</definedName>
    <definedName name="Excel_BuiltIn_Database_7" localSheetId="0">[4]Sheet4!#REF!</definedName>
    <definedName name="Excel_BuiltIn_Database_7">[4]Sheet4!#REF!</definedName>
    <definedName name="Excel_BuiltIn_Database_8" localSheetId="0">[4]Sheet4!#REF!</definedName>
    <definedName name="Excel_BuiltIn_Database_8">[4]Sheet4!#REF!</definedName>
    <definedName name="_xlnm.Print_Area" localSheetId="0">'SOP DATA NR1 FEB.-15'!$A$1:$AA$675</definedName>
    <definedName name="_xlnm.Print_Titles" localSheetId="0">'SOP DATA NR1 FEB.-15'!$9:$12</definedName>
  </definedNames>
  <calcPr calcId="125725"/>
</workbook>
</file>

<file path=xl/calcChain.xml><?xml version="1.0" encoding="utf-8"?>
<calcChain xmlns="http://schemas.openxmlformats.org/spreadsheetml/2006/main">
  <c r="L244" i="1"/>
  <c r="M244"/>
  <c r="N244"/>
  <c r="O244"/>
  <c r="P333"/>
  <c r="Q333"/>
  <c r="R333"/>
  <c r="O332"/>
  <c r="O333" s="1"/>
  <c r="N332"/>
  <c r="N333" s="1"/>
  <c r="M332"/>
  <c r="M333" s="1"/>
  <c r="L332"/>
  <c r="L333" s="1"/>
  <c r="Y333"/>
  <c r="L245"/>
  <c r="M245"/>
  <c r="N245"/>
  <c r="O245"/>
  <c r="L231"/>
  <c r="M231"/>
  <c r="N231"/>
  <c r="O231"/>
  <c r="L223"/>
  <c r="M223"/>
  <c r="N223"/>
  <c r="O223"/>
  <c r="O198"/>
  <c r="N198"/>
  <c r="M198"/>
  <c r="L198"/>
  <c r="O197"/>
  <c r="O199" s="1"/>
  <c r="N197"/>
  <c r="N199" s="1"/>
  <c r="M197"/>
  <c r="L197"/>
  <c r="L199" s="1"/>
  <c r="Y199"/>
  <c r="O166"/>
  <c r="O167" s="1"/>
  <c r="N166"/>
  <c r="M166"/>
  <c r="L166"/>
  <c r="Y167"/>
  <c r="L147"/>
  <c r="M147"/>
  <c r="N147"/>
  <c r="O147"/>
  <c r="P119"/>
  <c r="Q119"/>
  <c r="R119"/>
  <c r="Y119"/>
  <c r="O118"/>
  <c r="O119" s="1"/>
  <c r="N118"/>
  <c r="N119" s="1"/>
  <c r="M118"/>
  <c r="M119" s="1"/>
  <c r="L118"/>
  <c r="L119" s="1"/>
  <c r="Y117"/>
  <c r="O116"/>
  <c r="N116"/>
  <c r="M116"/>
  <c r="L116"/>
  <c r="O115"/>
  <c r="O117" s="1"/>
  <c r="N115"/>
  <c r="N117" s="1"/>
  <c r="M115"/>
  <c r="M117" s="1"/>
  <c r="L115"/>
  <c r="L117" s="1"/>
  <c r="Y491"/>
  <c r="O490"/>
  <c r="N490"/>
  <c r="N491" s="1"/>
  <c r="M490"/>
  <c r="M491" s="1"/>
  <c r="L490"/>
  <c r="L491" s="1"/>
  <c r="O491"/>
  <c r="Y513"/>
  <c r="O512"/>
  <c r="O513" s="1"/>
  <c r="N512"/>
  <c r="N513" s="1"/>
  <c r="M512"/>
  <c r="M513" s="1"/>
  <c r="L512"/>
  <c r="L513" s="1"/>
  <c r="O542"/>
  <c r="O543" s="1"/>
  <c r="N542"/>
  <c r="N543" s="1"/>
  <c r="M542"/>
  <c r="M543" s="1"/>
  <c r="L542"/>
  <c r="L543" s="1"/>
  <c r="Y543"/>
  <c r="L468"/>
  <c r="M468"/>
  <c r="N468"/>
  <c r="O468"/>
  <c r="L469"/>
  <c r="M469"/>
  <c r="N469"/>
  <c r="O469"/>
  <c r="L455"/>
  <c r="M455"/>
  <c r="N455"/>
  <c r="O455"/>
  <c r="O452"/>
  <c r="O453" s="1"/>
  <c r="N452"/>
  <c r="N453" s="1"/>
  <c r="M452"/>
  <c r="M453" s="1"/>
  <c r="L452"/>
  <c r="L453" s="1"/>
  <c r="Y453"/>
  <c r="L450"/>
  <c r="M450"/>
  <c r="N450"/>
  <c r="O450"/>
  <c r="L444"/>
  <c r="M444"/>
  <c r="N444"/>
  <c r="O444"/>
  <c r="L445"/>
  <c r="M445"/>
  <c r="N445"/>
  <c r="O445"/>
  <c r="L426"/>
  <c r="M426"/>
  <c r="N426"/>
  <c r="O426"/>
  <c r="L419"/>
  <c r="M419"/>
  <c r="N419"/>
  <c r="O419"/>
  <c r="O416"/>
  <c r="O417" s="1"/>
  <c r="N416"/>
  <c r="N417" s="1"/>
  <c r="M416"/>
  <c r="M417" s="1"/>
  <c r="L416"/>
  <c r="L417" s="1"/>
  <c r="Y417"/>
  <c r="L410"/>
  <c r="M410"/>
  <c r="N410"/>
  <c r="O410"/>
  <c r="O405"/>
  <c r="O406" s="1"/>
  <c r="N405"/>
  <c r="N406" s="1"/>
  <c r="M405"/>
  <c r="M406" s="1"/>
  <c r="L405"/>
  <c r="L406" s="1"/>
  <c r="Y406"/>
  <c r="L402"/>
  <c r="M402"/>
  <c r="N402"/>
  <c r="O402"/>
  <c r="L403"/>
  <c r="M403"/>
  <c r="N403"/>
  <c r="O403"/>
  <c r="L383"/>
  <c r="M383"/>
  <c r="N383"/>
  <c r="O383"/>
  <c r="L357"/>
  <c r="M357"/>
  <c r="N357"/>
  <c r="O357"/>
  <c r="AB15"/>
  <c r="V117" s="1"/>
  <c r="O588"/>
  <c r="O589" s="1"/>
  <c r="N588"/>
  <c r="N589" s="1"/>
  <c r="M588"/>
  <c r="M589" s="1"/>
  <c r="L588"/>
  <c r="L589" s="1"/>
  <c r="Y589"/>
  <c r="O27"/>
  <c r="N27"/>
  <c r="M27"/>
  <c r="L27"/>
  <c r="Y28"/>
  <c r="O15"/>
  <c r="N15"/>
  <c r="M15"/>
  <c r="L15"/>
  <c r="Y17"/>
  <c r="O16"/>
  <c r="N16"/>
  <c r="M16"/>
  <c r="L16"/>
  <c r="O485"/>
  <c r="O486" s="1"/>
  <c r="N485"/>
  <c r="N486" s="1"/>
  <c r="M485"/>
  <c r="M486" s="1"/>
  <c r="L485"/>
  <c r="L486" s="1"/>
  <c r="Y486"/>
  <c r="L138"/>
  <c r="M138"/>
  <c r="M139" s="1"/>
  <c r="N138"/>
  <c r="O138"/>
  <c r="O139" s="1"/>
  <c r="L139"/>
  <c r="N139"/>
  <c r="Y139"/>
  <c r="L140"/>
  <c r="M140"/>
  <c r="N140"/>
  <c r="O140"/>
  <c r="O343"/>
  <c r="O344" s="1"/>
  <c r="N343"/>
  <c r="N344" s="1"/>
  <c r="M343"/>
  <c r="M344" s="1"/>
  <c r="L343"/>
  <c r="L344" s="1"/>
  <c r="Y344"/>
  <c r="Y277"/>
  <c r="O276"/>
  <c r="O277" s="1"/>
  <c r="N276"/>
  <c r="N277" s="1"/>
  <c r="M276"/>
  <c r="M277" s="1"/>
  <c r="L276"/>
  <c r="L277" s="1"/>
  <c r="O274"/>
  <c r="O275" s="1"/>
  <c r="N274"/>
  <c r="M274"/>
  <c r="M275" s="1"/>
  <c r="L274"/>
  <c r="L275" s="1"/>
  <c r="Y275"/>
  <c r="O254"/>
  <c r="N254"/>
  <c r="M254"/>
  <c r="L254"/>
  <c r="Y255"/>
  <c r="O247"/>
  <c r="O248" s="1"/>
  <c r="N247"/>
  <c r="N248" s="1"/>
  <c r="M247"/>
  <c r="M248" s="1"/>
  <c r="L247"/>
  <c r="L248" s="1"/>
  <c r="Y248"/>
  <c r="O230"/>
  <c r="N230"/>
  <c r="M230"/>
  <c r="L230"/>
  <c r="L232" s="1"/>
  <c r="Y232"/>
  <c r="L225"/>
  <c r="M225"/>
  <c r="N225"/>
  <c r="O225"/>
  <c r="O136"/>
  <c r="O137" s="1"/>
  <c r="N136"/>
  <c r="N137" s="1"/>
  <c r="M136"/>
  <c r="M137" s="1"/>
  <c r="L136"/>
  <c r="L137" s="1"/>
  <c r="Y137"/>
  <c r="O132"/>
  <c r="N132"/>
  <c r="M132"/>
  <c r="L132"/>
  <c r="Y133"/>
  <c r="L107"/>
  <c r="M107"/>
  <c r="N107"/>
  <c r="O107"/>
  <c r="L91"/>
  <c r="M91"/>
  <c r="N91"/>
  <c r="O91"/>
  <c r="L73"/>
  <c r="M73"/>
  <c r="N73"/>
  <c r="O73"/>
  <c r="L74"/>
  <c r="M74"/>
  <c r="N74"/>
  <c r="O74"/>
  <c r="L75"/>
  <c r="M75"/>
  <c r="N75"/>
  <c r="O75"/>
  <c r="L76"/>
  <c r="M76"/>
  <c r="N76"/>
  <c r="O76"/>
  <c r="L77"/>
  <c r="M77"/>
  <c r="N77"/>
  <c r="O77"/>
  <c r="O40"/>
  <c r="O41" s="1"/>
  <c r="N40"/>
  <c r="N41" s="1"/>
  <c r="M40"/>
  <c r="M41" s="1"/>
  <c r="L40"/>
  <c r="L41" s="1"/>
  <c r="Y41"/>
  <c r="L36"/>
  <c r="M36"/>
  <c r="N36"/>
  <c r="O36"/>
  <c r="L33"/>
  <c r="M33"/>
  <c r="N33"/>
  <c r="O33"/>
  <c r="O528"/>
  <c r="O529" s="1"/>
  <c r="N528"/>
  <c r="N529" s="1"/>
  <c r="M528"/>
  <c r="M529" s="1"/>
  <c r="L528"/>
  <c r="L529" s="1"/>
  <c r="Y529"/>
  <c r="Y440"/>
  <c r="O439"/>
  <c r="O440" s="1"/>
  <c r="N439"/>
  <c r="N440" s="1"/>
  <c r="M439"/>
  <c r="M440" s="1"/>
  <c r="L439"/>
  <c r="O437"/>
  <c r="O438" s="1"/>
  <c r="N437"/>
  <c r="N438" s="1"/>
  <c r="M437"/>
  <c r="M438" s="1"/>
  <c r="L437"/>
  <c r="L438" s="1"/>
  <c r="Y438"/>
  <c r="Y398"/>
  <c r="O397"/>
  <c r="N397"/>
  <c r="M397"/>
  <c r="L397"/>
  <c r="O371"/>
  <c r="O372" s="1"/>
  <c r="N371"/>
  <c r="N372" s="1"/>
  <c r="M371"/>
  <c r="M372" s="1"/>
  <c r="L371"/>
  <c r="L372" s="1"/>
  <c r="Y372"/>
  <c r="Y363"/>
  <c r="O362"/>
  <c r="O363" s="1"/>
  <c r="N362"/>
  <c r="N363" s="1"/>
  <c r="M362"/>
  <c r="M363" s="1"/>
  <c r="L362"/>
  <c r="L363" s="1"/>
  <c r="P359"/>
  <c r="Q359"/>
  <c r="R359"/>
  <c r="Y359"/>
  <c r="O358"/>
  <c r="N358"/>
  <c r="M358"/>
  <c r="L358"/>
  <c r="O356"/>
  <c r="N356"/>
  <c r="M356"/>
  <c r="M359" s="1"/>
  <c r="L356"/>
  <c r="O567"/>
  <c r="O568" s="1"/>
  <c r="N567"/>
  <c r="N568" s="1"/>
  <c r="M567"/>
  <c r="M568" s="1"/>
  <c r="L567"/>
  <c r="L568" s="1"/>
  <c r="Y568"/>
  <c r="O347"/>
  <c r="O348" s="1"/>
  <c r="N347"/>
  <c r="N348" s="1"/>
  <c r="M347"/>
  <c r="M348" s="1"/>
  <c r="L347"/>
  <c r="L348" s="1"/>
  <c r="Y348"/>
  <c r="O578"/>
  <c r="O579" s="1"/>
  <c r="N578"/>
  <c r="N579" s="1"/>
  <c r="M578"/>
  <c r="L578"/>
  <c r="L579" s="1"/>
  <c r="Y579"/>
  <c r="O576"/>
  <c r="O577" s="1"/>
  <c r="N576"/>
  <c r="N577" s="1"/>
  <c r="M576"/>
  <c r="M577" s="1"/>
  <c r="L576"/>
  <c r="L577" s="1"/>
  <c r="Y577"/>
  <c r="L584"/>
  <c r="M584"/>
  <c r="N584"/>
  <c r="O584"/>
  <c r="L581"/>
  <c r="M581"/>
  <c r="N581"/>
  <c r="O581"/>
  <c r="O29"/>
  <c r="N29"/>
  <c r="M29"/>
  <c r="L29"/>
  <c r="L30" s="1"/>
  <c r="Y30"/>
  <c r="O24"/>
  <c r="O25" s="1"/>
  <c r="N24"/>
  <c r="N25" s="1"/>
  <c r="M24"/>
  <c r="M25" s="1"/>
  <c r="L24"/>
  <c r="L25" s="1"/>
  <c r="Y25"/>
  <c r="L19"/>
  <c r="M19"/>
  <c r="N19"/>
  <c r="O19"/>
  <c r="L336"/>
  <c r="L337" s="1"/>
  <c r="O336"/>
  <c r="O337" s="1"/>
  <c r="N336"/>
  <c r="N337" s="1"/>
  <c r="M336"/>
  <c r="L312"/>
  <c r="L314"/>
  <c r="N122"/>
  <c r="Y337"/>
  <c r="O330"/>
  <c r="O331" s="1"/>
  <c r="N330"/>
  <c r="N331" s="1"/>
  <c r="M330"/>
  <c r="M331" s="1"/>
  <c r="L330"/>
  <c r="L331" s="1"/>
  <c r="Y331"/>
  <c r="O328"/>
  <c r="N328"/>
  <c r="M328"/>
  <c r="L328"/>
  <c r="Y329"/>
  <c r="O326"/>
  <c r="N326"/>
  <c r="M326"/>
  <c r="L326"/>
  <c r="Y327"/>
  <c r="M314"/>
  <c r="N314"/>
  <c r="O314"/>
  <c r="L315"/>
  <c r="M315"/>
  <c r="N315"/>
  <c r="O315"/>
  <c r="L316"/>
  <c r="M316"/>
  <c r="N316"/>
  <c r="O316"/>
  <c r="L317"/>
  <c r="M317"/>
  <c r="N317"/>
  <c r="O317"/>
  <c r="L318"/>
  <c r="M318"/>
  <c r="N318"/>
  <c r="O318"/>
  <c r="L319"/>
  <c r="M319"/>
  <c r="N319"/>
  <c r="O319"/>
  <c r="O300"/>
  <c r="O301" s="1"/>
  <c r="N300"/>
  <c r="N301" s="1"/>
  <c r="M300"/>
  <c r="M301" s="1"/>
  <c r="L300"/>
  <c r="L301" s="1"/>
  <c r="Y301"/>
  <c r="O298"/>
  <c r="O299" s="1"/>
  <c r="N298"/>
  <c r="N299" s="1"/>
  <c r="M298"/>
  <c r="M299" s="1"/>
  <c r="L298"/>
  <c r="L299" s="1"/>
  <c r="Y299"/>
  <c r="R299"/>
  <c r="R301" s="1"/>
  <c r="Q299"/>
  <c r="Q301" s="1"/>
  <c r="P299"/>
  <c r="P301" s="1"/>
  <c r="O294"/>
  <c r="O295" s="1"/>
  <c r="N294"/>
  <c r="N295" s="1"/>
  <c r="M294"/>
  <c r="M295" s="1"/>
  <c r="L294"/>
  <c r="L295" s="1"/>
  <c r="Y295"/>
  <c r="P293"/>
  <c r="P295" s="1"/>
  <c r="Q293"/>
  <c r="Q295" s="1"/>
  <c r="R293"/>
  <c r="R295" s="1"/>
  <c r="O292"/>
  <c r="O293" s="1"/>
  <c r="N292"/>
  <c r="N293" s="1"/>
  <c r="M292"/>
  <c r="M293" s="1"/>
  <c r="L292"/>
  <c r="L293" s="1"/>
  <c r="Y293"/>
  <c r="O290"/>
  <c r="O291" s="1"/>
  <c r="N290"/>
  <c r="N291" s="1"/>
  <c r="M290"/>
  <c r="M291" s="1"/>
  <c r="L290"/>
  <c r="L291" s="1"/>
  <c r="Y291"/>
  <c r="O286"/>
  <c r="O287" s="1"/>
  <c r="N286"/>
  <c r="N287" s="1"/>
  <c r="M286"/>
  <c r="M287" s="1"/>
  <c r="L286"/>
  <c r="L287" s="1"/>
  <c r="Y287"/>
  <c r="O262"/>
  <c r="O263" s="1"/>
  <c r="N262"/>
  <c r="N263" s="1"/>
  <c r="M262"/>
  <c r="M263" s="1"/>
  <c r="L262"/>
  <c r="L263" s="1"/>
  <c r="Y263"/>
  <c r="O260"/>
  <c r="O261" s="1"/>
  <c r="N260"/>
  <c r="N261" s="1"/>
  <c r="M260"/>
  <c r="M261" s="1"/>
  <c r="L260"/>
  <c r="L261" s="1"/>
  <c r="Y261"/>
  <c r="N246"/>
  <c r="L246"/>
  <c r="Y246"/>
  <c r="O345"/>
  <c r="N345"/>
  <c r="M345"/>
  <c r="L345"/>
  <c r="Y346"/>
  <c r="O220"/>
  <c r="O221" s="1"/>
  <c r="N220"/>
  <c r="M220"/>
  <c r="L220"/>
  <c r="Y221"/>
  <c r="O216"/>
  <c r="N216"/>
  <c r="M216"/>
  <c r="L216"/>
  <c r="Y217"/>
  <c r="O214"/>
  <c r="O215" s="1"/>
  <c r="N214"/>
  <c r="N215" s="1"/>
  <c r="M214"/>
  <c r="M215" s="1"/>
  <c r="L214"/>
  <c r="L215" s="1"/>
  <c r="Y215"/>
  <c r="O212"/>
  <c r="O213" s="1"/>
  <c r="N212"/>
  <c r="N213" s="1"/>
  <c r="M212"/>
  <c r="M213" s="1"/>
  <c r="L212"/>
  <c r="L213" s="1"/>
  <c r="Y213"/>
  <c r="O208"/>
  <c r="N208"/>
  <c r="M208"/>
  <c r="L208"/>
  <c r="Y209"/>
  <c r="L174"/>
  <c r="M174"/>
  <c r="N174"/>
  <c r="O174"/>
  <c r="O164"/>
  <c r="O165" s="1"/>
  <c r="N164"/>
  <c r="M164"/>
  <c r="L164"/>
  <c r="Y165"/>
  <c r="O104"/>
  <c r="O105" s="1"/>
  <c r="N104"/>
  <c r="N105" s="1"/>
  <c r="M104"/>
  <c r="M105" s="1"/>
  <c r="L104"/>
  <c r="L105" s="1"/>
  <c r="Y105"/>
  <c r="L96"/>
  <c r="M96"/>
  <c r="N96"/>
  <c r="O96"/>
  <c r="L97"/>
  <c r="M97"/>
  <c r="N97"/>
  <c r="O97"/>
  <c r="L98"/>
  <c r="M98"/>
  <c r="N98"/>
  <c r="O98"/>
  <c r="L84"/>
  <c r="M84"/>
  <c r="N84"/>
  <c r="O84"/>
  <c r="P43"/>
  <c r="Q43"/>
  <c r="R43"/>
  <c r="Y37"/>
  <c r="O35"/>
  <c r="O37" s="1"/>
  <c r="N35"/>
  <c r="M35"/>
  <c r="L35"/>
  <c r="Y552"/>
  <c r="Y553"/>
  <c r="O551"/>
  <c r="O552" s="1"/>
  <c r="N551"/>
  <c r="N552" s="1"/>
  <c r="M551"/>
  <c r="M552" s="1"/>
  <c r="L551"/>
  <c r="L552" s="1"/>
  <c r="O549"/>
  <c r="O550" s="1"/>
  <c r="N549"/>
  <c r="N550" s="1"/>
  <c r="M549"/>
  <c r="M550" s="1"/>
  <c r="L549"/>
  <c r="L550" s="1"/>
  <c r="Y550"/>
  <c r="L177"/>
  <c r="M177"/>
  <c r="N177"/>
  <c r="O177"/>
  <c r="L178"/>
  <c r="M178"/>
  <c r="N178"/>
  <c r="O178"/>
  <c r="L179"/>
  <c r="M179"/>
  <c r="N179"/>
  <c r="O179"/>
  <c r="L180"/>
  <c r="M180"/>
  <c r="N180"/>
  <c r="O180"/>
  <c r="L181"/>
  <c r="M181"/>
  <c r="N181"/>
  <c r="O181"/>
  <c r="L182"/>
  <c r="M182"/>
  <c r="N182"/>
  <c r="O182"/>
  <c r="L183"/>
  <c r="M183"/>
  <c r="N183"/>
  <c r="O183"/>
  <c r="L184"/>
  <c r="M184"/>
  <c r="N184"/>
  <c r="O184"/>
  <c r="L185"/>
  <c r="M185"/>
  <c r="N185"/>
  <c r="O185"/>
  <c r="L153"/>
  <c r="M153"/>
  <c r="N153"/>
  <c r="O153"/>
  <c r="L154"/>
  <c r="M154"/>
  <c r="N154"/>
  <c r="O154"/>
  <c r="L155"/>
  <c r="M155"/>
  <c r="N155"/>
  <c r="O155"/>
  <c r="L156"/>
  <c r="M156"/>
  <c r="N156"/>
  <c r="O156"/>
  <c r="L157"/>
  <c r="M157"/>
  <c r="N157"/>
  <c r="O157"/>
  <c r="L158"/>
  <c r="M158"/>
  <c r="N158"/>
  <c r="O158"/>
  <c r="L159"/>
  <c r="M159"/>
  <c r="N159"/>
  <c r="O159"/>
  <c r="L160"/>
  <c r="M160"/>
  <c r="N160"/>
  <c r="O160"/>
  <c r="L152"/>
  <c r="M152"/>
  <c r="N152"/>
  <c r="O152"/>
  <c r="O144"/>
  <c r="O145" s="1"/>
  <c r="N144"/>
  <c r="N145" s="1"/>
  <c r="M144"/>
  <c r="M145" s="1"/>
  <c r="L144"/>
  <c r="L145" s="1"/>
  <c r="Y145"/>
  <c r="O124"/>
  <c r="O125" s="1"/>
  <c r="N124"/>
  <c r="N125" s="1"/>
  <c r="M124"/>
  <c r="M125" s="1"/>
  <c r="L124"/>
  <c r="L125" s="1"/>
  <c r="Y125"/>
  <c r="O122"/>
  <c r="O123" s="1"/>
  <c r="M122"/>
  <c r="L122"/>
  <c r="Y123"/>
  <c r="O111"/>
  <c r="O112" s="1"/>
  <c r="N111"/>
  <c r="N112" s="1"/>
  <c r="M111"/>
  <c r="M112" s="1"/>
  <c r="L111"/>
  <c r="L112" s="1"/>
  <c r="Y112"/>
  <c r="Y595"/>
  <c r="O594"/>
  <c r="O595" s="1"/>
  <c r="N594"/>
  <c r="N595" s="1"/>
  <c r="M594"/>
  <c r="M595" s="1"/>
  <c r="L594"/>
  <c r="Y562"/>
  <c r="O561"/>
  <c r="N561"/>
  <c r="M561"/>
  <c r="L561"/>
  <c r="Y509"/>
  <c r="O508"/>
  <c r="O509" s="1"/>
  <c r="N508"/>
  <c r="N509" s="1"/>
  <c r="M508"/>
  <c r="M509" s="1"/>
  <c r="L508"/>
  <c r="L509" s="1"/>
  <c r="Y507"/>
  <c r="O506"/>
  <c r="O507" s="1"/>
  <c r="N506"/>
  <c r="N507" s="1"/>
  <c r="M506"/>
  <c r="M507" s="1"/>
  <c r="L506"/>
  <c r="L507" s="1"/>
  <c r="Y505"/>
  <c r="O504"/>
  <c r="O505" s="1"/>
  <c r="N504"/>
  <c r="N505" s="1"/>
  <c r="M504"/>
  <c r="M505" s="1"/>
  <c r="L504"/>
  <c r="L505" s="1"/>
  <c r="Y464"/>
  <c r="O463"/>
  <c r="N463"/>
  <c r="M463"/>
  <c r="L463"/>
  <c r="L464" s="1"/>
  <c r="Y462"/>
  <c r="O461"/>
  <c r="O462" s="1"/>
  <c r="N461"/>
  <c r="N462" s="1"/>
  <c r="M461"/>
  <c r="M462" s="1"/>
  <c r="L461"/>
  <c r="L462" s="1"/>
  <c r="Y460"/>
  <c r="O459"/>
  <c r="O460" s="1"/>
  <c r="N459"/>
  <c r="N460" s="1"/>
  <c r="M459"/>
  <c r="M460" s="1"/>
  <c r="L459"/>
  <c r="L460" s="1"/>
  <c r="Y451"/>
  <c r="O449"/>
  <c r="N449"/>
  <c r="N451" s="1"/>
  <c r="M449"/>
  <c r="L449"/>
  <c r="L451" s="1"/>
  <c r="Y448"/>
  <c r="O447"/>
  <c r="O448" s="1"/>
  <c r="N447"/>
  <c r="N448" s="1"/>
  <c r="M447"/>
  <c r="M448" s="1"/>
  <c r="L447"/>
  <c r="L448" s="1"/>
  <c r="Y433"/>
  <c r="O432"/>
  <c r="N432"/>
  <c r="N433" s="1"/>
  <c r="M432"/>
  <c r="L432"/>
  <c r="Y429"/>
  <c r="O428"/>
  <c r="O429" s="1"/>
  <c r="N428"/>
  <c r="N429" s="1"/>
  <c r="M428"/>
  <c r="M429" s="1"/>
  <c r="L428"/>
  <c r="L429" s="1"/>
  <c r="Y422"/>
  <c r="O421"/>
  <c r="O422" s="1"/>
  <c r="N421"/>
  <c r="N422" s="1"/>
  <c r="M421"/>
  <c r="M422" s="1"/>
  <c r="L421"/>
  <c r="L422" s="1"/>
  <c r="Y420"/>
  <c r="O418"/>
  <c r="N418"/>
  <c r="M418"/>
  <c r="L418"/>
  <c r="L420" s="1"/>
  <c r="Y415"/>
  <c r="O414"/>
  <c r="O415" s="1"/>
  <c r="N414"/>
  <c r="N415" s="1"/>
  <c r="M414"/>
  <c r="M415" s="1"/>
  <c r="L414"/>
  <c r="L415" s="1"/>
  <c r="Y413"/>
  <c r="O412"/>
  <c r="O413" s="1"/>
  <c r="N412"/>
  <c r="N413" s="1"/>
  <c r="M412"/>
  <c r="M413" s="1"/>
  <c r="L412"/>
  <c r="L413" s="1"/>
  <c r="Y396"/>
  <c r="O395"/>
  <c r="O396" s="1"/>
  <c r="N395"/>
  <c r="N396" s="1"/>
  <c r="M395"/>
  <c r="M396" s="1"/>
  <c r="L395"/>
  <c r="L396" s="1"/>
  <c r="Y392"/>
  <c r="O391"/>
  <c r="O392" s="1"/>
  <c r="N391"/>
  <c r="N392" s="1"/>
  <c r="M391"/>
  <c r="M392" s="1"/>
  <c r="L391"/>
  <c r="L392" s="1"/>
  <c r="Y390"/>
  <c r="O389"/>
  <c r="N389"/>
  <c r="M389"/>
  <c r="L389"/>
  <c r="Y388"/>
  <c r="O387"/>
  <c r="O388" s="1"/>
  <c r="N387"/>
  <c r="N388" s="1"/>
  <c r="M387"/>
  <c r="M388" s="1"/>
  <c r="L387"/>
  <c r="Y381"/>
  <c r="O380"/>
  <c r="N380"/>
  <c r="N381" s="1"/>
  <c r="M380"/>
  <c r="L380"/>
  <c r="Y379"/>
  <c r="O378"/>
  <c r="N378"/>
  <c r="M378"/>
  <c r="L378"/>
  <c r="Y374"/>
  <c r="O373"/>
  <c r="O374" s="1"/>
  <c r="N373"/>
  <c r="N374" s="1"/>
  <c r="M373"/>
  <c r="M374" s="1"/>
  <c r="L373"/>
  <c r="L374" s="1"/>
  <c r="Y369"/>
  <c r="O368"/>
  <c r="N368"/>
  <c r="M368"/>
  <c r="L368"/>
  <c r="L369" s="1"/>
  <c r="Y365"/>
  <c r="O364"/>
  <c r="O365" s="1"/>
  <c r="N364"/>
  <c r="N365" s="1"/>
  <c r="M364"/>
  <c r="M365" s="1"/>
  <c r="L364"/>
  <c r="L365" s="1"/>
  <c r="Y361"/>
  <c r="O360"/>
  <c r="N360"/>
  <c r="M360"/>
  <c r="L360"/>
  <c r="Y99"/>
  <c r="O95"/>
  <c r="N95"/>
  <c r="M95"/>
  <c r="L95"/>
  <c r="O94"/>
  <c r="N94"/>
  <c r="M94"/>
  <c r="L94"/>
  <c r="O93"/>
  <c r="N93"/>
  <c r="M93"/>
  <c r="L93"/>
  <c r="O92"/>
  <c r="N92"/>
  <c r="M92"/>
  <c r="L92"/>
  <c r="O90"/>
  <c r="N90"/>
  <c r="M90"/>
  <c r="L90"/>
  <c r="O89"/>
  <c r="N89"/>
  <c r="M89"/>
  <c r="L89"/>
  <c r="O88"/>
  <c r="N88"/>
  <c r="M88"/>
  <c r="L88"/>
  <c r="O87"/>
  <c r="N87"/>
  <c r="M87"/>
  <c r="L87"/>
  <c r="O86"/>
  <c r="N86"/>
  <c r="M86"/>
  <c r="L86"/>
  <c r="Y85"/>
  <c r="O83"/>
  <c r="N83"/>
  <c r="M83"/>
  <c r="L83"/>
  <c r="O82"/>
  <c r="N82"/>
  <c r="M82"/>
  <c r="L82"/>
  <c r="O81"/>
  <c r="N81"/>
  <c r="M81"/>
  <c r="L81"/>
  <c r="O80"/>
  <c r="N80"/>
  <c r="M80"/>
  <c r="L80"/>
  <c r="O79"/>
  <c r="N79"/>
  <c r="M79"/>
  <c r="L79"/>
  <c r="O78"/>
  <c r="N78"/>
  <c r="M78"/>
  <c r="L78"/>
  <c r="O72"/>
  <c r="N72"/>
  <c r="M72"/>
  <c r="L72"/>
  <c r="O71"/>
  <c r="N71"/>
  <c r="M71"/>
  <c r="L71"/>
  <c r="O70"/>
  <c r="N70"/>
  <c r="M70"/>
  <c r="L70"/>
  <c r="Y69"/>
  <c r="O68"/>
  <c r="N68"/>
  <c r="M68"/>
  <c r="L68"/>
  <c r="Y65"/>
  <c r="O64"/>
  <c r="O65" s="1"/>
  <c r="N64"/>
  <c r="N65" s="1"/>
  <c r="M64"/>
  <c r="M65" s="1"/>
  <c r="L64"/>
  <c r="L65" s="1"/>
  <c r="Y63"/>
  <c r="O62"/>
  <c r="N62"/>
  <c r="M62"/>
  <c r="L62"/>
  <c r="O61"/>
  <c r="N61"/>
  <c r="M61"/>
  <c r="L61"/>
  <c r="O60"/>
  <c r="N60"/>
  <c r="M60"/>
  <c r="L60"/>
  <c r="O59"/>
  <c r="N59"/>
  <c r="M59"/>
  <c r="L59"/>
  <c r="O58"/>
  <c r="N58"/>
  <c r="M58"/>
  <c r="L58"/>
  <c r="O57"/>
  <c r="N57"/>
  <c r="M57"/>
  <c r="L57"/>
  <c r="O56"/>
  <c r="N56"/>
  <c r="M56"/>
  <c r="L56"/>
  <c r="O55"/>
  <c r="N55"/>
  <c r="M55"/>
  <c r="L55"/>
  <c r="O54"/>
  <c r="N54"/>
  <c r="M54"/>
  <c r="L54"/>
  <c r="O53"/>
  <c r="N53"/>
  <c r="M53"/>
  <c r="L53"/>
  <c r="O52"/>
  <c r="N52"/>
  <c r="M52"/>
  <c r="L52"/>
  <c r="O51"/>
  <c r="N51"/>
  <c r="M51"/>
  <c r="L51"/>
  <c r="O50"/>
  <c r="N50"/>
  <c r="M50"/>
  <c r="L50"/>
  <c r="O49"/>
  <c r="N49"/>
  <c r="M49"/>
  <c r="L49"/>
  <c r="O48"/>
  <c r="N48"/>
  <c r="M48"/>
  <c r="L48"/>
  <c r="O47"/>
  <c r="N47"/>
  <c r="M47"/>
  <c r="L47"/>
  <c r="O46"/>
  <c r="N46"/>
  <c r="M46"/>
  <c r="L46"/>
  <c r="Y43"/>
  <c r="O42"/>
  <c r="N42"/>
  <c r="M42"/>
  <c r="L42"/>
  <c r="Y39"/>
  <c r="O38"/>
  <c r="N38"/>
  <c r="N39" s="1"/>
  <c r="M38"/>
  <c r="L38"/>
  <c r="Y622"/>
  <c r="N232" l="1"/>
  <c r="M199"/>
  <c r="O246"/>
  <c r="O232"/>
  <c r="V333"/>
  <c r="Z333" s="1"/>
  <c r="AA333" s="1"/>
  <c r="M246"/>
  <c r="M232"/>
  <c r="V199"/>
  <c r="Z199" s="1"/>
  <c r="AA199" s="1"/>
  <c r="N420"/>
  <c r="O359"/>
  <c r="M37"/>
  <c r="N30"/>
  <c r="O420"/>
  <c r="L359"/>
  <c r="O451"/>
  <c r="M30"/>
  <c r="V119"/>
  <c r="Z119" s="1"/>
  <c r="AA119" s="1"/>
  <c r="Z117"/>
  <c r="AA117" s="1"/>
  <c r="M420"/>
  <c r="N359"/>
  <c r="M451"/>
  <c r="O30"/>
  <c r="V543"/>
  <c r="Z543" s="1"/>
  <c r="AA543" s="1"/>
  <c r="V513"/>
  <c r="Z513" s="1"/>
  <c r="AA513" s="1"/>
  <c r="V491"/>
  <c r="Z491" s="1"/>
  <c r="AA491" s="1"/>
  <c r="V453"/>
  <c r="Z453" s="1"/>
  <c r="AA453" s="1"/>
  <c r="V417"/>
  <c r="Z417" s="1"/>
  <c r="AA417" s="1"/>
  <c r="V406"/>
  <c r="Z406" s="1"/>
  <c r="AA406" s="1"/>
  <c r="L17"/>
  <c r="O28"/>
  <c r="L28"/>
  <c r="N28"/>
  <c r="N17"/>
  <c r="M17"/>
  <c r="M28"/>
  <c r="O17"/>
  <c r="M579"/>
  <c r="N123"/>
  <c r="M337"/>
  <c r="N361"/>
  <c r="M346"/>
  <c r="M255"/>
  <c r="N275"/>
  <c r="M39"/>
  <c r="N255"/>
  <c r="L255"/>
  <c r="O255"/>
  <c r="L39"/>
  <c r="O361"/>
  <c r="O464"/>
  <c r="N37"/>
  <c r="L346"/>
  <c r="O69"/>
  <c r="L361"/>
  <c r="O226"/>
  <c r="O39"/>
  <c r="L43"/>
  <c r="L69"/>
  <c r="M361"/>
  <c r="L37"/>
  <c r="N133"/>
  <c r="M133"/>
  <c r="L133"/>
  <c r="O133"/>
  <c r="L440"/>
  <c r="L398"/>
  <c r="O398"/>
  <c r="N398"/>
  <c r="M398"/>
  <c r="L63"/>
  <c r="L381"/>
  <c r="L595"/>
  <c r="M123"/>
  <c r="M327"/>
  <c r="M329" s="1"/>
  <c r="L123"/>
  <c r="O209"/>
  <c r="L217"/>
  <c r="N327"/>
  <c r="N329" s="1"/>
  <c r="L327"/>
  <c r="L329" s="1"/>
  <c r="O327"/>
  <c r="O329" s="1"/>
  <c r="O346"/>
  <c r="N379"/>
  <c r="N43"/>
  <c r="M85"/>
  <c r="M217"/>
  <c r="N346"/>
  <c r="N217"/>
  <c r="O217"/>
  <c r="N369"/>
  <c r="N464"/>
  <c r="O63"/>
  <c r="O99"/>
  <c r="M69"/>
  <c r="M99"/>
  <c r="M433"/>
  <c r="N99"/>
  <c r="O85"/>
  <c r="N63"/>
  <c r="N85"/>
  <c r="M43"/>
  <c r="L85"/>
  <c r="O369"/>
  <c r="L379"/>
  <c r="O381"/>
  <c r="M390"/>
  <c r="L433"/>
  <c r="M464"/>
  <c r="O43"/>
  <c r="M63"/>
  <c r="N69"/>
  <c r="L99"/>
  <c r="O379"/>
  <c r="O433"/>
  <c r="M369"/>
  <c r="M381"/>
  <c r="O390"/>
  <c r="M379"/>
  <c r="L390"/>
  <c r="L388"/>
  <c r="N390"/>
  <c r="L562"/>
  <c r="N562"/>
  <c r="M562"/>
  <c r="O562"/>
  <c r="A574"/>
  <c r="Y673"/>
  <c r="Y672"/>
  <c r="Y671"/>
  <c r="Y670"/>
  <c r="Y669"/>
  <c r="Y668"/>
  <c r="Y667"/>
  <c r="Y666"/>
  <c r="Y665"/>
  <c r="Y664"/>
  <c r="Y663"/>
  <c r="Y662"/>
  <c r="Y661"/>
  <c r="Y660"/>
  <c r="Y659"/>
  <c r="Y658"/>
  <c r="Y657"/>
  <c r="Y656"/>
  <c r="Y655"/>
  <c r="Y654"/>
  <c r="Y653"/>
  <c r="Y652"/>
  <c r="Y651"/>
  <c r="Y650"/>
  <c r="Y649"/>
  <c r="Y648"/>
  <c r="Y647"/>
  <c r="Y646"/>
  <c r="Y645"/>
  <c r="O644"/>
  <c r="N644"/>
  <c r="N645" s="1"/>
  <c r="M644"/>
  <c r="M645" s="1"/>
  <c r="L644"/>
  <c r="Y643"/>
  <c r="Y642"/>
  <c r="O641"/>
  <c r="O642" s="1"/>
  <c r="N641"/>
  <c r="N642" s="1"/>
  <c r="M641"/>
  <c r="M642" s="1"/>
  <c r="L641"/>
  <c r="L642" s="1"/>
  <c r="Y640"/>
  <c r="Y639"/>
  <c r="Y638"/>
  <c r="Y637"/>
  <c r="Y636"/>
  <c r="Y635"/>
  <c r="Y634"/>
  <c r="Y633"/>
  <c r="Y632"/>
  <c r="Y631"/>
  <c r="Y630"/>
  <c r="Y629"/>
  <c r="Y628"/>
  <c r="Y627"/>
  <c r="Y626"/>
  <c r="Y625"/>
  <c r="Y624"/>
  <c r="Y623"/>
  <c r="Y621"/>
  <c r="Y620"/>
  <c r="O619"/>
  <c r="O620" s="1"/>
  <c r="N619"/>
  <c r="N620" s="1"/>
  <c r="M619"/>
  <c r="M620" s="1"/>
  <c r="L619"/>
  <c r="L620" s="1"/>
  <c r="Y618"/>
  <c r="Y617"/>
  <c r="Y616"/>
  <c r="Y615"/>
  <c r="O614"/>
  <c r="O615" s="1"/>
  <c r="N614"/>
  <c r="N615" s="1"/>
  <c r="M614"/>
  <c r="M615" s="1"/>
  <c r="L614"/>
  <c r="L615" s="1"/>
  <c r="Y613"/>
  <c r="Y612"/>
  <c r="O611"/>
  <c r="O612" s="1"/>
  <c r="N611"/>
  <c r="N612" s="1"/>
  <c r="M611"/>
  <c r="M612" s="1"/>
  <c r="L611"/>
  <c r="L612" s="1"/>
  <c r="Y610"/>
  <c r="Y609"/>
  <c r="Y608"/>
  <c r="O607"/>
  <c r="N607"/>
  <c r="M607"/>
  <c r="L607"/>
  <c r="Y606"/>
  <c r="Y605"/>
  <c r="Y604"/>
  <c r="Y603"/>
  <c r="Y602"/>
  <c r="Y601"/>
  <c r="Y600"/>
  <c r="Y597"/>
  <c r="O596"/>
  <c r="N596"/>
  <c r="M596"/>
  <c r="L596"/>
  <c r="Y591"/>
  <c r="O590"/>
  <c r="N590"/>
  <c r="M590"/>
  <c r="L590"/>
  <c r="X586"/>
  <c r="Y585"/>
  <c r="O583"/>
  <c r="N583"/>
  <c r="M583"/>
  <c r="L583"/>
  <c r="L585" s="1"/>
  <c r="Y582"/>
  <c r="O580"/>
  <c r="N580"/>
  <c r="M580"/>
  <c r="L580"/>
  <c r="W574"/>
  <c r="Y572"/>
  <c r="Y571"/>
  <c r="Y570"/>
  <c r="Y569"/>
  <c r="Y566"/>
  <c r="Y565"/>
  <c r="Y563"/>
  <c r="Y560"/>
  <c r="Y559"/>
  <c r="Y558"/>
  <c r="Y557"/>
  <c r="Y556"/>
  <c r="Y555"/>
  <c r="Y554"/>
  <c r="Y548"/>
  <c r="Y547"/>
  <c r="Y546"/>
  <c r="Y545"/>
  <c r="Y544"/>
  <c r="Y541"/>
  <c r="Y540"/>
  <c r="Y539"/>
  <c r="Y538"/>
  <c r="Y537"/>
  <c r="Y536"/>
  <c r="Y535"/>
  <c r="Y534"/>
  <c r="Y533"/>
  <c r="Y532"/>
  <c r="Y531"/>
  <c r="Y530"/>
  <c r="Y527"/>
  <c r="Y526"/>
  <c r="Y525"/>
  <c r="Y524"/>
  <c r="Y523"/>
  <c r="Y522"/>
  <c r="Y521"/>
  <c r="Y520"/>
  <c r="Y519"/>
  <c r="Y518"/>
  <c r="Y517"/>
  <c r="Y516"/>
  <c r="Y515"/>
  <c r="O514"/>
  <c r="O515" s="1"/>
  <c r="N514"/>
  <c r="N515" s="1"/>
  <c r="M514"/>
  <c r="M515" s="1"/>
  <c r="L514"/>
  <c r="L515" s="1"/>
  <c r="Y511"/>
  <c r="Y510"/>
  <c r="Y503"/>
  <c r="Y502"/>
  <c r="Y501"/>
  <c r="Y500"/>
  <c r="Y499"/>
  <c r="Y498"/>
  <c r="Y497"/>
  <c r="Y495"/>
  <c r="Y494"/>
  <c r="Y493"/>
  <c r="Y492"/>
  <c r="Y489"/>
  <c r="Y488"/>
  <c r="Y487"/>
  <c r="Y484"/>
  <c r="Y483"/>
  <c r="Y482"/>
  <c r="Y481"/>
  <c r="Y480"/>
  <c r="Y475"/>
  <c r="X473"/>
  <c r="Y472"/>
  <c r="O471"/>
  <c r="O472" s="1"/>
  <c r="N471"/>
  <c r="M471"/>
  <c r="M472" s="1"/>
  <c r="L471"/>
  <c r="L472" s="1"/>
  <c r="Y470"/>
  <c r="O467"/>
  <c r="O470" s="1"/>
  <c r="N467"/>
  <c r="N470" s="1"/>
  <c r="M467"/>
  <c r="M470" s="1"/>
  <c r="L467"/>
  <c r="L470" s="1"/>
  <c r="Y466"/>
  <c r="O465"/>
  <c r="O466" s="1"/>
  <c r="N465"/>
  <c r="N466" s="1"/>
  <c r="M465"/>
  <c r="M466" s="1"/>
  <c r="L465"/>
  <c r="L466" s="1"/>
  <c r="Y458"/>
  <c r="O457"/>
  <c r="O458" s="1"/>
  <c r="N457"/>
  <c r="N458" s="1"/>
  <c r="M457"/>
  <c r="M458" s="1"/>
  <c r="L457"/>
  <c r="L458" s="1"/>
  <c r="Y456"/>
  <c r="O454"/>
  <c r="O456" s="1"/>
  <c r="N454"/>
  <c r="N456" s="1"/>
  <c r="M454"/>
  <c r="M456" s="1"/>
  <c r="L454"/>
  <c r="L456" s="1"/>
  <c r="Y446"/>
  <c r="O443"/>
  <c r="O446" s="1"/>
  <c r="N443"/>
  <c r="N446" s="1"/>
  <c r="M443"/>
  <c r="M446" s="1"/>
  <c r="L443"/>
  <c r="L446" s="1"/>
  <c r="Y442"/>
  <c r="Y441"/>
  <c r="Y436"/>
  <c r="O435"/>
  <c r="O436" s="1"/>
  <c r="N435"/>
  <c r="N436" s="1"/>
  <c r="M435"/>
  <c r="M436" s="1"/>
  <c r="L435"/>
  <c r="L436" s="1"/>
  <c r="Y434"/>
  <c r="Y431"/>
  <c r="O430"/>
  <c r="O431" s="1"/>
  <c r="N430"/>
  <c r="N431" s="1"/>
  <c r="M430"/>
  <c r="M431" s="1"/>
  <c r="L430"/>
  <c r="L431" s="1"/>
  <c r="Y427"/>
  <c r="O425"/>
  <c r="O427" s="1"/>
  <c r="N425"/>
  <c r="N427" s="1"/>
  <c r="M425"/>
  <c r="M427" s="1"/>
  <c r="L425"/>
  <c r="L427" s="1"/>
  <c r="Y424"/>
  <c r="O423"/>
  <c r="N423"/>
  <c r="M423"/>
  <c r="M424" s="1"/>
  <c r="L423"/>
  <c r="Y411"/>
  <c r="O409"/>
  <c r="O411" s="1"/>
  <c r="N409"/>
  <c r="N411" s="1"/>
  <c r="M409"/>
  <c r="M411" s="1"/>
  <c r="L409"/>
  <c r="L411" s="1"/>
  <c r="Y408"/>
  <c r="O407"/>
  <c r="O408" s="1"/>
  <c r="N407"/>
  <c r="N408" s="1"/>
  <c r="M407"/>
  <c r="M408" s="1"/>
  <c r="L407"/>
  <c r="L408" s="1"/>
  <c r="Y404"/>
  <c r="O401"/>
  <c r="O404" s="1"/>
  <c r="N401"/>
  <c r="N404" s="1"/>
  <c r="M401"/>
  <c r="M404" s="1"/>
  <c r="L401"/>
  <c r="L404" s="1"/>
  <c r="Y400"/>
  <c r="Y399"/>
  <c r="Y394"/>
  <c r="O393"/>
  <c r="O394" s="1"/>
  <c r="N393"/>
  <c r="N394" s="1"/>
  <c r="M393"/>
  <c r="M394" s="1"/>
  <c r="L393"/>
  <c r="L394" s="1"/>
  <c r="Y386"/>
  <c r="O385"/>
  <c r="O386" s="1"/>
  <c r="N385"/>
  <c r="N386" s="1"/>
  <c r="M385"/>
  <c r="M386" s="1"/>
  <c r="L385"/>
  <c r="L386" s="1"/>
  <c r="Y384"/>
  <c r="O382"/>
  <c r="O384" s="1"/>
  <c r="N382"/>
  <c r="N384" s="1"/>
  <c r="M382"/>
  <c r="M384" s="1"/>
  <c r="L382"/>
  <c r="L384" s="1"/>
  <c r="Y377"/>
  <c r="Y376"/>
  <c r="Y375"/>
  <c r="Y370"/>
  <c r="Y367"/>
  <c r="O366"/>
  <c r="O367" s="1"/>
  <c r="N366"/>
  <c r="N367" s="1"/>
  <c r="M366"/>
  <c r="M367" s="1"/>
  <c r="L366"/>
  <c r="L367" s="1"/>
  <c r="Y355"/>
  <c r="O354"/>
  <c r="O355" s="1"/>
  <c r="N354"/>
  <c r="N355" s="1"/>
  <c r="M354"/>
  <c r="M355" s="1"/>
  <c r="L354"/>
  <c r="L355" s="1"/>
  <c r="Y353"/>
  <c r="Y352"/>
  <c r="O351"/>
  <c r="O352" s="1"/>
  <c r="N351"/>
  <c r="N352" s="1"/>
  <c r="M351"/>
  <c r="M352" s="1"/>
  <c r="L351"/>
  <c r="L352" s="1"/>
  <c r="X349"/>
  <c r="Y342"/>
  <c r="Y341"/>
  <c r="Y340"/>
  <c r="Y339"/>
  <c r="O338"/>
  <c r="O339" s="1"/>
  <c r="N338"/>
  <c r="N339" s="1"/>
  <c r="M338"/>
  <c r="M339" s="1"/>
  <c r="L338"/>
  <c r="L339" s="1"/>
  <c r="Y335"/>
  <c r="O334"/>
  <c r="O335" s="1"/>
  <c r="N334"/>
  <c r="N335" s="1"/>
  <c r="M334"/>
  <c r="L334"/>
  <c r="Y325"/>
  <c r="Y324"/>
  <c r="O323"/>
  <c r="O324" s="1"/>
  <c r="N323"/>
  <c r="N324" s="1"/>
  <c r="M323"/>
  <c r="M324" s="1"/>
  <c r="L323"/>
  <c r="L324" s="1"/>
  <c r="Y322"/>
  <c r="O321"/>
  <c r="O322" s="1"/>
  <c r="N321"/>
  <c r="N322" s="1"/>
  <c r="M321"/>
  <c r="M322" s="1"/>
  <c r="L321"/>
  <c r="L322" s="1"/>
  <c r="Y320"/>
  <c r="O313"/>
  <c r="N313"/>
  <c r="M313"/>
  <c r="L313"/>
  <c r="O312"/>
  <c r="N312"/>
  <c r="M312"/>
  <c r="O311"/>
  <c r="N311"/>
  <c r="M311"/>
  <c r="L311"/>
  <c r="Y310"/>
  <c r="O309"/>
  <c r="O310" s="1"/>
  <c r="N309"/>
  <c r="N310" s="1"/>
  <c r="M309"/>
  <c r="M310" s="1"/>
  <c r="L309"/>
  <c r="L310" s="1"/>
  <c r="Y308"/>
  <c r="O307"/>
  <c r="O308" s="1"/>
  <c r="N307"/>
  <c r="N308" s="1"/>
  <c r="M307"/>
  <c r="M308" s="1"/>
  <c r="L307"/>
  <c r="L308" s="1"/>
  <c r="Y306"/>
  <c r="O305"/>
  <c r="N305"/>
  <c r="N306" s="1"/>
  <c r="M305"/>
  <c r="M306" s="1"/>
  <c r="L305"/>
  <c r="L306" s="1"/>
  <c r="Y304"/>
  <c r="O303"/>
  <c r="O304" s="1"/>
  <c r="N303"/>
  <c r="N304" s="1"/>
  <c r="M303"/>
  <c r="M304" s="1"/>
  <c r="L303"/>
  <c r="L304" s="1"/>
  <c r="Y302"/>
  <c r="Y297"/>
  <c r="Y296"/>
  <c r="Y289"/>
  <c r="O288"/>
  <c r="O289" s="1"/>
  <c r="N288"/>
  <c r="N289" s="1"/>
  <c r="M288"/>
  <c r="M289" s="1"/>
  <c r="L288"/>
  <c r="L289" s="1"/>
  <c r="Y285"/>
  <c r="O284"/>
  <c r="O285" s="1"/>
  <c r="N284"/>
  <c r="N285" s="1"/>
  <c r="M284"/>
  <c r="M285" s="1"/>
  <c r="L284"/>
  <c r="L285" s="1"/>
  <c r="Y283"/>
  <c r="Y282"/>
  <c r="O281"/>
  <c r="O282" s="1"/>
  <c r="N281"/>
  <c r="N282" s="1"/>
  <c r="M281"/>
  <c r="M282" s="1"/>
  <c r="L281"/>
  <c r="L282" s="1"/>
  <c r="Y280"/>
  <c r="Y279"/>
  <c r="O278"/>
  <c r="O279" s="1"/>
  <c r="N278"/>
  <c r="N279" s="1"/>
  <c r="M278"/>
  <c r="M279" s="1"/>
  <c r="L278"/>
  <c r="L279" s="1"/>
  <c r="Y273"/>
  <c r="Y272"/>
  <c r="Y271"/>
  <c r="O270"/>
  <c r="O271" s="1"/>
  <c r="N270"/>
  <c r="N271" s="1"/>
  <c r="M270"/>
  <c r="M271" s="1"/>
  <c r="L270"/>
  <c r="L271" s="1"/>
  <c r="Y269"/>
  <c r="O268"/>
  <c r="O269" s="1"/>
  <c r="N268"/>
  <c r="N269" s="1"/>
  <c r="M268"/>
  <c r="M269" s="1"/>
  <c r="L268"/>
  <c r="L269" s="1"/>
  <c r="Y267"/>
  <c r="O266"/>
  <c r="O267" s="1"/>
  <c r="N266"/>
  <c r="N267" s="1"/>
  <c r="M266"/>
  <c r="M267" s="1"/>
  <c r="L266"/>
  <c r="L267" s="1"/>
  <c r="Y265"/>
  <c r="O264"/>
  <c r="O265" s="1"/>
  <c r="N264"/>
  <c r="N265" s="1"/>
  <c r="M264"/>
  <c r="M265" s="1"/>
  <c r="L264"/>
  <c r="L265" s="1"/>
  <c r="Y259"/>
  <c r="O258"/>
  <c r="O259" s="1"/>
  <c r="N258"/>
  <c r="N259" s="1"/>
  <c r="M258"/>
  <c r="M259" s="1"/>
  <c r="L258"/>
  <c r="L259" s="1"/>
  <c r="Y257"/>
  <c r="O256"/>
  <c r="N256"/>
  <c r="M256"/>
  <c r="L256"/>
  <c r="L257" s="1"/>
  <c r="Y253"/>
  <c r="O252"/>
  <c r="O253" s="1"/>
  <c r="N252"/>
  <c r="N253" s="1"/>
  <c r="M252"/>
  <c r="M253" s="1"/>
  <c r="L252"/>
  <c r="L253" s="1"/>
  <c r="Y251"/>
  <c r="O250"/>
  <c r="O251" s="1"/>
  <c r="N250"/>
  <c r="N251" s="1"/>
  <c r="M250"/>
  <c r="M251" s="1"/>
  <c r="L250"/>
  <c r="L251" s="1"/>
  <c r="Y249"/>
  <c r="Y243"/>
  <c r="O242"/>
  <c r="O243" s="1"/>
  <c r="N242"/>
  <c r="N243" s="1"/>
  <c r="M242"/>
  <c r="M243" s="1"/>
  <c r="L242"/>
  <c r="L243" s="1"/>
  <c r="Y241"/>
  <c r="O240"/>
  <c r="O241" s="1"/>
  <c r="N240"/>
  <c r="N241" s="1"/>
  <c r="M240"/>
  <c r="M241" s="1"/>
  <c r="L240"/>
  <c r="L241" s="1"/>
  <c r="Y239"/>
  <c r="O238"/>
  <c r="O239" s="1"/>
  <c r="N238"/>
  <c r="N239" s="1"/>
  <c r="M238"/>
  <c r="M239" s="1"/>
  <c r="L238"/>
  <c r="L239" s="1"/>
  <c r="Y237"/>
  <c r="O236"/>
  <c r="N236"/>
  <c r="M236"/>
  <c r="L236"/>
  <c r="Y235"/>
  <c r="O234"/>
  <c r="O235" s="1"/>
  <c r="N234"/>
  <c r="N235" s="1"/>
  <c r="M234"/>
  <c r="M235" s="1"/>
  <c r="L234"/>
  <c r="L235" s="1"/>
  <c r="Y233"/>
  <c r="Y229"/>
  <c r="O228"/>
  <c r="O229" s="1"/>
  <c r="N228"/>
  <c r="N229" s="1"/>
  <c r="M228"/>
  <c r="M229" s="1"/>
  <c r="L228"/>
  <c r="L229" s="1"/>
  <c r="Y227"/>
  <c r="Y226"/>
  <c r="M226"/>
  <c r="L226"/>
  <c r="Y224"/>
  <c r="O222"/>
  <c r="O224" s="1"/>
  <c r="N222"/>
  <c r="N224" s="1"/>
  <c r="M222"/>
  <c r="M224" s="1"/>
  <c r="L222"/>
  <c r="L224" s="1"/>
  <c r="Y219"/>
  <c r="O218"/>
  <c r="O219" s="1"/>
  <c r="N218"/>
  <c r="N219" s="1"/>
  <c r="M218"/>
  <c r="M219" s="1"/>
  <c r="L218"/>
  <c r="L219" s="1"/>
  <c r="Y211"/>
  <c r="O210"/>
  <c r="O211" s="1"/>
  <c r="N210"/>
  <c r="N211" s="1"/>
  <c r="M210"/>
  <c r="M211" s="1"/>
  <c r="L210"/>
  <c r="L211" s="1"/>
  <c r="Y207"/>
  <c r="O206"/>
  <c r="O207" s="1"/>
  <c r="N206"/>
  <c r="N207" s="1"/>
  <c r="N209" s="1"/>
  <c r="M206"/>
  <c r="M207" s="1"/>
  <c r="M209" s="1"/>
  <c r="L206"/>
  <c r="L207" s="1"/>
  <c r="L209" s="1"/>
  <c r="Y205"/>
  <c r="O204"/>
  <c r="O205" s="1"/>
  <c r="N204"/>
  <c r="M204"/>
  <c r="M205" s="1"/>
  <c r="L204"/>
  <c r="L205" s="1"/>
  <c r="Y203"/>
  <c r="O202"/>
  <c r="O203" s="1"/>
  <c r="N202"/>
  <c r="N203" s="1"/>
  <c r="M202"/>
  <c r="M203" s="1"/>
  <c r="L202"/>
  <c r="L203" s="1"/>
  <c r="Y201"/>
  <c r="O200"/>
  <c r="O201" s="1"/>
  <c r="N200"/>
  <c r="N201" s="1"/>
  <c r="M200"/>
  <c r="M201" s="1"/>
  <c r="L200"/>
  <c r="L201" s="1"/>
  <c r="Y196"/>
  <c r="O195"/>
  <c r="O196" s="1"/>
  <c r="N195"/>
  <c r="N196" s="1"/>
  <c r="M195"/>
  <c r="M196" s="1"/>
  <c r="L195"/>
  <c r="L196" s="1"/>
  <c r="Y194"/>
  <c r="Y193"/>
  <c r="Y192"/>
  <c r="O191"/>
  <c r="O192" s="1"/>
  <c r="N191"/>
  <c r="N192" s="1"/>
  <c r="M191"/>
  <c r="M192" s="1"/>
  <c r="L191"/>
  <c r="L192" s="1"/>
  <c r="Y190"/>
  <c r="O189"/>
  <c r="O190" s="1"/>
  <c r="N189"/>
  <c r="N190" s="1"/>
  <c r="M189"/>
  <c r="M190" s="1"/>
  <c r="L189"/>
  <c r="L190" s="1"/>
  <c r="Y188"/>
  <c r="O187"/>
  <c r="O188" s="1"/>
  <c r="N187"/>
  <c r="N188" s="1"/>
  <c r="M187"/>
  <c r="M188" s="1"/>
  <c r="L187"/>
  <c r="L188" s="1"/>
  <c r="Y186"/>
  <c r="O176"/>
  <c r="N176"/>
  <c r="M176"/>
  <c r="L176"/>
  <c r="O175"/>
  <c r="N175"/>
  <c r="M175"/>
  <c r="L175"/>
  <c r="O173"/>
  <c r="N173"/>
  <c r="M173"/>
  <c r="L173"/>
  <c r="O172"/>
  <c r="N172"/>
  <c r="M172"/>
  <c r="L172"/>
  <c r="O171"/>
  <c r="N171"/>
  <c r="M171"/>
  <c r="L171"/>
  <c r="O170"/>
  <c r="N170"/>
  <c r="M170"/>
  <c r="L170"/>
  <c r="Y169"/>
  <c r="O168"/>
  <c r="O169" s="1"/>
  <c r="N168"/>
  <c r="N169" s="1"/>
  <c r="M168"/>
  <c r="M169" s="1"/>
  <c r="L168"/>
  <c r="L169" s="1"/>
  <c r="Y163"/>
  <c r="O162"/>
  <c r="O163" s="1"/>
  <c r="N162"/>
  <c r="N163" s="1"/>
  <c r="N165" s="1"/>
  <c r="N167" s="1"/>
  <c r="V167" s="1"/>
  <c r="M162"/>
  <c r="M163" s="1"/>
  <c r="M165" s="1"/>
  <c r="M167" s="1"/>
  <c r="L162"/>
  <c r="L163" s="1"/>
  <c r="L165" s="1"/>
  <c r="Y161"/>
  <c r="O151"/>
  <c r="O161" s="1"/>
  <c r="N151"/>
  <c r="N161" s="1"/>
  <c r="M151"/>
  <c r="M161" s="1"/>
  <c r="L151"/>
  <c r="L161" s="1"/>
  <c r="Y150"/>
  <c r="O149"/>
  <c r="N149"/>
  <c r="N150" s="1"/>
  <c r="M149"/>
  <c r="M150" s="1"/>
  <c r="L149"/>
  <c r="L150" s="1"/>
  <c r="Y148"/>
  <c r="O146"/>
  <c r="O148" s="1"/>
  <c r="N146"/>
  <c r="N148" s="1"/>
  <c r="M146"/>
  <c r="M148" s="1"/>
  <c r="L146"/>
  <c r="L148" s="1"/>
  <c r="Y143"/>
  <c r="O142"/>
  <c r="O143" s="1"/>
  <c r="N142"/>
  <c r="N143" s="1"/>
  <c r="M142"/>
  <c r="M143" s="1"/>
  <c r="L142"/>
  <c r="L143" s="1"/>
  <c r="Y141"/>
  <c r="O141"/>
  <c r="N141"/>
  <c r="M141"/>
  <c r="L141"/>
  <c r="Y135"/>
  <c r="O134"/>
  <c r="O135" s="1"/>
  <c r="N134"/>
  <c r="M134"/>
  <c r="L134"/>
  <c r="Y131"/>
  <c r="O130"/>
  <c r="O131" s="1"/>
  <c r="N130"/>
  <c r="N131" s="1"/>
  <c r="M130"/>
  <c r="M131" s="1"/>
  <c r="L130"/>
  <c r="L131" s="1"/>
  <c r="Y129"/>
  <c r="O128"/>
  <c r="N128"/>
  <c r="M128"/>
  <c r="L128"/>
  <c r="Y127"/>
  <c r="O126"/>
  <c r="N126"/>
  <c r="M126"/>
  <c r="M127" s="1"/>
  <c r="L126"/>
  <c r="L127" s="1"/>
  <c r="Y121"/>
  <c r="O120"/>
  <c r="O121" s="1"/>
  <c r="N120"/>
  <c r="N121" s="1"/>
  <c r="M120"/>
  <c r="M121" s="1"/>
  <c r="L120"/>
  <c r="L121" s="1"/>
  <c r="Y114"/>
  <c r="Y113"/>
  <c r="Y110"/>
  <c r="O109"/>
  <c r="O110" s="1"/>
  <c r="N109"/>
  <c r="N110" s="1"/>
  <c r="M109"/>
  <c r="M110" s="1"/>
  <c r="L109"/>
  <c r="L110" s="1"/>
  <c r="Y108"/>
  <c r="O106"/>
  <c r="O108" s="1"/>
  <c r="N106"/>
  <c r="N108" s="1"/>
  <c r="M106"/>
  <c r="M108" s="1"/>
  <c r="L106"/>
  <c r="L108" s="1"/>
  <c r="Y103"/>
  <c r="O102"/>
  <c r="O103" s="1"/>
  <c r="N102"/>
  <c r="N103" s="1"/>
  <c r="M102"/>
  <c r="M103" s="1"/>
  <c r="L102"/>
  <c r="L103" s="1"/>
  <c r="Y101"/>
  <c r="Y100"/>
  <c r="Y67"/>
  <c r="O66"/>
  <c r="O67" s="1"/>
  <c r="N66"/>
  <c r="N67" s="1"/>
  <c r="M66"/>
  <c r="L66"/>
  <c r="L67" s="1"/>
  <c r="Y45"/>
  <c r="O44"/>
  <c r="O45" s="1"/>
  <c r="N44"/>
  <c r="N45" s="1"/>
  <c r="M44"/>
  <c r="M45" s="1"/>
  <c r="L44"/>
  <c r="L45" s="1"/>
  <c r="Y34"/>
  <c r="O32"/>
  <c r="O34" s="1"/>
  <c r="N32"/>
  <c r="N34" s="1"/>
  <c r="M32"/>
  <c r="M34" s="1"/>
  <c r="L32"/>
  <c r="L34" s="1"/>
  <c r="Y26"/>
  <c r="Y23"/>
  <c r="O22"/>
  <c r="O23" s="1"/>
  <c r="N22"/>
  <c r="N23" s="1"/>
  <c r="M22"/>
  <c r="M23" s="1"/>
  <c r="L22"/>
  <c r="L23" s="1"/>
  <c r="Y21"/>
  <c r="O20"/>
  <c r="N20"/>
  <c r="M20"/>
  <c r="L20"/>
  <c r="O18"/>
  <c r="N18"/>
  <c r="M18"/>
  <c r="L18"/>
  <c r="L21" s="1"/>
  <c r="V589"/>
  <c r="Z589" s="1"/>
  <c r="AA589" s="1"/>
  <c r="L167" l="1"/>
  <c r="Z167" s="1"/>
  <c r="AA167" s="1"/>
  <c r="N21"/>
  <c r="V21" s="1"/>
  <c r="L237"/>
  <c r="L186"/>
  <c r="Y477"/>
  <c r="X477"/>
  <c r="V17"/>
  <c r="Z17" s="1"/>
  <c r="AA17" s="1"/>
  <c r="V28"/>
  <c r="Z28" s="1"/>
  <c r="AA28" s="1"/>
  <c r="V344"/>
  <c r="Z344" s="1"/>
  <c r="AA344" s="1"/>
  <c r="V486"/>
  <c r="Z486" s="1"/>
  <c r="AA486" s="1"/>
  <c r="L320"/>
  <c r="V139"/>
  <c r="Z139" s="1"/>
  <c r="AA139" s="1"/>
  <c r="O320"/>
  <c r="V275"/>
  <c r="Z275" s="1"/>
  <c r="AA275" s="1"/>
  <c r="V277"/>
  <c r="Z277" s="1"/>
  <c r="AA277" s="1"/>
  <c r="V255"/>
  <c r="Z255" s="1"/>
  <c r="AA255" s="1"/>
  <c r="L129"/>
  <c r="V232"/>
  <c r="Z232" s="1"/>
  <c r="AA232" s="1"/>
  <c r="V248"/>
  <c r="Z248" s="1"/>
  <c r="AA248" s="1"/>
  <c r="M257"/>
  <c r="O237"/>
  <c r="V529"/>
  <c r="Z529" s="1"/>
  <c r="AA529" s="1"/>
  <c r="V137"/>
  <c r="Z137" s="1"/>
  <c r="AA137" s="1"/>
  <c r="V133"/>
  <c r="Z133" s="1"/>
  <c r="AA133" s="1"/>
  <c r="O129"/>
  <c r="V41"/>
  <c r="Z41" s="1"/>
  <c r="AA41" s="1"/>
  <c r="N186"/>
  <c r="V186" s="1"/>
  <c r="V398"/>
  <c r="Z398" s="1"/>
  <c r="AA398" s="1"/>
  <c r="V440"/>
  <c r="Z440" s="1"/>
  <c r="AA440" s="1"/>
  <c r="V438"/>
  <c r="Z438" s="1"/>
  <c r="AA438" s="1"/>
  <c r="N237"/>
  <c r="V237" s="1"/>
  <c r="Z237" s="1"/>
  <c r="AA237" s="1"/>
  <c r="V372"/>
  <c r="Z372" s="1"/>
  <c r="AA372" s="1"/>
  <c r="N424"/>
  <c r="V424" s="1"/>
  <c r="V568"/>
  <c r="Z568" s="1"/>
  <c r="AA568" s="1"/>
  <c r="V363"/>
  <c r="Z363" s="1"/>
  <c r="AA363" s="1"/>
  <c r="V359"/>
  <c r="Z359" s="1"/>
  <c r="AA359" s="1"/>
  <c r="M186"/>
  <c r="M237"/>
  <c r="N135"/>
  <c r="V135" s="1"/>
  <c r="M135"/>
  <c r="N127"/>
  <c r="V127" s="1"/>
  <c r="Z127" s="1"/>
  <c r="AA127" s="1"/>
  <c r="V253"/>
  <c r="L424"/>
  <c r="N585"/>
  <c r="V585" s="1"/>
  <c r="Z585" s="1"/>
  <c r="AA585" s="1"/>
  <c r="V25"/>
  <c r="Z25" s="1"/>
  <c r="AA25" s="1"/>
  <c r="V348"/>
  <c r="Z348" s="1"/>
  <c r="AA348" s="1"/>
  <c r="M585"/>
  <c r="V329"/>
  <c r="Z329" s="1"/>
  <c r="AA329" s="1"/>
  <c r="V577"/>
  <c r="Z577" s="1"/>
  <c r="AA577" s="1"/>
  <c r="V579"/>
  <c r="Z579" s="1"/>
  <c r="AA579" s="1"/>
  <c r="V30"/>
  <c r="Z30" s="1"/>
  <c r="AA30" s="1"/>
  <c r="N320"/>
  <c r="V320" s="1"/>
  <c r="V337"/>
  <c r="Z337" s="1"/>
  <c r="AA337" s="1"/>
  <c r="M320"/>
  <c r="L135"/>
  <c r="O150"/>
  <c r="L335"/>
  <c r="V287"/>
  <c r="Z287" s="1"/>
  <c r="AA287" s="1"/>
  <c r="V327"/>
  <c r="Z327" s="1"/>
  <c r="AA327" s="1"/>
  <c r="V331"/>
  <c r="Z331" s="1"/>
  <c r="AA331" s="1"/>
  <c r="M335"/>
  <c r="V301"/>
  <c r="Z301" s="1"/>
  <c r="AA301" s="1"/>
  <c r="O127"/>
  <c r="V291"/>
  <c r="Z291" s="1"/>
  <c r="AA291" s="1"/>
  <c r="V299"/>
  <c r="Z299" s="1"/>
  <c r="AA299" s="1"/>
  <c r="V295"/>
  <c r="Z295" s="1"/>
  <c r="AA295" s="1"/>
  <c r="V293"/>
  <c r="Z293" s="1"/>
  <c r="AA293" s="1"/>
  <c r="V263"/>
  <c r="Z263" s="1"/>
  <c r="AA263" s="1"/>
  <c r="V550"/>
  <c r="Z550" s="1"/>
  <c r="AA550" s="1"/>
  <c r="V261"/>
  <c r="Z261" s="1"/>
  <c r="AA261" s="1"/>
  <c r="V131"/>
  <c r="Z131" s="1"/>
  <c r="AA131" s="1"/>
  <c r="N257"/>
  <c r="V257" s="1"/>
  <c r="Z257" s="1"/>
  <c r="AA257" s="1"/>
  <c r="N221"/>
  <c r="V221" s="1"/>
  <c r="V215"/>
  <c r="Z215" s="1"/>
  <c r="AA215" s="1"/>
  <c r="M221"/>
  <c r="V213"/>
  <c r="Z213" s="1"/>
  <c r="AA213" s="1"/>
  <c r="V346"/>
  <c r="Z346" s="1"/>
  <c r="AA346" s="1"/>
  <c r="O186"/>
  <c r="V209"/>
  <c r="Z209" s="1"/>
  <c r="AA209" s="1"/>
  <c r="L221"/>
  <c r="V217"/>
  <c r="Z217" s="1"/>
  <c r="AA217" s="1"/>
  <c r="V246"/>
  <c r="Z246" s="1"/>
  <c r="AA246" s="1"/>
  <c r="N226"/>
  <c r="V226" s="1"/>
  <c r="Z226" s="1"/>
  <c r="AA226" s="1"/>
  <c r="N205"/>
  <c r="V205" s="1"/>
  <c r="Z205" s="1"/>
  <c r="AA205" s="1"/>
  <c r="V165"/>
  <c r="Z165" s="1"/>
  <c r="AA165" s="1"/>
  <c r="O306"/>
  <c r="M129"/>
  <c r="N129"/>
  <c r="V129" s="1"/>
  <c r="O645"/>
  <c r="O424"/>
  <c r="V105"/>
  <c r="Z105" s="1"/>
  <c r="AA105" s="1"/>
  <c r="O585"/>
  <c r="O257"/>
  <c r="L645"/>
  <c r="V37"/>
  <c r="Z37" s="1"/>
  <c r="AA37" s="1"/>
  <c r="V553"/>
  <c r="Z553" s="1"/>
  <c r="AA553" s="1"/>
  <c r="V552"/>
  <c r="Z552" s="1"/>
  <c r="AA552" s="1"/>
  <c r="N472"/>
  <c r="V472" s="1"/>
  <c r="Z472" s="1"/>
  <c r="AA472" s="1"/>
  <c r="V112"/>
  <c r="Z112" s="1"/>
  <c r="AA112" s="1"/>
  <c r="V145"/>
  <c r="Z145" s="1"/>
  <c r="AA145" s="1"/>
  <c r="V125"/>
  <c r="Z125" s="1"/>
  <c r="AA125" s="1"/>
  <c r="V123"/>
  <c r="Z123" s="1"/>
  <c r="AA123" s="1"/>
  <c r="V595"/>
  <c r="Z595" s="1"/>
  <c r="AA595" s="1"/>
  <c r="V562"/>
  <c r="Z562" s="1"/>
  <c r="AA562" s="1"/>
  <c r="V509"/>
  <c r="Z509" s="1"/>
  <c r="AA509" s="1"/>
  <c r="V505"/>
  <c r="Z505" s="1"/>
  <c r="AA505" s="1"/>
  <c r="V507"/>
  <c r="Z507" s="1"/>
  <c r="AA507" s="1"/>
  <c r="V464"/>
  <c r="Z464" s="1"/>
  <c r="AA464" s="1"/>
  <c r="V462"/>
  <c r="Z462" s="1"/>
  <c r="AA462" s="1"/>
  <c r="V460"/>
  <c r="Z460" s="1"/>
  <c r="AA460" s="1"/>
  <c r="V451"/>
  <c r="Z451" s="1"/>
  <c r="AA451" s="1"/>
  <c r="V448"/>
  <c r="Z448" s="1"/>
  <c r="AA448" s="1"/>
  <c r="V433"/>
  <c r="Z433" s="1"/>
  <c r="AA433" s="1"/>
  <c r="V429"/>
  <c r="Z429" s="1"/>
  <c r="AA429" s="1"/>
  <c r="V422"/>
  <c r="Z422" s="1"/>
  <c r="AA422" s="1"/>
  <c r="V420"/>
  <c r="Z420" s="1"/>
  <c r="AA420" s="1"/>
  <c r="V415"/>
  <c r="Z415" s="1"/>
  <c r="AA415" s="1"/>
  <c r="V413"/>
  <c r="Z413" s="1"/>
  <c r="AA413" s="1"/>
  <c r="V396"/>
  <c r="Z396" s="1"/>
  <c r="AA396" s="1"/>
  <c r="V392"/>
  <c r="Z392" s="1"/>
  <c r="AA392" s="1"/>
  <c r="V390"/>
  <c r="Z390" s="1"/>
  <c r="AA390" s="1"/>
  <c r="V388"/>
  <c r="Z388" s="1"/>
  <c r="AA388" s="1"/>
  <c r="V374"/>
  <c r="Z374" s="1"/>
  <c r="AA374" s="1"/>
  <c r="V379"/>
  <c r="Z379" s="1"/>
  <c r="AA379" s="1"/>
  <c r="V381"/>
  <c r="Z381" s="1"/>
  <c r="AA381" s="1"/>
  <c r="V369"/>
  <c r="Z369" s="1"/>
  <c r="AA369" s="1"/>
  <c r="V365"/>
  <c r="Z365" s="1"/>
  <c r="AA365" s="1"/>
  <c r="V361"/>
  <c r="Z361" s="1"/>
  <c r="AA361" s="1"/>
  <c r="V99"/>
  <c r="Z99" s="1"/>
  <c r="AA99" s="1"/>
  <c r="V85"/>
  <c r="Z85" s="1"/>
  <c r="AA85" s="1"/>
  <c r="V69"/>
  <c r="Z69" s="1"/>
  <c r="AA69" s="1"/>
  <c r="V65"/>
  <c r="Z65" s="1"/>
  <c r="AA65" s="1"/>
  <c r="V43"/>
  <c r="Z43" s="1"/>
  <c r="AA43" s="1"/>
  <c r="V39"/>
  <c r="Z39" s="1"/>
  <c r="AA39" s="1"/>
  <c r="V63"/>
  <c r="Z63" s="1"/>
  <c r="AA63" s="1"/>
  <c r="V622"/>
  <c r="Z622" s="1"/>
  <c r="AA622" s="1"/>
  <c r="V26"/>
  <c r="Z26" s="1"/>
  <c r="AA26" s="1"/>
  <c r="V34"/>
  <c r="Z34" s="1"/>
  <c r="AA34" s="1"/>
  <c r="V23"/>
  <c r="Z23" s="1"/>
  <c r="AA23" s="1"/>
  <c r="V45"/>
  <c r="Z45" s="1"/>
  <c r="AA45" s="1"/>
  <c r="V67"/>
  <c r="Z67" s="1"/>
  <c r="AA67" s="1"/>
  <c r="M67"/>
  <c r="Y592"/>
  <c r="Y598"/>
  <c r="Y574"/>
  <c r="Y586"/>
  <c r="Y674"/>
  <c r="V475"/>
  <c r="Z475" s="1"/>
  <c r="AA475" s="1"/>
  <c r="V673"/>
  <c r="Z673" s="1"/>
  <c r="AA673" s="1"/>
  <c r="V672"/>
  <c r="Z672" s="1"/>
  <c r="AA672" s="1"/>
  <c r="V671"/>
  <c r="Z671" s="1"/>
  <c r="AA671" s="1"/>
  <c r="V670"/>
  <c r="Z670" s="1"/>
  <c r="AA670" s="1"/>
  <c r="V669"/>
  <c r="Z669" s="1"/>
  <c r="AA669" s="1"/>
  <c r="V668"/>
  <c r="Z668" s="1"/>
  <c r="AA668" s="1"/>
  <c r="V667"/>
  <c r="Z667" s="1"/>
  <c r="AA667" s="1"/>
  <c r="V666"/>
  <c r="Z666" s="1"/>
  <c r="AA666" s="1"/>
  <c r="V665"/>
  <c r="Z665" s="1"/>
  <c r="AA665" s="1"/>
  <c r="V664"/>
  <c r="Z664" s="1"/>
  <c r="AA664" s="1"/>
  <c r="V663"/>
  <c r="Z663" s="1"/>
  <c r="AA663" s="1"/>
  <c r="V662"/>
  <c r="Z662" s="1"/>
  <c r="AA662" s="1"/>
  <c r="V661"/>
  <c r="Z661" s="1"/>
  <c r="AA661" s="1"/>
  <c r="V660"/>
  <c r="Z660" s="1"/>
  <c r="AA660" s="1"/>
  <c r="V659"/>
  <c r="Z659" s="1"/>
  <c r="AA659" s="1"/>
  <c r="V658"/>
  <c r="Z658" s="1"/>
  <c r="AA658" s="1"/>
  <c r="V657"/>
  <c r="Z657" s="1"/>
  <c r="AA657" s="1"/>
  <c r="V656"/>
  <c r="Z656" s="1"/>
  <c r="AA656" s="1"/>
  <c r="V655"/>
  <c r="Z655" s="1"/>
  <c r="AA655" s="1"/>
  <c r="V654"/>
  <c r="Z654" s="1"/>
  <c r="AA654" s="1"/>
  <c r="V653"/>
  <c r="Z653" s="1"/>
  <c r="AA653" s="1"/>
  <c r="V652"/>
  <c r="Z652" s="1"/>
  <c r="AA652" s="1"/>
  <c r="V651"/>
  <c r="Z651" s="1"/>
  <c r="AA651" s="1"/>
  <c r="V650"/>
  <c r="Z650" s="1"/>
  <c r="AA650" s="1"/>
  <c r="V649"/>
  <c r="Z649" s="1"/>
  <c r="AA649" s="1"/>
  <c r="V648"/>
  <c r="Z648" s="1"/>
  <c r="AA648" s="1"/>
  <c r="V647"/>
  <c r="Z647" s="1"/>
  <c r="AA647" s="1"/>
  <c r="V646"/>
  <c r="Z646" s="1"/>
  <c r="AA646" s="1"/>
  <c r="V645"/>
  <c r="V643"/>
  <c r="Z643" s="1"/>
  <c r="AA643" s="1"/>
  <c r="V642"/>
  <c r="Z642" s="1"/>
  <c r="AA642" s="1"/>
  <c r="V640"/>
  <c r="Z640" s="1"/>
  <c r="AA640" s="1"/>
  <c r="V639"/>
  <c r="Z639" s="1"/>
  <c r="AA639" s="1"/>
  <c r="V638"/>
  <c r="Z638" s="1"/>
  <c r="AA638" s="1"/>
  <c r="V637"/>
  <c r="Z637" s="1"/>
  <c r="AA637" s="1"/>
  <c r="V636"/>
  <c r="Z636" s="1"/>
  <c r="AA636" s="1"/>
  <c r="V635"/>
  <c r="Z635" s="1"/>
  <c r="AA635" s="1"/>
  <c r="V634"/>
  <c r="Z634" s="1"/>
  <c r="AA634" s="1"/>
  <c r="V633"/>
  <c r="Z633" s="1"/>
  <c r="AA633" s="1"/>
  <c r="V632"/>
  <c r="Z632" s="1"/>
  <c r="AA632" s="1"/>
  <c r="V631"/>
  <c r="Z631" s="1"/>
  <c r="AA631" s="1"/>
  <c r="V630"/>
  <c r="Z630" s="1"/>
  <c r="AA630" s="1"/>
  <c r="V629"/>
  <c r="Z629" s="1"/>
  <c r="AA629" s="1"/>
  <c r="V628"/>
  <c r="Z628" s="1"/>
  <c r="AA628" s="1"/>
  <c r="V627"/>
  <c r="Z627" s="1"/>
  <c r="AA627" s="1"/>
  <c r="V626"/>
  <c r="Z626" s="1"/>
  <c r="AA626" s="1"/>
  <c r="V625"/>
  <c r="Z625" s="1"/>
  <c r="AA625" s="1"/>
  <c r="V624"/>
  <c r="Z624" s="1"/>
  <c r="AA624" s="1"/>
  <c r="V623"/>
  <c r="Z623" s="1"/>
  <c r="AA623" s="1"/>
  <c r="V621"/>
  <c r="Z621" s="1"/>
  <c r="AA621" s="1"/>
  <c r="V620"/>
  <c r="Z620" s="1"/>
  <c r="AA620" s="1"/>
  <c r="V618"/>
  <c r="Z618" s="1"/>
  <c r="AA618" s="1"/>
  <c r="V617"/>
  <c r="Z617" s="1"/>
  <c r="AA617" s="1"/>
  <c r="V616"/>
  <c r="Z616" s="1"/>
  <c r="AA616" s="1"/>
  <c r="V615"/>
  <c r="Z615" s="1"/>
  <c r="AA615" s="1"/>
  <c r="V613"/>
  <c r="Z613" s="1"/>
  <c r="AA613" s="1"/>
  <c r="V612"/>
  <c r="Z612" s="1"/>
  <c r="AA612" s="1"/>
  <c r="V610"/>
  <c r="Z610" s="1"/>
  <c r="AA610" s="1"/>
  <c r="V609"/>
  <c r="Z609" s="1"/>
  <c r="AA609" s="1"/>
  <c r="V606"/>
  <c r="Z606" s="1"/>
  <c r="AA606" s="1"/>
  <c r="V605"/>
  <c r="Z605" s="1"/>
  <c r="AA605" s="1"/>
  <c r="V604"/>
  <c r="Z604" s="1"/>
  <c r="AA604" s="1"/>
  <c r="V603"/>
  <c r="Z603" s="1"/>
  <c r="AA603" s="1"/>
  <c r="V602"/>
  <c r="Z602" s="1"/>
  <c r="AA602" s="1"/>
  <c r="V601"/>
  <c r="Z601" s="1"/>
  <c r="AA601" s="1"/>
  <c r="V600"/>
  <c r="Z600" s="1"/>
  <c r="V572"/>
  <c r="Z572" s="1"/>
  <c r="AA572" s="1"/>
  <c r="V571"/>
  <c r="Z571" s="1"/>
  <c r="AA571" s="1"/>
  <c r="V570"/>
  <c r="Z570" s="1"/>
  <c r="AA570" s="1"/>
  <c r="V569"/>
  <c r="Z569" s="1"/>
  <c r="AA569" s="1"/>
  <c r="V566"/>
  <c r="Z566" s="1"/>
  <c r="AA566" s="1"/>
  <c r="V565"/>
  <c r="Z565" s="1"/>
  <c r="AA565" s="1"/>
  <c r="V563"/>
  <c r="Z563" s="1"/>
  <c r="AA563" s="1"/>
  <c r="V560"/>
  <c r="Z560" s="1"/>
  <c r="AA560" s="1"/>
  <c r="V559"/>
  <c r="Z559" s="1"/>
  <c r="AA559" s="1"/>
  <c r="V558"/>
  <c r="Z558" s="1"/>
  <c r="AA558" s="1"/>
  <c r="V557"/>
  <c r="Z557" s="1"/>
  <c r="AA557" s="1"/>
  <c r="V556"/>
  <c r="Z556" s="1"/>
  <c r="AA556" s="1"/>
  <c r="V555"/>
  <c r="Z555" s="1"/>
  <c r="AA555" s="1"/>
  <c r="V554"/>
  <c r="Z554" s="1"/>
  <c r="AA554" s="1"/>
  <c r="V548"/>
  <c r="Z548" s="1"/>
  <c r="AA548" s="1"/>
  <c r="V547"/>
  <c r="Z547" s="1"/>
  <c r="AA547" s="1"/>
  <c r="V546"/>
  <c r="Z546" s="1"/>
  <c r="AA546" s="1"/>
  <c r="V545"/>
  <c r="Z545" s="1"/>
  <c r="AA545" s="1"/>
  <c r="V544"/>
  <c r="Z544" s="1"/>
  <c r="AA544" s="1"/>
  <c r="V541"/>
  <c r="Z541" s="1"/>
  <c r="AA541" s="1"/>
  <c r="V540"/>
  <c r="Z540" s="1"/>
  <c r="AA540" s="1"/>
  <c r="V539"/>
  <c r="Z539" s="1"/>
  <c r="AA539" s="1"/>
  <c r="V538"/>
  <c r="Z538" s="1"/>
  <c r="AA538" s="1"/>
  <c r="V537"/>
  <c r="Z537" s="1"/>
  <c r="AA537" s="1"/>
  <c r="V536"/>
  <c r="Z536" s="1"/>
  <c r="AA536" s="1"/>
  <c r="V535"/>
  <c r="Z535" s="1"/>
  <c r="AA535" s="1"/>
  <c r="V534"/>
  <c r="Z534" s="1"/>
  <c r="AA534" s="1"/>
  <c r="V533"/>
  <c r="Z533" s="1"/>
  <c r="AA533" s="1"/>
  <c r="V532"/>
  <c r="Z532" s="1"/>
  <c r="AA532" s="1"/>
  <c r="V531"/>
  <c r="Z531" s="1"/>
  <c r="AA531" s="1"/>
  <c r="V530"/>
  <c r="Z530" s="1"/>
  <c r="AA530" s="1"/>
  <c r="V527"/>
  <c r="Z527" s="1"/>
  <c r="AA527" s="1"/>
  <c r="V526"/>
  <c r="Z526" s="1"/>
  <c r="AA526" s="1"/>
  <c r="V525"/>
  <c r="Z525" s="1"/>
  <c r="AA525" s="1"/>
  <c r="V524"/>
  <c r="Z524" s="1"/>
  <c r="AA524" s="1"/>
  <c r="V523"/>
  <c r="Z523" s="1"/>
  <c r="AA523" s="1"/>
  <c r="V522"/>
  <c r="Z522" s="1"/>
  <c r="AA522" s="1"/>
  <c r="V521"/>
  <c r="Z521" s="1"/>
  <c r="AA521" s="1"/>
  <c r="V520"/>
  <c r="Z520" s="1"/>
  <c r="AA520" s="1"/>
  <c r="V519"/>
  <c r="Z519" s="1"/>
  <c r="AA519" s="1"/>
  <c r="V518"/>
  <c r="Z518" s="1"/>
  <c r="AA518" s="1"/>
  <c r="V517"/>
  <c r="Z517" s="1"/>
  <c r="AA517" s="1"/>
  <c r="V516"/>
  <c r="Z516" s="1"/>
  <c r="AA516" s="1"/>
  <c r="V515"/>
  <c r="V511"/>
  <c r="Z511" s="1"/>
  <c r="AA511" s="1"/>
  <c r="V510"/>
  <c r="Z510" s="1"/>
  <c r="AA510" s="1"/>
  <c r="V503"/>
  <c r="Z503" s="1"/>
  <c r="AA503" s="1"/>
  <c r="V502"/>
  <c r="Z502" s="1"/>
  <c r="AA502" s="1"/>
  <c r="V501"/>
  <c r="Z501" s="1"/>
  <c r="AA501" s="1"/>
  <c r="V500"/>
  <c r="Z500" s="1"/>
  <c r="AA500" s="1"/>
  <c r="V499"/>
  <c r="Z499" s="1"/>
  <c r="AA499" s="1"/>
  <c r="V498"/>
  <c r="Z498" s="1"/>
  <c r="AA498" s="1"/>
  <c r="V497"/>
  <c r="Z497" s="1"/>
  <c r="AA497" s="1"/>
  <c r="V495"/>
  <c r="Z495" s="1"/>
  <c r="AA495" s="1"/>
  <c r="V494"/>
  <c r="Z494" s="1"/>
  <c r="AA494" s="1"/>
  <c r="V493"/>
  <c r="Z493" s="1"/>
  <c r="AA493" s="1"/>
  <c r="V492"/>
  <c r="Z492" s="1"/>
  <c r="AA492" s="1"/>
  <c r="V489"/>
  <c r="Z489" s="1"/>
  <c r="AA489" s="1"/>
  <c r="V488"/>
  <c r="Z488" s="1"/>
  <c r="AA488" s="1"/>
  <c r="V487"/>
  <c r="Z487" s="1"/>
  <c r="AA487" s="1"/>
  <c r="V484"/>
  <c r="Z484" s="1"/>
  <c r="AA484" s="1"/>
  <c r="V483"/>
  <c r="Z483" s="1"/>
  <c r="AA483" s="1"/>
  <c r="V482"/>
  <c r="Z482" s="1"/>
  <c r="AA482" s="1"/>
  <c r="V481"/>
  <c r="Z481" s="1"/>
  <c r="AA481" s="1"/>
  <c r="V480"/>
  <c r="Z480" s="1"/>
  <c r="V470"/>
  <c r="Z470" s="1"/>
  <c r="AA470" s="1"/>
  <c r="V466"/>
  <c r="Z466" s="1"/>
  <c r="AA466" s="1"/>
  <c r="V458"/>
  <c r="Z458" s="1"/>
  <c r="AA458" s="1"/>
  <c r="V456"/>
  <c r="Z456" s="1"/>
  <c r="AA456" s="1"/>
  <c r="V446"/>
  <c r="Z446" s="1"/>
  <c r="AA446" s="1"/>
  <c r="V442"/>
  <c r="Z442" s="1"/>
  <c r="AA442" s="1"/>
  <c r="V441"/>
  <c r="Z441" s="1"/>
  <c r="AA441" s="1"/>
  <c r="V436"/>
  <c r="Z436" s="1"/>
  <c r="AA436" s="1"/>
  <c r="V434"/>
  <c r="Z434" s="1"/>
  <c r="AA434" s="1"/>
  <c r="V431"/>
  <c r="Z431" s="1"/>
  <c r="AA431" s="1"/>
  <c r="V427"/>
  <c r="Z427" s="1"/>
  <c r="AA427" s="1"/>
  <c r="V411"/>
  <c r="Z411" s="1"/>
  <c r="AA411" s="1"/>
  <c r="V408"/>
  <c r="Z408" s="1"/>
  <c r="AA408" s="1"/>
  <c r="V404"/>
  <c r="Z404" s="1"/>
  <c r="AA404" s="1"/>
  <c r="V400"/>
  <c r="Z400" s="1"/>
  <c r="AA400" s="1"/>
  <c r="V399"/>
  <c r="Z399" s="1"/>
  <c r="AA399" s="1"/>
  <c r="V394"/>
  <c r="Z394" s="1"/>
  <c r="AA394" s="1"/>
  <c r="V386"/>
  <c r="Z386" s="1"/>
  <c r="AA386" s="1"/>
  <c r="V384"/>
  <c r="Z384" s="1"/>
  <c r="AA384" s="1"/>
  <c r="V377"/>
  <c r="Z377" s="1"/>
  <c r="AA377" s="1"/>
  <c r="V376"/>
  <c r="Z376" s="1"/>
  <c r="AA376" s="1"/>
  <c r="V375"/>
  <c r="Z375" s="1"/>
  <c r="AA375" s="1"/>
  <c r="V370"/>
  <c r="Z370" s="1"/>
  <c r="AA370" s="1"/>
  <c r="V367"/>
  <c r="Z367" s="1"/>
  <c r="AA367" s="1"/>
  <c r="V342"/>
  <c r="Z342" s="1"/>
  <c r="AA342" s="1"/>
  <c r="V341"/>
  <c r="Z341" s="1"/>
  <c r="AA341" s="1"/>
  <c r="V340"/>
  <c r="Z340" s="1"/>
  <c r="AA340" s="1"/>
  <c r="V339"/>
  <c r="Z339" s="1"/>
  <c r="AA339" s="1"/>
  <c r="V335"/>
  <c r="V325"/>
  <c r="Z325" s="1"/>
  <c r="AA325" s="1"/>
  <c r="V324"/>
  <c r="Z324" s="1"/>
  <c r="AA324" s="1"/>
  <c r="V322"/>
  <c r="Z322" s="1"/>
  <c r="AA322" s="1"/>
  <c r="V310"/>
  <c r="Z310" s="1"/>
  <c r="AA310" s="1"/>
  <c r="V308"/>
  <c r="Z308" s="1"/>
  <c r="AA308" s="1"/>
  <c r="V306"/>
  <c r="Z306" s="1"/>
  <c r="AA306" s="1"/>
  <c r="V304"/>
  <c r="Z304" s="1"/>
  <c r="AA304" s="1"/>
  <c r="V302"/>
  <c r="Z302" s="1"/>
  <c r="AA302" s="1"/>
  <c r="V297"/>
  <c r="Z297" s="1"/>
  <c r="AA297" s="1"/>
  <c r="V296"/>
  <c r="Z296" s="1"/>
  <c r="AA296" s="1"/>
  <c r="V289"/>
  <c r="Z289" s="1"/>
  <c r="AA289" s="1"/>
  <c r="V285"/>
  <c r="Z285" s="1"/>
  <c r="AA285" s="1"/>
  <c r="V283"/>
  <c r="Z283" s="1"/>
  <c r="AA283" s="1"/>
  <c r="V282"/>
  <c r="Z282" s="1"/>
  <c r="AA282" s="1"/>
  <c r="V280"/>
  <c r="Z280" s="1"/>
  <c r="AA280" s="1"/>
  <c r="V279"/>
  <c r="Z279" s="1"/>
  <c r="AA279" s="1"/>
  <c r="V273"/>
  <c r="Z273" s="1"/>
  <c r="AA273" s="1"/>
  <c r="V272"/>
  <c r="Z272" s="1"/>
  <c r="AA272" s="1"/>
  <c r="V271"/>
  <c r="Z271" s="1"/>
  <c r="AA271" s="1"/>
  <c r="V269"/>
  <c r="Z269" s="1"/>
  <c r="AA269" s="1"/>
  <c r="V267"/>
  <c r="Z267" s="1"/>
  <c r="AA267" s="1"/>
  <c r="V265"/>
  <c r="Z265" s="1"/>
  <c r="AA265" s="1"/>
  <c r="V259"/>
  <c r="Z259" s="1"/>
  <c r="AA259" s="1"/>
  <c r="V251"/>
  <c r="Z251" s="1"/>
  <c r="AA251" s="1"/>
  <c r="V249"/>
  <c r="Z249" s="1"/>
  <c r="AA249" s="1"/>
  <c r="V243"/>
  <c r="Z243" s="1"/>
  <c r="AA243" s="1"/>
  <c r="V241"/>
  <c r="Z241" s="1"/>
  <c r="AA241" s="1"/>
  <c r="V239"/>
  <c r="Z239" s="1"/>
  <c r="AA239" s="1"/>
  <c r="V235"/>
  <c r="Z235" s="1"/>
  <c r="AA235" s="1"/>
  <c r="V233"/>
  <c r="Z233" s="1"/>
  <c r="AA233" s="1"/>
  <c r="V229"/>
  <c r="Z229" s="1"/>
  <c r="AA229" s="1"/>
  <c r="V227"/>
  <c r="Z227" s="1"/>
  <c r="AA227" s="1"/>
  <c r="V224"/>
  <c r="Z224" s="1"/>
  <c r="AA224" s="1"/>
  <c r="V219"/>
  <c r="Z219" s="1"/>
  <c r="AA219" s="1"/>
  <c r="V211"/>
  <c r="Z211" s="1"/>
  <c r="AA211" s="1"/>
  <c r="V207"/>
  <c r="Z207" s="1"/>
  <c r="AA207" s="1"/>
  <c r="V203"/>
  <c r="Z203" s="1"/>
  <c r="AA203" s="1"/>
  <c r="V201"/>
  <c r="Z201" s="1"/>
  <c r="AA201" s="1"/>
  <c r="V196"/>
  <c r="Z196" s="1"/>
  <c r="AA196" s="1"/>
  <c r="V194"/>
  <c r="Z194" s="1"/>
  <c r="AA194" s="1"/>
  <c r="V193"/>
  <c r="Z193" s="1"/>
  <c r="AA193" s="1"/>
  <c r="V192"/>
  <c r="Z192" s="1"/>
  <c r="AA192" s="1"/>
  <c r="V190"/>
  <c r="Z190" s="1"/>
  <c r="AA190" s="1"/>
  <c r="V188"/>
  <c r="Z188" s="1"/>
  <c r="AA188" s="1"/>
  <c r="V169"/>
  <c r="V163"/>
  <c r="Z163" s="1"/>
  <c r="AA163" s="1"/>
  <c r="V161"/>
  <c r="Z161" s="1"/>
  <c r="AA161" s="1"/>
  <c r="V150"/>
  <c r="Z150" s="1"/>
  <c r="AA150" s="1"/>
  <c r="V148"/>
  <c r="Z148" s="1"/>
  <c r="AA148" s="1"/>
  <c r="V143"/>
  <c r="Z143" s="1"/>
  <c r="AA143" s="1"/>
  <c r="V141"/>
  <c r="Z141" s="1"/>
  <c r="AA141" s="1"/>
  <c r="V121"/>
  <c r="Z121" s="1"/>
  <c r="AA121" s="1"/>
  <c r="V114"/>
  <c r="Z114" s="1"/>
  <c r="AA114" s="1"/>
  <c r="V113"/>
  <c r="Z113" s="1"/>
  <c r="AA113" s="1"/>
  <c r="V110"/>
  <c r="Z110" s="1"/>
  <c r="AA110" s="1"/>
  <c r="V108"/>
  <c r="Z108" s="1"/>
  <c r="AA108" s="1"/>
  <c r="V103"/>
  <c r="Z103" s="1"/>
  <c r="AA103" s="1"/>
  <c r="V101"/>
  <c r="Z101" s="1"/>
  <c r="AA101" s="1"/>
  <c r="V100"/>
  <c r="Z100" s="1"/>
  <c r="AA100" s="1"/>
  <c r="V355"/>
  <c r="V353"/>
  <c r="Z353" s="1"/>
  <c r="AA353" s="1"/>
  <c r="V352"/>
  <c r="Z352" s="1"/>
  <c r="AA352" s="1"/>
  <c r="O21"/>
  <c r="M21"/>
  <c r="O574"/>
  <c r="O582"/>
  <c r="O591"/>
  <c r="O592" s="1"/>
  <c r="M597"/>
  <c r="M598" s="1"/>
  <c r="N608"/>
  <c r="V608" s="1"/>
  <c r="N574"/>
  <c r="N582"/>
  <c r="N591"/>
  <c r="L597"/>
  <c r="L598" s="1"/>
  <c r="M608"/>
  <c r="M674" s="1"/>
  <c r="M574"/>
  <c r="M582"/>
  <c r="M591"/>
  <c r="M592" s="1"/>
  <c r="O597"/>
  <c r="O598" s="1"/>
  <c r="L608"/>
  <c r="L582"/>
  <c r="L586" s="1"/>
  <c r="L591"/>
  <c r="L592" s="1"/>
  <c r="N597"/>
  <c r="O608"/>
  <c r="Z186" l="1"/>
  <c r="AA186" s="1"/>
  <c r="N586"/>
  <c r="M586"/>
  <c r="Z135"/>
  <c r="AA135" s="1"/>
  <c r="Z424"/>
  <c r="AA424" s="1"/>
  <c r="Z253"/>
  <c r="AA253" s="1"/>
  <c r="O586"/>
  <c r="Z355"/>
  <c r="AA355" s="1"/>
  <c r="Z169"/>
  <c r="AA169" s="1"/>
  <c r="V591"/>
  <c r="Z591" s="1"/>
  <c r="AA591" s="1"/>
  <c r="N592"/>
  <c r="V597"/>
  <c r="Z597" s="1"/>
  <c r="AA597" s="1"/>
  <c r="N598"/>
  <c r="Z320"/>
  <c r="AA320" s="1"/>
  <c r="Z335"/>
  <c r="AA335" s="1"/>
  <c r="Z221"/>
  <c r="AA221" s="1"/>
  <c r="O674"/>
  <c r="L674"/>
  <c r="Z645"/>
  <c r="AA645" s="1"/>
  <c r="Z129"/>
  <c r="AA129" s="1"/>
  <c r="L477"/>
  <c r="Z515"/>
  <c r="AA515" s="1"/>
  <c r="M477"/>
  <c r="M675" s="1"/>
  <c r="O477"/>
  <c r="Z608"/>
  <c r="AA608" s="1"/>
  <c r="Z21"/>
  <c r="L574"/>
  <c r="AA600"/>
  <c r="N674"/>
  <c r="N477"/>
  <c r="V582"/>
  <c r="Z582" s="1"/>
  <c r="AA582" s="1"/>
  <c r="AA480"/>
  <c r="O675" l="1"/>
  <c r="Z477"/>
  <c r="AA477" s="1"/>
  <c r="Z674"/>
  <c r="AA674" s="1"/>
  <c r="L675"/>
  <c r="Z574"/>
  <c r="AA574" s="1"/>
  <c r="N675"/>
  <c r="Z592"/>
  <c r="AA592" s="1"/>
  <c r="AA21"/>
  <c r="Z598"/>
  <c r="AA598" s="1"/>
  <c r="Z586"/>
  <c r="AA586" s="1"/>
  <c r="M478" l="1"/>
  <c r="O478"/>
</calcChain>
</file>

<file path=xl/comments1.xml><?xml version="1.0" encoding="utf-8"?>
<comments xmlns="http://schemas.openxmlformats.org/spreadsheetml/2006/main">
  <authors>
    <author>admi n</author>
  </authors>
  <commentList>
    <comment ref="C421" authorId="0">
      <text>
        <r>
          <rPr>
            <sz val="9"/>
            <color indexed="81"/>
            <rFont val="Tahoma"/>
            <family val="2"/>
          </rPr>
          <t>LILO of Anta-Dausa at LALKOT by RRVPNL DOC-01-02-14</t>
        </r>
      </text>
    </comment>
  </commentList>
</comments>
</file>

<file path=xl/sharedStrings.xml><?xml version="1.0" encoding="utf-8"?>
<sst xmlns="http://schemas.openxmlformats.org/spreadsheetml/2006/main" count="4237" uniqueCount="899">
  <si>
    <t xml:space="preserve"> POWERGRID CORPORATION OF INDIA LIMITED.</t>
  </si>
  <si>
    <t>SUMMARY OF ELEMENT WISE OUTAGES &amp; AVAILABILITY</t>
  </si>
  <si>
    <t xml:space="preserve"> NAME OF REGION : NR-I</t>
  </si>
  <si>
    <t xml:space="preserve"> NAME OF REGION : NRTS-I</t>
  </si>
  <si>
    <t>Sr.No.</t>
  </si>
  <si>
    <t>Unique ID of transmission Element</t>
  </si>
  <si>
    <t>ELEMENT NAME</t>
  </si>
  <si>
    <t>Description (Length/Nos./MVA/MVAr/MW/etc.)</t>
  </si>
  <si>
    <t>Region</t>
  </si>
  <si>
    <t>Type of failure</t>
  </si>
  <si>
    <t>OUTAGE</t>
  </si>
  <si>
    <t>RESTORATION</t>
  </si>
  <si>
    <t>Details of Outage</t>
  </si>
  <si>
    <t>Total outage in days (1)</t>
  </si>
  <si>
    <t>DURATION OF OUTAGE ATTRIBUTABLE TO (in hrs)</t>
  </si>
  <si>
    <t>Restoration Time as per Regulation 5(b)                                                (2)</t>
  </si>
  <si>
    <t>Whether Restoration Time more than normative (Y/N)</t>
  </si>
  <si>
    <t>Difference between Actual and Norm                                            1-2</t>
  </si>
  <si>
    <t>Classification/ Category Code</t>
  </si>
  <si>
    <t>Detailed Reason(s) for Outage</t>
  </si>
  <si>
    <t>Outage Certifying Agency and Reference Document</t>
  </si>
  <si>
    <t xml:space="preserve">Total Duration Available for Consideration </t>
  </si>
  <si>
    <t>SIL</t>
  </si>
  <si>
    <t>Ckt. Kms.</t>
  </si>
  <si>
    <t xml:space="preserve">Weightage Factor </t>
  </si>
  <si>
    <t>H=(G*(Z-@))/Z</t>
  </si>
  <si>
    <t>% Availability as certified by certifying agency</t>
  </si>
  <si>
    <t>DATE    TIME</t>
  </si>
  <si>
    <t>No. of towers damaged</t>
  </si>
  <si>
    <t xml:space="preserve">no. of insulator failed </t>
  </si>
  <si>
    <t>ISTS Licensee</t>
  </si>
  <si>
    <t>OTHERS</t>
  </si>
  <si>
    <t>System constraint/ Natural calamity/ Militancy</t>
  </si>
  <si>
    <t>Deemed Available</t>
  </si>
  <si>
    <t xml:space="preserve"> @ (T)</t>
  </si>
  <si>
    <t xml:space="preserve"> # (U)</t>
  </si>
  <si>
    <t xml:space="preserve"> &amp; ( C )</t>
  </si>
  <si>
    <t xml:space="preserve"> * (D)</t>
  </si>
  <si>
    <t>Z</t>
  </si>
  <si>
    <t>( E)</t>
  </si>
  <si>
    <t>( F)</t>
  </si>
  <si>
    <t>G=E x F</t>
  </si>
  <si>
    <t>Hrs:Min</t>
  </si>
  <si>
    <t>Code</t>
  </si>
  <si>
    <t>Hrs</t>
  </si>
  <si>
    <t>E</t>
  </si>
  <si>
    <t>F</t>
  </si>
  <si>
    <t>G</t>
  </si>
  <si>
    <t>H</t>
  </si>
  <si>
    <t xml:space="preserve"> A</t>
  </si>
  <si>
    <t xml:space="preserve"> 765 KV TRANS LINES</t>
  </si>
  <si>
    <t>NR176505</t>
  </si>
  <si>
    <t>765 KV AGRA- MEERUT</t>
  </si>
  <si>
    <t>NR1</t>
  </si>
  <si>
    <t>--</t>
  </si>
  <si>
    <t>NR176502</t>
  </si>
  <si>
    <t>765KV AGRA-FATEHPUR-I</t>
  </si>
  <si>
    <t>LVRD</t>
  </si>
  <si>
    <t>SUB TOTAL</t>
  </si>
  <si>
    <t>NR176507</t>
  </si>
  <si>
    <t>765KV AGRA-FATEHPUR-II</t>
  </si>
  <si>
    <t>NR176504</t>
  </si>
  <si>
    <t>765KV AGRA-JHATIKALA</t>
  </si>
  <si>
    <t>NR176503</t>
  </si>
  <si>
    <t>765KV FATEHPUR-GAYA</t>
  </si>
  <si>
    <t>NR176506</t>
  </si>
  <si>
    <t>765KV FATEHPUR-SASARAM</t>
  </si>
  <si>
    <t>NR176501</t>
  </si>
  <si>
    <t>765KV LUCKNOW-BALIA</t>
  </si>
  <si>
    <t>B</t>
  </si>
  <si>
    <t xml:space="preserve"> 400 KV TRANS LINES</t>
  </si>
  <si>
    <t>NR140001</t>
  </si>
  <si>
    <t>400KV AGRA-AGRA(UP)-I</t>
  </si>
  <si>
    <t>OSPD</t>
  </si>
  <si>
    <t>NR140002</t>
  </si>
  <si>
    <t>400KV AGRA-AGRA(UP)-II</t>
  </si>
  <si>
    <t>NR140003</t>
  </si>
  <si>
    <t>400KV AGRA-AURAIYA-I</t>
  </si>
  <si>
    <t>OMSU</t>
  </si>
  <si>
    <t>NR140004</t>
  </si>
  <si>
    <t>400KV AGRA-AURAIYA-II</t>
  </si>
  <si>
    <t>NR140005</t>
  </si>
  <si>
    <t>400KV AGRA-BASSI-I</t>
  </si>
  <si>
    <t>NR140008</t>
  </si>
  <si>
    <t>400KV AGRA-BHIWADI-I</t>
  </si>
  <si>
    <t>NR140009</t>
  </si>
  <si>
    <t>400KV AGRA-BHIWADI-II</t>
  </si>
  <si>
    <t>NR140010</t>
  </si>
  <si>
    <t>400KV AGRA-BLBGRH</t>
  </si>
  <si>
    <t>NR140116</t>
  </si>
  <si>
    <t>400KV AGRA-JAIPUR(S)-I</t>
  </si>
  <si>
    <t>NR140126</t>
  </si>
  <si>
    <t>400KV AGRA-JAIPUR(S)-II</t>
  </si>
  <si>
    <t>NR140144</t>
  </si>
  <si>
    <t>400KV AGRA-SIKAR-I</t>
  </si>
  <si>
    <t>NR140145</t>
  </si>
  <si>
    <t>400KV AGRA-SIKAR-II</t>
  </si>
  <si>
    <t>NR140122</t>
  </si>
  <si>
    <t>400KV ALLD-FATEHPUR-I</t>
  </si>
  <si>
    <t>NR140123</t>
  </si>
  <si>
    <t>400KV ALLD-FATEHPUR-II</t>
  </si>
  <si>
    <t>NR140104</t>
  </si>
  <si>
    <t>400KV ALLD-FATEHPUR-III</t>
  </si>
  <si>
    <t>OSPT</t>
  </si>
  <si>
    <t>NR140012</t>
  </si>
  <si>
    <t>400KV ALLD-KNP-II</t>
  </si>
  <si>
    <t>NR140019</t>
  </si>
  <si>
    <t>400KV BALIA-MAU-I</t>
  </si>
  <si>
    <t>NR140020</t>
  </si>
  <si>
    <t>400KV BALIA-MAU-II</t>
  </si>
  <si>
    <t>NR140140</t>
  </si>
  <si>
    <t>400KV BALIA-SOHAWAL-I</t>
  </si>
  <si>
    <t>NR140120</t>
  </si>
  <si>
    <t>400KV BALIA-SOHAWAL-II</t>
  </si>
  <si>
    <t>NR140150</t>
  </si>
  <si>
    <t>400KV BAREILLY-BAREILLY(765)-I</t>
  </si>
  <si>
    <t>NR140023</t>
  </si>
  <si>
    <t>400KV BAREILLY-BRLY(UP)-I</t>
  </si>
  <si>
    <t>NR140024</t>
  </si>
  <si>
    <t>400KV BAREILLY-BRLY(UP)-II</t>
  </si>
  <si>
    <t>NR140025</t>
  </si>
  <si>
    <t>400KV BAREILLY-LKO(UP)</t>
  </si>
  <si>
    <t>NR140026</t>
  </si>
  <si>
    <t>400KV BAREILLY-MBAD-I</t>
  </si>
  <si>
    <t>NR140027</t>
  </si>
  <si>
    <t>400KV BAREILLY-MBAD-II</t>
  </si>
  <si>
    <t>NR140115</t>
  </si>
  <si>
    <t xml:space="preserve">400KV BAREILLY-ROSA-I </t>
  </si>
  <si>
    <t>OSFT</t>
  </si>
  <si>
    <t>NR140028</t>
  </si>
  <si>
    <t>400KV BASSI-BHIWADI-I</t>
  </si>
  <si>
    <t>NR140030</t>
  </si>
  <si>
    <t>400KV BASSI-HIRAPURA-I</t>
  </si>
  <si>
    <t>NR140031</t>
  </si>
  <si>
    <t>400KV BASSI-HIRAPURA-II</t>
  </si>
  <si>
    <t>NR140117</t>
  </si>
  <si>
    <t>400KV BASSI-JAIPUR(S)-I</t>
  </si>
  <si>
    <t>NR140127</t>
  </si>
  <si>
    <t>400KV BASSI-JAIPUR(S)-II</t>
  </si>
  <si>
    <t>NR140148</t>
  </si>
  <si>
    <t>400KV BASSI-KOTPUTLI</t>
  </si>
  <si>
    <t>LCSD</t>
  </si>
  <si>
    <t>NR140146</t>
  </si>
  <si>
    <t>400KV BASSI-PHAGI-I (Kalisindh)</t>
  </si>
  <si>
    <t>OSFD</t>
  </si>
  <si>
    <t>NR140147</t>
  </si>
  <si>
    <t>400KV BASSI-PHAGI-II (Kawai)</t>
  </si>
  <si>
    <t>NR140032</t>
  </si>
  <si>
    <t>400KV BHIWADI-GURGAON</t>
  </si>
  <si>
    <t>NR140033</t>
  </si>
  <si>
    <t>400KV BHIWADI-HISAR</t>
  </si>
  <si>
    <t>NR140149</t>
  </si>
  <si>
    <t>400KV BHIWADI-KOTPUTLI</t>
  </si>
  <si>
    <t>NR140106</t>
  </si>
  <si>
    <t>400KV BHIWADI-NIMRANA-I</t>
  </si>
  <si>
    <t>NR140107</t>
  </si>
  <si>
    <t>400KV BHIWADI-NIMRANA-II</t>
  </si>
  <si>
    <t>NR140035</t>
  </si>
  <si>
    <t>400KV BLBGRH-GURGAON</t>
  </si>
  <si>
    <t>NR140036</t>
  </si>
  <si>
    <t>400KV BLBGRH-MAHRANIBG</t>
  </si>
  <si>
    <t>NR140037</t>
  </si>
  <si>
    <t xml:space="preserve">400KV BLBGRH-MAINPURI-I </t>
  </si>
  <si>
    <t>NR140038</t>
  </si>
  <si>
    <t xml:space="preserve">400KV BLBGRH-MAINPURI-II  </t>
  </si>
  <si>
    <t>NR140138</t>
  </si>
  <si>
    <t xml:space="preserve">400KV BLBGRH-NAVADA </t>
  </si>
  <si>
    <t>NR140039</t>
  </si>
  <si>
    <t xml:space="preserve">400KV DAD-GR.NOIDA      </t>
  </si>
  <si>
    <t>NR140040</t>
  </si>
  <si>
    <t>400KV DAD-MAHRANIBG</t>
  </si>
  <si>
    <t>OMST</t>
  </si>
  <si>
    <t>NR140041</t>
  </si>
  <si>
    <t>400KV DAD-MANDOLA-I</t>
  </si>
  <si>
    <t>NR140042</t>
  </si>
  <si>
    <t>400KV DAD-MANDOLA-II</t>
  </si>
  <si>
    <t>NR140043</t>
  </si>
  <si>
    <t>400KV DAD-MURADNGR</t>
  </si>
  <si>
    <t>NR140044</t>
  </si>
  <si>
    <t>400KV DAD-PANIPAT-I</t>
  </si>
  <si>
    <t>NR140045</t>
  </si>
  <si>
    <t xml:space="preserve">400KV DAD-PANIPAT-II  </t>
  </si>
  <si>
    <t>NR140124</t>
  </si>
  <si>
    <t xml:space="preserve">400KV FATEHPUR-MAINPURI-I </t>
  </si>
  <si>
    <t>NR140125</t>
  </si>
  <si>
    <t>400KV FATEHPUR-MAINPURI-II</t>
  </si>
  <si>
    <t>NR140046</t>
  </si>
  <si>
    <t>400KV GORAKH-GORAKH-I</t>
  </si>
  <si>
    <t>NR140047</t>
  </si>
  <si>
    <t>400KV GORKH-GORAKH-II</t>
  </si>
  <si>
    <t>NR140128</t>
  </si>
  <si>
    <t>400KV GURGAON-MANESAR-I</t>
  </si>
  <si>
    <t>NR140129</t>
  </si>
  <si>
    <t>400KV GURGAON-MANESAR-II</t>
  </si>
  <si>
    <t>NR140132</t>
  </si>
  <si>
    <t>400KV JHATIKALA-BAMNOLI-I</t>
  </si>
  <si>
    <t>NR140133</t>
  </si>
  <si>
    <t>400KV JHATIKALA-BAMNOLI-II</t>
  </si>
  <si>
    <t>NR140134</t>
  </si>
  <si>
    <t>400KV JHATIKALA-MUNDKA-I</t>
  </si>
  <si>
    <t>NR140135</t>
  </si>
  <si>
    <t>400KV JHATIKALA-MUNDKA-II</t>
  </si>
  <si>
    <t>NR140048</t>
  </si>
  <si>
    <t>400KV KANKROLI-BHINMAL</t>
  </si>
  <si>
    <t>NR140049</t>
  </si>
  <si>
    <t>400KV KANKROLI-JODHPUR</t>
  </si>
  <si>
    <t>NR140050</t>
  </si>
  <si>
    <t>400KV KANKROLI-RAPPC-I</t>
  </si>
  <si>
    <t>NR140051</t>
  </si>
  <si>
    <t>400KV KANKROLI-RAPPC-II</t>
  </si>
  <si>
    <t>NR140052</t>
  </si>
  <si>
    <t>400KV KNP-AGRA</t>
  </si>
  <si>
    <t>NR140053</t>
  </si>
  <si>
    <t>400KV KNP-AURAIYA-I</t>
  </si>
  <si>
    <t>NR140054</t>
  </si>
  <si>
    <t>400KV KNP-AURAIYA-II</t>
  </si>
  <si>
    <t>NR140055</t>
  </si>
  <si>
    <t>400KV KNP-BLBGARH-I</t>
  </si>
  <si>
    <t>LEFT</t>
  </si>
  <si>
    <t>NR140056</t>
  </si>
  <si>
    <t>400KV KNP-BLBGARH-II</t>
  </si>
  <si>
    <t>NR140057</t>
  </si>
  <si>
    <t>400KV KNP-BLBGARH-III</t>
  </si>
  <si>
    <t>NR140110</t>
  </si>
  <si>
    <t>400KV KNP-FATEHPUR-I</t>
  </si>
  <si>
    <t>NR140105</t>
  </si>
  <si>
    <t>400KV KNP-FATEHPUR-II</t>
  </si>
  <si>
    <t>NR140058</t>
  </si>
  <si>
    <t>400KV KNP-PANKI-I</t>
  </si>
  <si>
    <t>NR140059</t>
  </si>
  <si>
    <t>400KV KNP-PANKI-II</t>
  </si>
  <si>
    <t>NR140102</t>
  </si>
  <si>
    <t>400KV KOTA-BEAWAR</t>
  </si>
  <si>
    <t>NR140060</t>
  </si>
  <si>
    <t>400KV KOTA-MERTA-I</t>
  </si>
  <si>
    <t>NR140062</t>
  </si>
  <si>
    <t>400KV KOTA-RAPPC</t>
  </si>
  <si>
    <t>NR140063</t>
  </si>
  <si>
    <t>400KV KOTESHWR-KHEP-I</t>
  </si>
  <si>
    <t>NR140064</t>
  </si>
  <si>
    <t>400KV KOTESHWR-KHEP-II</t>
  </si>
  <si>
    <t>NR140065</t>
  </si>
  <si>
    <t>400KV KOTESHWR-TEHRI-I</t>
  </si>
  <si>
    <t>NR140098</t>
  </si>
  <si>
    <t>400KV KOTESHWR-TEHRI-II</t>
  </si>
  <si>
    <t>NR140151</t>
  </si>
  <si>
    <t>400KV LUCKNOW-BAREILLY (765)</t>
  </si>
  <si>
    <t>NR140069</t>
  </si>
  <si>
    <t>400KV LUCKNOW-BAREILLY-II</t>
  </si>
  <si>
    <t>NR140070</t>
  </si>
  <si>
    <t>400KV LUCKNOW-GORAKH-III</t>
  </si>
  <si>
    <t>NR140071</t>
  </si>
  <si>
    <t>400KV LUCKNOW-GORAKH-IV</t>
  </si>
  <si>
    <t>NR140112</t>
  </si>
  <si>
    <t>400KV LUCKNOW-LKO(765)-I</t>
  </si>
  <si>
    <t>NR140113</t>
  </si>
  <si>
    <t>400KV LUCKNOW-LKO(765)-II</t>
  </si>
  <si>
    <t>NR140072</t>
  </si>
  <si>
    <t>400KV LUCKNOW-LKO(UP)</t>
  </si>
  <si>
    <t>NR140114</t>
  </si>
  <si>
    <t xml:space="preserve">400KV LUCKNOW-ROSA-I </t>
  </si>
  <si>
    <t>NR140141</t>
  </si>
  <si>
    <t>400KV LUCKNOW-SOHAWAL-I</t>
  </si>
  <si>
    <t>NR140121</t>
  </si>
  <si>
    <t>400KV LUCKNOW-SOHAWAL-II</t>
  </si>
  <si>
    <t>NR140073</t>
  </si>
  <si>
    <t>400KV LUCKNOW-SULTANPR</t>
  </si>
  <si>
    <t>NR140074</t>
  </si>
  <si>
    <t>400KV LUCKNOW-UNNAO-I</t>
  </si>
  <si>
    <t>NR140075</t>
  </si>
  <si>
    <t>400KV LUCKNOW-UNNAO-II</t>
  </si>
  <si>
    <t>NR140076</t>
  </si>
  <si>
    <t>400KV MBAD-MURADNGR</t>
  </si>
  <si>
    <t>NR140142</t>
  </si>
  <si>
    <t>400KV MEERUT-BAREILLY-I</t>
  </si>
  <si>
    <t>NR140130</t>
  </si>
  <si>
    <t>400KV MEERUT-BAREILLY-II</t>
  </si>
  <si>
    <t>NR140077</t>
  </si>
  <si>
    <t>400KV MEERUT-KOTESHWR-I</t>
  </si>
  <si>
    <t>NR140099</t>
  </si>
  <si>
    <t>400KV MEERUT-KOTESHWR-II</t>
  </si>
  <si>
    <t>NR140078</t>
  </si>
  <si>
    <t xml:space="preserve">400KV MEERUT-MND-I </t>
  </si>
  <si>
    <t>NR140079</t>
  </si>
  <si>
    <t>400KV MEERUT-MND-II</t>
  </si>
  <si>
    <t>NR140143</t>
  </si>
  <si>
    <t>400KV MEERUT-MND-III</t>
  </si>
  <si>
    <t>NR140131</t>
  </si>
  <si>
    <t>400KV MEERUT-MND-IV</t>
  </si>
  <si>
    <t>NR140080</t>
  </si>
  <si>
    <t>400KV MEERUT-MUZFRNGR</t>
  </si>
  <si>
    <t>NR140103</t>
  </si>
  <si>
    <t>400KV MERTA-BEAWAR</t>
  </si>
  <si>
    <t>NR140139</t>
  </si>
  <si>
    <t>400KV NAVADA-GR.NOIDA</t>
  </si>
  <si>
    <t>NR140118</t>
  </si>
  <si>
    <t>400KV NIMRANA-MANESAR-I</t>
  </si>
  <si>
    <t>NR140119</t>
  </si>
  <si>
    <t>400KV NIMRANA-MANESAR-II</t>
  </si>
  <si>
    <t>NR140108</t>
  </si>
  <si>
    <t>400KV NIMRANA-SIKAR-I</t>
  </si>
  <si>
    <t>NR140109</t>
  </si>
  <si>
    <t>400KV NIMRANA-SIKAR-II</t>
  </si>
  <si>
    <t>NR140084</t>
  </si>
  <si>
    <t xml:space="preserve">400KV RIHAND-ALLD-I               </t>
  </si>
  <si>
    <t>NR140085</t>
  </si>
  <si>
    <t xml:space="preserve">400KV RIHAND-ALLD-II         </t>
  </si>
  <si>
    <t>NR140086</t>
  </si>
  <si>
    <t>400KV ROORKI-MUZFRNGR</t>
  </si>
  <si>
    <t>NR140087</t>
  </si>
  <si>
    <t>400KV ROORKI-RISHIKESH</t>
  </si>
  <si>
    <t>NR140091</t>
  </si>
  <si>
    <t>400KV SING-ALLD-I</t>
  </si>
  <si>
    <t>NR140092</t>
  </si>
  <si>
    <t>400KV SING-ALLD-II</t>
  </si>
  <si>
    <t>NR140093</t>
  </si>
  <si>
    <t>400KV SING-ANPARA</t>
  </si>
  <si>
    <t>NR140111</t>
  </si>
  <si>
    <t>400KV SING-FATEHPUR</t>
  </si>
  <si>
    <t>NR140095</t>
  </si>
  <si>
    <t>400KV SING-LKO(UP)</t>
  </si>
  <si>
    <t>NR140096</t>
  </si>
  <si>
    <t>400KV SING-RIHAND-I</t>
  </si>
  <si>
    <t>NR140097</t>
  </si>
  <si>
    <t>400KV SING-RIHAND-II</t>
  </si>
  <si>
    <t>N-W40001</t>
  </si>
  <si>
    <t>400KV SING-VINDH-I</t>
  </si>
  <si>
    <t>N-W40002</t>
  </si>
  <si>
    <t>400KV SING-VINDH-II</t>
  </si>
  <si>
    <t>N-W40003</t>
  </si>
  <si>
    <t>400KV KANKROLI-ZERDA-I</t>
  </si>
  <si>
    <t>N-W40004</t>
  </si>
  <si>
    <t>400KV BHINMAL-ZERDA</t>
  </si>
  <si>
    <t>C</t>
  </si>
  <si>
    <t>220 KV TRANS LINES</t>
  </si>
  <si>
    <t>BILUP2209</t>
  </si>
  <si>
    <t>220KV ALLD-JHUSI(UP)</t>
  </si>
  <si>
    <t>BILUP2210</t>
  </si>
  <si>
    <t>220KV JHUSI(UP)-PHULPUR(UP)</t>
  </si>
  <si>
    <t>BILUP2202</t>
  </si>
  <si>
    <t>220KV ALLD-REWA RD-I</t>
  </si>
  <si>
    <t>BILUP2203</t>
  </si>
  <si>
    <t>220KV ALLD-REWA RD-II</t>
  </si>
  <si>
    <t>NR122001</t>
  </si>
  <si>
    <t>220KV ANTA-BHIL-I</t>
  </si>
  <si>
    <t>NR122002</t>
  </si>
  <si>
    <t>220KV ANTA-BHIL-II</t>
  </si>
  <si>
    <t>NR122038</t>
  </si>
  <si>
    <t>220KV ANTA-LALSOT</t>
  </si>
  <si>
    <t>NR122004</t>
  </si>
  <si>
    <t>220KV ANTA-RAPPC</t>
  </si>
  <si>
    <t>NR122005</t>
  </si>
  <si>
    <t>220KV ANTA-S.MDHPR</t>
  </si>
  <si>
    <t>NR122006</t>
  </si>
  <si>
    <t>220KV AUR-SIKANDARA-I</t>
  </si>
  <si>
    <t>NR122007</t>
  </si>
  <si>
    <t>220KV AUR-SIKANDARA-II</t>
  </si>
  <si>
    <t>NR122008</t>
  </si>
  <si>
    <t xml:space="preserve">220KV BASSI-BAGRU </t>
  </si>
  <si>
    <t>NR122009</t>
  </si>
  <si>
    <t>220KV BASSI-DAUSA-I</t>
  </si>
  <si>
    <t>NR122010</t>
  </si>
  <si>
    <t>220KV BASSI-DAUSA-II</t>
  </si>
  <si>
    <t>NR122011</t>
  </si>
  <si>
    <t>220KV BASSI-IG NAGAR</t>
  </si>
  <si>
    <t>NR122012</t>
  </si>
  <si>
    <t>220KV DGANGA-BLY(UP)-II</t>
  </si>
  <si>
    <t>NR122013</t>
  </si>
  <si>
    <t>220KV DGANGA-PITHORAGRH</t>
  </si>
  <si>
    <t>220KV FATEHPUR-FTHPR(UP)-I</t>
  </si>
  <si>
    <t>NR122039</t>
  </si>
  <si>
    <t>220KV FATEHPUR-FTHPR(UP)-II</t>
  </si>
  <si>
    <t>NR122040</t>
  </si>
  <si>
    <t>220KV FATEHPUR-KNP SOUTH</t>
  </si>
  <si>
    <t>NR122041</t>
  </si>
  <si>
    <t>220KV FATEHPUR-NAUBASTA</t>
  </si>
  <si>
    <t>BILHY2201</t>
  </si>
  <si>
    <t>220KV FGPP-PALLA-I</t>
  </si>
  <si>
    <t>BILHY2202</t>
  </si>
  <si>
    <t>220KV FGPP-PALLA-II</t>
  </si>
  <si>
    <t>BILHY2203</t>
  </si>
  <si>
    <t>220KV FGPP-SPUR-I</t>
  </si>
  <si>
    <t>BILHY2204</t>
  </si>
  <si>
    <t>220KV FGPP-SPUR-II</t>
  </si>
  <si>
    <t>NR122014</t>
  </si>
  <si>
    <t>220KV HIRAPURA-IG NAGAR</t>
  </si>
  <si>
    <t>NR122015</t>
  </si>
  <si>
    <t>220KV HIRAPURA-SANGANER</t>
  </si>
  <si>
    <t>NR122016</t>
  </si>
  <si>
    <t>220KV KNP-MAINPURI</t>
  </si>
  <si>
    <t>NR122017</t>
  </si>
  <si>
    <t>220KV KNP-NAUBASTA</t>
  </si>
  <si>
    <t>NR122018</t>
  </si>
  <si>
    <t>220KV KNP-PANKI-I</t>
  </si>
  <si>
    <t>NR122019</t>
  </si>
  <si>
    <t>220KV KNP-PANKI-II</t>
  </si>
  <si>
    <t>NR122020</t>
  </si>
  <si>
    <t>220KV KNP-UNCHR-I</t>
  </si>
  <si>
    <t>NR122021</t>
  </si>
  <si>
    <t>220KV KNP-UNCHR-II</t>
  </si>
  <si>
    <t>NR122022</t>
  </si>
  <si>
    <t>220KV KNP-UNCHR-III</t>
  </si>
  <si>
    <t>NR122023</t>
  </si>
  <si>
    <t>220KV KNP-UNCHR-IV</t>
  </si>
  <si>
    <t>NR122047</t>
  </si>
  <si>
    <t>220KV LALSOT-DAUSA</t>
  </si>
  <si>
    <t>BILUP2204</t>
  </si>
  <si>
    <t>220KV MEERUT-MPURAM-I</t>
  </si>
  <si>
    <t>LPRD</t>
  </si>
  <si>
    <t>Line hand tripped for Power regulation.</t>
  </si>
  <si>
    <t>BILUP2205</t>
  </si>
  <si>
    <t>220KV MEERUT-MPURAM-II</t>
  </si>
  <si>
    <t>BILUP2206</t>
  </si>
  <si>
    <t>220KV MEERUT-NARA</t>
  </si>
  <si>
    <t>BILUP2207</t>
  </si>
  <si>
    <t>220KV MEERUT-SHTBDNGR</t>
  </si>
  <si>
    <t>BILUP2208</t>
  </si>
  <si>
    <t>220KV MEERUT-SIMBHOLI</t>
  </si>
  <si>
    <t>NR122024</t>
  </si>
  <si>
    <t>220KV PITHORAGRH-BRLY(UP)</t>
  </si>
  <si>
    <t>NR122025</t>
  </si>
  <si>
    <t>220KV RAIBRLY-CHINHAT</t>
  </si>
  <si>
    <t>NR122026</t>
  </si>
  <si>
    <t>220KV RAIBRLY-LKO(UP)</t>
  </si>
  <si>
    <t>NR122027</t>
  </si>
  <si>
    <t>220KV RAPPB-CHITT-I</t>
  </si>
  <si>
    <t>NR122028</t>
  </si>
  <si>
    <t>220KV RAPPB-CHITT-II</t>
  </si>
  <si>
    <t>NR122029</t>
  </si>
  <si>
    <t>220KV RAPPB-RAPPC</t>
  </si>
  <si>
    <t>NR122030</t>
  </si>
  <si>
    <t>220KV RAPPB-UDAIPUR</t>
  </si>
  <si>
    <t>NR122031</t>
  </si>
  <si>
    <t>220KV S.MDHPR-DAUSA-I</t>
  </si>
  <si>
    <t>NR122042</t>
  </si>
  <si>
    <t>220KV SIKAR-RATANGARH-I</t>
  </si>
  <si>
    <t>NR122044</t>
  </si>
  <si>
    <t>220KV SIKAR-RATANGARH-II</t>
  </si>
  <si>
    <t>NR122043</t>
  </si>
  <si>
    <t>220KV SIKAR-SIKAR(RJ)-I</t>
  </si>
  <si>
    <t>NR122045</t>
  </si>
  <si>
    <t>220KV SIKAR-SIKAR(RJ)-II</t>
  </si>
  <si>
    <t>NR122032</t>
  </si>
  <si>
    <t>220KV SITARGANJ-BLY(UP)</t>
  </si>
  <si>
    <t>NR122033</t>
  </si>
  <si>
    <t>220KV TNKPR-BLY(UP)</t>
  </si>
  <si>
    <t>NR122034</t>
  </si>
  <si>
    <t>220KV TNKPR-SITARGANJ</t>
  </si>
  <si>
    <t>NR122035</t>
  </si>
  <si>
    <t>220KV UNCHR-RAIBRLY-I</t>
  </si>
  <si>
    <t>NR122036</t>
  </si>
  <si>
    <t>220KV UNCHR-RAIBRLY-II</t>
  </si>
  <si>
    <t>NR122037</t>
  </si>
  <si>
    <t>220KV UNCHR-RAIBRLY-III</t>
  </si>
  <si>
    <t>D</t>
  </si>
  <si>
    <t>132 KV TRANS LINES</t>
  </si>
  <si>
    <t>BILUP13201</t>
  </si>
  <si>
    <t>132KV MAU-BALIA</t>
  </si>
  <si>
    <t>Lines</t>
  </si>
  <si>
    <t>TOTAL FOR T/LS</t>
  </si>
  <si>
    <t>%</t>
  </si>
  <si>
    <t>OVERALL   SYSTEM AVAILABILITY=</t>
  </si>
  <si>
    <t>% (AC)</t>
  </si>
  <si>
    <t>%'(HVDC)</t>
  </si>
  <si>
    <t>765/400 KV ICT'S</t>
  </si>
  <si>
    <t>MVA</t>
  </si>
  <si>
    <t>Weitage Factor</t>
  </si>
  <si>
    <t>NR1ICT707</t>
  </si>
  <si>
    <t>400/765KV ICT-I   AGRA</t>
  </si>
  <si>
    <t>NR1ICT708</t>
  </si>
  <si>
    <t>400/765KV ICT-II  AGRA</t>
  </si>
  <si>
    <t>NR1ICT701</t>
  </si>
  <si>
    <t>765/400kv ICT-I  BALIA</t>
  </si>
  <si>
    <t>NR1ICT702</t>
  </si>
  <si>
    <t>765/400kv ICT-II BALIA</t>
  </si>
  <si>
    <t>NR1ICT705</t>
  </si>
  <si>
    <t>765/400kv ICT-I  FATEHPUR</t>
  </si>
  <si>
    <t>NR1ICT706</t>
  </si>
  <si>
    <t>765/400kv ICT-II FATEHPUR</t>
  </si>
  <si>
    <t>NR1ICT709</t>
  </si>
  <si>
    <t>765/400kv ICT-I  JHATIKALA</t>
  </si>
  <si>
    <t>NR1ICT710</t>
  </si>
  <si>
    <t>765/400kv ICT-II JHATIKALA</t>
  </si>
  <si>
    <t>NR1ICT711</t>
  </si>
  <si>
    <t>765/400kv ICT-III JHATIKALA</t>
  </si>
  <si>
    <t>NR1ICT712</t>
  </si>
  <si>
    <t>765/400kv ICT-IV JHATIKALA</t>
  </si>
  <si>
    <t>NR1ICT703</t>
  </si>
  <si>
    <t>765/400kv ICT-I  LUCKNOW</t>
  </si>
  <si>
    <t>NR1ICT704</t>
  </si>
  <si>
    <t>765/400kv ICT-II LUCKNOW</t>
  </si>
  <si>
    <t>NR1ICT713</t>
  </si>
  <si>
    <t>765/400kv ICT-I  MEERUT</t>
  </si>
  <si>
    <t>NR1ICT714</t>
  </si>
  <si>
    <t>765/400kv ICT-II MEERUT</t>
  </si>
  <si>
    <t>400/220 KV ICT'S</t>
  </si>
  <si>
    <t>NR1ICT01</t>
  </si>
  <si>
    <t>315MVA ICT-I  ALLAHABAD</t>
  </si>
  <si>
    <t>NR1ICT02</t>
  </si>
  <si>
    <t>315MVA ICT-II ALLAHABAD</t>
  </si>
  <si>
    <t>NR1ICT03</t>
  </si>
  <si>
    <t>315MVA ICT-I  BASSI</t>
  </si>
  <si>
    <t>NR1ICT04</t>
  </si>
  <si>
    <t>315MVA ICT-II BASSI</t>
  </si>
  <si>
    <t>NR1ICT05</t>
  </si>
  <si>
    <t>315MVA ICT-III BAWANA</t>
  </si>
  <si>
    <t>NR1ICT06</t>
  </si>
  <si>
    <t>315MVA ICT-I BHINMAL</t>
  </si>
  <si>
    <t>NR1ICT07</t>
  </si>
  <si>
    <t>315MVA ICT-II BHINMAL</t>
  </si>
  <si>
    <t>NR1ICT08</t>
  </si>
  <si>
    <t>315MVA ICT-I  BHIWADI</t>
  </si>
  <si>
    <t>NR1ICT09</t>
  </si>
  <si>
    <t>315MVA ICT-II BHIWADI</t>
  </si>
  <si>
    <t>NR1ICT54</t>
  </si>
  <si>
    <t>315MVA ICT-III BHIWADI</t>
  </si>
  <si>
    <t>NR1ICT10</t>
  </si>
  <si>
    <t>315MVA ICT-I  BLBGARH</t>
  </si>
  <si>
    <t>NR1ICT11</t>
  </si>
  <si>
    <t>315MVA ICT-II BLBGARH</t>
  </si>
  <si>
    <t>NR1ICT12</t>
  </si>
  <si>
    <t>315MVA ICT-III BLBGARH</t>
  </si>
  <si>
    <t>NR1ICT13</t>
  </si>
  <si>
    <t>315MVA ICT-IV BLBGARH</t>
  </si>
  <si>
    <t>NR1ICT48</t>
  </si>
  <si>
    <t>315MVA ICT-I  FATEHPUR</t>
  </si>
  <si>
    <t>NR1ICT49</t>
  </si>
  <si>
    <t>315MVA ICT-II FATEHPUR</t>
  </si>
  <si>
    <t>NR1ICT14</t>
  </si>
  <si>
    <t>315MVA ICT-I  GORAKHPR</t>
  </si>
  <si>
    <t>NR1ICT15</t>
  </si>
  <si>
    <t>315MVA ICT-II GORAKHPR</t>
  </si>
  <si>
    <t>NR1ICT42</t>
  </si>
  <si>
    <t>315MVA ICT-I  GURGAON</t>
  </si>
  <si>
    <t>NR1ICT51</t>
  </si>
  <si>
    <t>315MVA ICT-II  GURGAON</t>
  </si>
  <si>
    <t>NR1ICT57</t>
  </si>
  <si>
    <t>500MVA ICT-I JAIPUR(S)</t>
  </si>
  <si>
    <t>NR1ICT62</t>
  </si>
  <si>
    <t>500MVA ICT-II JAIPUR(S)</t>
  </si>
  <si>
    <t>NR1ICT16</t>
  </si>
  <si>
    <t>315MVA ICT-I  KANKROLI</t>
  </si>
  <si>
    <t>NR1ICT17</t>
  </si>
  <si>
    <t>315MVA ICT-II KANKROLI</t>
  </si>
  <si>
    <t>NR1ICT18</t>
  </si>
  <si>
    <t>315MVA ICT-III KANKROLI</t>
  </si>
  <si>
    <t>NR1ICT19</t>
  </si>
  <si>
    <t>315MVA ICT-I  KANPUR</t>
  </si>
  <si>
    <t>NR1ICT20</t>
  </si>
  <si>
    <t>315MVA ICT-II KANPUR</t>
  </si>
  <si>
    <t>NR1ICT21</t>
  </si>
  <si>
    <t>315MVA ICT-I  KOTA</t>
  </si>
  <si>
    <t>NR1ICT22</t>
  </si>
  <si>
    <t>315MVA ICT-II KOTA</t>
  </si>
  <si>
    <t>NR1ICT63</t>
  </si>
  <si>
    <t>315MVA ICT-I  KOTPUTLI</t>
  </si>
  <si>
    <t>NR1ICT64</t>
  </si>
  <si>
    <t>315MVA ICT-II  KOTPUTLI</t>
  </si>
  <si>
    <t>NR1ICT23</t>
  </si>
  <si>
    <t>315MVA ICT-I  LUCKNOW</t>
  </si>
  <si>
    <t>NR1ICT53</t>
  </si>
  <si>
    <t>500MVA ICT-II  LUCKNOW</t>
  </si>
  <si>
    <t>NR1ICT24</t>
  </si>
  <si>
    <t>315MVA ICT-I  MAHRANIBAG</t>
  </si>
  <si>
    <t>NR1ICT25</t>
  </si>
  <si>
    <t>315MVA ICT-II MAHRANIBAG</t>
  </si>
  <si>
    <t>NR1ICT45</t>
  </si>
  <si>
    <t>500MVA ICT-III MAHRANIBAG</t>
  </si>
  <si>
    <t>NR1ICT46</t>
  </si>
  <si>
    <t>500MVA ICT-IV MAHRANIBAG</t>
  </si>
  <si>
    <t>NR1ICT26</t>
  </si>
  <si>
    <t>315MVA ICT-I  MAINPURI</t>
  </si>
  <si>
    <t>NR1ICT27</t>
  </si>
  <si>
    <t>315MVA ICT-II MAINPURI</t>
  </si>
  <si>
    <t>NR1ICT28</t>
  </si>
  <si>
    <t>315MVA ICT-I  MANDOLA</t>
  </si>
  <si>
    <t>NR1ICT29</t>
  </si>
  <si>
    <t>315MVA ICT-II MANDOLA</t>
  </si>
  <si>
    <t>NR1ICT30</t>
  </si>
  <si>
    <t>315MVA ICT-III MANDOLA</t>
  </si>
  <si>
    <t>NR1ICT31</t>
  </si>
  <si>
    <t>315MVA ICT-IV MANDOLA</t>
  </si>
  <si>
    <t>NR1ICT58</t>
  </si>
  <si>
    <t>500MVA ICT-I MANESAR</t>
  </si>
  <si>
    <t>NR1ICT61</t>
  </si>
  <si>
    <t>500MVA ICT-II MANESAR</t>
  </si>
  <si>
    <t>NR1ICT32</t>
  </si>
  <si>
    <t>315MVA ICT-I  MEERUT</t>
  </si>
  <si>
    <t>NR1ICT33</t>
  </si>
  <si>
    <t>315MVA ICT-II MEERUT</t>
  </si>
  <si>
    <t>NR1ICT34</t>
  </si>
  <si>
    <t>315MVA ICT-III MEERUT</t>
  </si>
  <si>
    <t>NR1ICT35</t>
  </si>
  <si>
    <t>315MVA ICT-I  MUZFRNGR</t>
  </si>
  <si>
    <t>NR1ICT55</t>
  </si>
  <si>
    <t>500MVA ICT-I NIMRANA</t>
  </si>
  <si>
    <t>NR1ICT50</t>
  </si>
  <si>
    <t>315MVA ICT-II NIMRANA</t>
  </si>
  <si>
    <t>NR1ICT36</t>
  </si>
  <si>
    <t>315MVA ICT-I  ROORKI</t>
  </si>
  <si>
    <t>NR1ICT37</t>
  </si>
  <si>
    <t>315MVA ICT-II ROORKI</t>
  </si>
  <si>
    <t>NR1ICT59</t>
  </si>
  <si>
    <t>315MVA ICT-I  SOHAWAL</t>
  </si>
  <si>
    <t>NR1ICT60</t>
  </si>
  <si>
    <t>315MVA ICT-II SOHAWAL</t>
  </si>
  <si>
    <t>NR1ICT56</t>
  </si>
  <si>
    <t>315MVA ICT-I SIKAR</t>
  </si>
  <si>
    <t>NR1ICT52</t>
  </si>
  <si>
    <t>315MVA ICT-II  SIKAR</t>
  </si>
  <si>
    <t>220/132 KV ICT'S</t>
  </si>
  <si>
    <t>NR1ICT43</t>
  </si>
  <si>
    <t>220/132KV ICT-I  PITHORAGRH</t>
  </si>
  <si>
    <t>NR1ICT44</t>
  </si>
  <si>
    <t>220/132KV ICT-II  PITHORAGRH</t>
  </si>
  <si>
    <t>NR1ICT47</t>
  </si>
  <si>
    <t>220/132KV ICT-I RAIBAREILLY</t>
  </si>
  <si>
    <t>NR1ICT38</t>
  </si>
  <si>
    <t>220/132KV ICT-II RAIBAREILLY</t>
  </si>
  <si>
    <t>NR1ICT39</t>
  </si>
  <si>
    <t>220/132KV ICT-III RAIBAREILLY</t>
  </si>
  <si>
    <t>NR1ICT40</t>
  </si>
  <si>
    <t>220/132KV ICT-I SITARGANJ</t>
  </si>
  <si>
    <t>NR1ICT41</t>
  </si>
  <si>
    <t>220/132KV ICT-II SITARGANJ</t>
  </si>
  <si>
    <t>TOTAL FOR ICTs</t>
  </si>
  <si>
    <t xml:space="preserve">HVDC RIHAND-DADRI </t>
  </si>
  <si>
    <t>RC</t>
  </si>
  <si>
    <t>Length</t>
  </si>
  <si>
    <t>NR1DCP01</t>
  </si>
  <si>
    <t>500KV HVDC R-D POLE-I</t>
  </si>
  <si>
    <t>NR1DCP02</t>
  </si>
  <si>
    <t>500KV HVDC R-D POLE-II</t>
  </si>
  <si>
    <t>NR1DCP03</t>
  </si>
  <si>
    <t>HVDC BALIA-BHWD POLE-I</t>
  </si>
  <si>
    <t>N/A</t>
  </si>
  <si>
    <t>NR1DCP04</t>
  </si>
  <si>
    <t>HVDC BALIA-BHWD POLE-II</t>
  </si>
  <si>
    <t>TOTAL FOR HVDC line</t>
  </si>
  <si>
    <t>J</t>
  </si>
  <si>
    <t>HVDC BTB VINDH</t>
  </si>
  <si>
    <t>NR1DCB01</t>
  </si>
  <si>
    <t xml:space="preserve">  +/-250MW HVDC B/B BLOCK-I</t>
  </si>
  <si>
    <t>NR1DCB02</t>
  </si>
  <si>
    <t>VINDH HVDC B/B BLOCK-II</t>
  </si>
  <si>
    <t>TOTAL FOR HVDC VINDHYACHAL</t>
  </si>
  <si>
    <t>L</t>
  </si>
  <si>
    <t>SVC, KANPUR</t>
  </si>
  <si>
    <t>MVAR</t>
  </si>
  <si>
    <t>OHxMVARxMF</t>
  </si>
  <si>
    <t>THMxMVARxMF</t>
  </si>
  <si>
    <t>NR1SVC01</t>
  </si>
  <si>
    <t xml:space="preserve"> +/-140MVAR SVC-I</t>
  </si>
  <si>
    <t xml:space="preserve"> +/-140MVAR SVC-II</t>
  </si>
  <si>
    <t>TOTAL FOR SVC</t>
  </si>
  <si>
    <t>M</t>
  </si>
  <si>
    <t xml:space="preserve"> Bus &amp; Switch Line Reactor</t>
  </si>
  <si>
    <t>NR1BRT25</t>
  </si>
  <si>
    <t>125MVAR B/Reactor-II AGRA</t>
  </si>
  <si>
    <t>NR1BRT26</t>
  </si>
  <si>
    <t>125MVAR B/Reactor-III AGRA</t>
  </si>
  <si>
    <t>NR1BRT36</t>
  </si>
  <si>
    <t>240MVAR B/Reactor-1 AGRA-765</t>
  </si>
  <si>
    <t>NR1BRT35</t>
  </si>
  <si>
    <t>240MVAR B/Reactor-II AGRA-765</t>
  </si>
  <si>
    <t>NR1BRT01</t>
  </si>
  <si>
    <t>80MVAR B/Reactor ALLAHABAD</t>
  </si>
  <si>
    <t>NR1BRT33</t>
  </si>
  <si>
    <t>125MVAR B/Reactor ALLAHABAD</t>
  </si>
  <si>
    <t>NR1BRT02</t>
  </si>
  <si>
    <t>80MVAR B/Reactor-I BALIA</t>
  </si>
  <si>
    <t>NR1BRT17</t>
  </si>
  <si>
    <t>125MVAR B/Reactor-II BALIA</t>
  </si>
  <si>
    <t>NR1BRT27</t>
  </si>
  <si>
    <t>125MVAR B/Reactor-III BALIA</t>
  </si>
  <si>
    <t>NR1BRT20</t>
  </si>
  <si>
    <t>125MVAR B/Reactor-IV BALIA</t>
  </si>
  <si>
    <t>NR1BRT32</t>
  </si>
  <si>
    <t>240MVAR B/Reactor-I BALIA-765</t>
  </si>
  <si>
    <t>NR1BRT22</t>
  </si>
  <si>
    <t>240MVAR B/Reactor-II BALIA-765</t>
  </si>
  <si>
    <t>NR1BRT03</t>
  </si>
  <si>
    <t>80MVAR B/Reactor BAREILLY</t>
  </si>
  <si>
    <t>NR1BRT44</t>
  </si>
  <si>
    <t>50MVAR B/Reactor-I  BAREILLY</t>
  </si>
  <si>
    <t>NR1BRT45</t>
  </si>
  <si>
    <t>50MVAR B/Reactor-II BAREILLY</t>
  </si>
  <si>
    <t>NR1BRT04</t>
  </si>
  <si>
    <t>50MVAR B/Reactor BASSI</t>
  </si>
  <si>
    <t>NR1BRT05</t>
  </si>
  <si>
    <t>80MVAR B/Reactor BHINMAL</t>
  </si>
  <si>
    <t>NR1BRT15</t>
  </si>
  <si>
    <t>80MVAR B/Reactor BHIWADI</t>
  </si>
  <si>
    <t>NR1BRT06</t>
  </si>
  <si>
    <t>80MVAR B/Reactor BIHARSHRF</t>
  </si>
  <si>
    <t>NR1BRT07</t>
  </si>
  <si>
    <t>80MVAR B/Reactor BLBGARH</t>
  </si>
  <si>
    <t>NR1BRT18</t>
  </si>
  <si>
    <t>125MVAR B/Reactor-I  FATEHPUR</t>
  </si>
  <si>
    <t>NR1BRT19</t>
  </si>
  <si>
    <t>125MVAR B/Reactor-II FATEHPUR</t>
  </si>
  <si>
    <t>NR1BRT23</t>
  </si>
  <si>
    <t>330MVAR B/Reactor-III FATEHPUR-765</t>
  </si>
  <si>
    <t>NR1BRT39</t>
  </si>
  <si>
    <t>125MVAR B/Reactor GORAKHPUR</t>
  </si>
  <si>
    <t>NR1BRT37</t>
  </si>
  <si>
    <t>125MVAR B/Reactor-1 JAIPUR(S)</t>
  </si>
  <si>
    <t>NR1BRT31</t>
  </si>
  <si>
    <t>240MVAR B/Reactor JHATIKALA-765</t>
  </si>
  <si>
    <t>NR1BRT08</t>
  </si>
  <si>
    <t>50MVAR B/Reactor KANKROLI</t>
  </si>
  <si>
    <t>NR1BRT34</t>
  </si>
  <si>
    <t>125MVAR B/Reactor-II KANKROLI</t>
  </si>
  <si>
    <t>NR1BRT09</t>
  </si>
  <si>
    <t>80MVAR B/Reactor KOTA</t>
  </si>
  <si>
    <t>NR1BRT10</t>
  </si>
  <si>
    <t>80MVAR B/Reactor LUCKNOW</t>
  </si>
  <si>
    <t>NR1BRT16</t>
  </si>
  <si>
    <t>125MVAR B/Reactor-II LUCKNOW</t>
  </si>
  <si>
    <t>NR1BRT21</t>
  </si>
  <si>
    <t>125MVAR B/Reactor-III LUCKNOW</t>
  </si>
  <si>
    <t>NR1BRT28</t>
  </si>
  <si>
    <t>240MVAR B/Reactor-IV LUCKNOW-765</t>
  </si>
  <si>
    <t>NR1BRT38</t>
  </si>
  <si>
    <t>125MVAR B/Reactor-1 MAINPURI</t>
  </si>
  <si>
    <t>NR1BRT11</t>
  </si>
  <si>
    <t>50MVAR B/Reactor MANDOLA</t>
  </si>
  <si>
    <t>NR1BRT30</t>
  </si>
  <si>
    <t>125MVAR B/Reactor MANESAR</t>
  </si>
  <si>
    <t>NR1BRT41</t>
  </si>
  <si>
    <t>240MVAR B/Reactor-I MEERUT-765</t>
  </si>
  <si>
    <t>NR1BRT12</t>
  </si>
  <si>
    <t>50MVAR B/Reactor MURADNGR</t>
  </si>
  <si>
    <t>NR1BRT24</t>
  </si>
  <si>
    <t>80MVAR B/Reactor NIMRANA</t>
  </si>
  <si>
    <t>NR1BRT40</t>
  </si>
  <si>
    <t>125MVAR B/Reactor Roorki</t>
  </si>
  <si>
    <t>NR1BRT29</t>
  </si>
  <si>
    <t>80MVAR B/Reactor SIKAR</t>
  </si>
  <si>
    <t>NR1BRT13</t>
  </si>
  <si>
    <t>93MVAR B/Reactor VINDH AR1-W</t>
  </si>
  <si>
    <t>NR1BRT14</t>
  </si>
  <si>
    <t>93MVAR B/Reactor VINDH AR2-N</t>
  </si>
  <si>
    <t>NR1BRT42</t>
  </si>
  <si>
    <t>125MVAR B/Reactor-I VINDH</t>
  </si>
  <si>
    <t>NR1BRT43</t>
  </si>
  <si>
    <t>125MVAR B/Reactor-II VINDH</t>
  </si>
  <si>
    <t>NR1SRT01</t>
  </si>
  <si>
    <t>AGRA 50MVAR S/R BHIWADI-Ckt-I</t>
  </si>
  <si>
    <t>NR1SRT20</t>
  </si>
  <si>
    <t>AGRA 240MVAR S/R FATEHPR line</t>
  </si>
  <si>
    <t>NR1SRT02</t>
  </si>
  <si>
    <t>ALLHBD 50MVAR S/R MNPR Ckt-I</t>
  </si>
  <si>
    <t>NR1SRT03</t>
  </si>
  <si>
    <t>ALLHBD 50MVAR S/R MNPR Ckt-II</t>
  </si>
  <si>
    <t>NR1SRT18</t>
  </si>
  <si>
    <t>BALIA 240MVAR S/R GAYA Line</t>
  </si>
  <si>
    <t>NR1SRT16</t>
  </si>
  <si>
    <t>BALIA 240MVAR S/R LUCKNW Ckt-I</t>
  </si>
  <si>
    <t>NR1SRT04</t>
  </si>
  <si>
    <t>BARLLY  50MVAR S/R MND Ckt-I</t>
  </si>
  <si>
    <t>NR1SRT05</t>
  </si>
  <si>
    <t>BARLLY  50MVAR S/R MND Ckt-II</t>
  </si>
  <si>
    <t>NR1SRT06</t>
  </si>
  <si>
    <t>BHINML 50MVAR S/R KANKROLI</t>
  </si>
  <si>
    <t>NR1SRT17</t>
  </si>
  <si>
    <t>FATEHPR 330MVAR S/R AGRA line</t>
  </si>
  <si>
    <t>NR1SRT07</t>
  </si>
  <si>
    <t>GORAKH 50MVAR S/R LKO Ckt-I</t>
  </si>
  <si>
    <t>NR1SRT08</t>
  </si>
  <si>
    <t>GORAKH 50MVAR S/R LKO Ckt-II</t>
  </si>
  <si>
    <t>NR1SRT11</t>
  </si>
  <si>
    <t>GORAKH 63MVAR S/R LKO-III  LINE</t>
  </si>
  <si>
    <t>NR1SRT12</t>
  </si>
  <si>
    <t>GORAKH 63MVAR S/R LKO-IV  LINE</t>
  </si>
  <si>
    <t>NR1SRT19</t>
  </si>
  <si>
    <t>JHATIKALA 240MVAR S/R AGRA Line</t>
  </si>
  <si>
    <t>NR1SRT13</t>
  </si>
  <si>
    <t>LUCKNW 63MVAR S/R GKP-III  LINE</t>
  </si>
  <si>
    <t>NR1SRT14</t>
  </si>
  <si>
    <t>LUCKNW 63MVAR S/R GKP-IV  LINE</t>
  </si>
  <si>
    <t>NR1SRT15</t>
  </si>
  <si>
    <t>LUCKNW 240MVAR S/R BALIA Ckt-I</t>
  </si>
  <si>
    <t>NR1SRT09</t>
  </si>
  <si>
    <t>MEERUT 50MVAR S/R Kotesh Ckt-I</t>
  </si>
  <si>
    <t>NR1SRT10</t>
  </si>
  <si>
    <t>MEERUT 50MVAR S/R Kotesh Ckt-II</t>
  </si>
  <si>
    <t>NR1SRT21</t>
  </si>
  <si>
    <t>MEERUT 240MVAR S/R AGRA line</t>
  </si>
  <si>
    <t>NR1SRT22</t>
  </si>
  <si>
    <t>SIKAR 50MVAR S/R AGRA Ckt-I</t>
  </si>
  <si>
    <t>NR1SRT23</t>
  </si>
  <si>
    <t>SIKAR 50MVAR S/R AGRA Ckt-II</t>
  </si>
  <si>
    <t xml:space="preserve"> TOTAL FOR BUS REACTORS </t>
  </si>
  <si>
    <t>TOTAL</t>
  </si>
  <si>
    <t>N-1392</t>
  </si>
  <si>
    <t>Line hand tripped for voltage regulation.Agra-430 kv</t>
  </si>
  <si>
    <t>Line hand tripped for voltage regulation.Agra-432kv</t>
  </si>
  <si>
    <t>Line hand tripped for voltage regulation.Agra-428 kv</t>
  </si>
  <si>
    <t>Line hand tripped for voltage regulation.Agra-430kv</t>
  </si>
  <si>
    <t>Line hand tripped for voltage regulation.Agra-431kv</t>
  </si>
  <si>
    <t>Line hand tripped for voltage regulation.Agra-429kv</t>
  </si>
  <si>
    <t>Line hand tripped for voltage regulation.Skr-432kv</t>
  </si>
  <si>
    <t>Line hand tripped for voltage regulation.Skr-434kv</t>
  </si>
  <si>
    <t>LPPT</t>
  </si>
  <si>
    <t>Line hand tripped for voltage regulation.Mnp-430kv</t>
  </si>
  <si>
    <t>Line hand tripped for voltage regulation.MNP-428kv</t>
  </si>
  <si>
    <t>Tripped B-N fault, Z-3, All-5.353 kms, UPPCL portion</t>
  </si>
  <si>
    <t>SEFU</t>
  </si>
  <si>
    <t>Line tripped on R-N fault due to LA damaged at Rewa Rd/UPPCL.</t>
  </si>
  <si>
    <t>Forced S/D by UPPCL to attend damaged LA prob at Rewa Rd.</t>
  </si>
  <si>
    <t>A/R from Anta tripped at S. modhopur.RRVPNL end only , R-N fault, dist. Anta-52.3 kms delay charging due  to CB problem at RRVPNL end</t>
  </si>
  <si>
    <t>Line tripped Y-N fault, dist. Fatehpur-PG-10.7 kms UPPCL portion</t>
  </si>
  <si>
    <t xml:space="preserve">S/D by UPPCL to attend broken jumper in UPPCL yard </t>
  </si>
  <si>
    <t>S/D by UPPCL maint. Work their end</t>
  </si>
  <si>
    <t>Line tripped B-N fault, dist. KNP-63.7 kms, UPPCL portion</t>
  </si>
  <si>
    <t>LNCC</t>
  </si>
  <si>
    <t>Tripped due to massive fire in 220KV cable trench at Knp. Line hand tripped from other end vide NRLDC code-1520.</t>
  </si>
  <si>
    <t xml:space="preserve">S/D for X-ring of 400 KV D/C KNP-KNP line </t>
  </si>
  <si>
    <t>Trip from KNP on B-N, Z-II protn opted due to fault beyond UCR.FLR: KNP=UCR-I=162km, UCR-II=177km whereas Line length=144km.</t>
  </si>
  <si>
    <t>Line tripped R-N fault,dist. KNp-118.0 kms</t>
  </si>
  <si>
    <t>S/D by UPPCL for attending CT problem at Modipuram end</t>
  </si>
  <si>
    <t>S/D by UPPCL for maintenance work at M,puram.</t>
  </si>
  <si>
    <t>S/D by RRVPNL for Y-ph CVT replacement at Chittorgarh,charging delay by RAPPB ,charging code issued at 1859hrs.</t>
  </si>
  <si>
    <t>Line A/R at Udaipur &amp; tripped at RAPPB due to auto reclose relay prob at RAPPB on B-N,FLR Udaipur-31.05km,RAPPB-243.6km.</t>
  </si>
  <si>
    <t>S/D for polymer insulator replacement work</t>
  </si>
  <si>
    <t>S/D extendedby Rapp-Bend charging code issued at 16.03 hrs</t>
  </si>
  <si>
    <t>S/D by RRVPNL for maintenance work at Ratangarh.</t>
  </si>
  <si>
    <t>S/d by RRVPNL for maint. Work their end</t>
  </si>
  <si>
    <t>Forcely open from Sikar(PG) end due to sparking in Yph line isolator.</t>
  </si>
  <si>
    <t>S/D for damaged Yphase line isolator replacement at Sikar</t>
  </si>
  <si>
    <t>Tripped on R-Y phase due to kite thread. FLR, Strgnj-56.7km, Brly-48.5km</t>
  </si>
  <si>
    <t>S/D by UCR/NTPC for mntc work at their end.</t>
  </si>
  <si>
    <t>S/D by NTPC for bay AMP work</t>
  </si>
  <si>
    <t>CB autotrip at UCR/NTPC on Z-II protn opted due to fault beyond UCR.Remain charge from Raibly.</t>
  </si>
  <si>
    <t>S/D by UCR/NTPC for protn testing.</t>
  </si>
  <si>
    <t>S/D by NTPC for bay AMP work at Unchr end.</t>
  </si>
  <si>
    <t>S/D for oil top up work.</t>
  </si>
  <si>
    <t>Tripped during replacement of differential relay at jhatikra</t>
  </si>
  <si>
    <t xml:space="preserve"> Availability calculation for the Period :  From 01.02.2015 to 28.02.2015</t>
  </si>
  <si>
    <t>Line tripped at Agra on Y-N fault in Z2 protection due to fault in UPPCL portion,FLR Agra-57km.</t>
  </si>
  <si>
    <t>S/D for executing AMP work</t>
  </si>
  <si>
    <t>Line tripped at Agra on Y-N fault in Z2 protection due to fault in UPPCL portion.FLR Agra-57km.</t>
  </si>
  <si>
    <t>S/D by Agra-PG for line AMP work</t>
  </si>
  <si>
    <t>OPSD</t>
  </si>
  <si>
    <t>S/D by NTPC for CT replacement work at Auraiya.</t>
  </si>
  <si>
    <t>Line hand tripped for voltage regulation.Agra-428kv</t>
  </si>
  <si>
    <t>Line hand tripped for voltage regulation.Agra-427kv</t>
  </si>
  <si>
    <t>Line hand tripped for voltage regulation.Agra-434kv</t>
  </si>
  <si>
    <t>Line hand tripped for voltage regulation.agra-430kv</t>
  </si>
  <si>
    <t>S/D for attending hot spot in B-ph isolator at Agra end</t>
  </si>
  <si>
    <t>Line hand tripped for voltage regulation.Agra-426kv</t>
  </si>
  <si>
    <t>Line hand tripped for voltage regulation.agra-429kv</t>
  </si>
  <si>
    <t>Line tripped at Mau end only on CB auto trip due to some local problem at Mau/UPPCL.</t>
  </si>
  <si>
    <t>S/D for crossing of 765 kV Balia-Varanasi line</t>
  </si>
  <si>
    <t>Line tripped UPPCL end only during relay  rectofitment work</t>
  </si>
  <si>
    <t>S/D by UPPCL for relay retrofitment work at Brly(up).</t>
  </si>
  <si>
    <t>Line tripped Y&amp;B fault, dist. Bareilly-7.4 kms, due to kite thread</t>
  </si>
  <si>
    <t>Tripped on Y-B phase due to kite thread. FLR, Brly-17.9 km, Rosa-105 km</t>
  </si>
  <si>
    <t>S/D for attending hot spot in Y-ph isolator at Jaipur end</t>
  </si>
  <si>
    <t>S/D by NR-II for line maint. Work</t>
  </si>
  <si>
    <t>S/D by NR-II for X-ring of HSR-Bhiwani line</t>
  </si>
  <si>
    <t>Line hand tripped for voltage regulation.Nimr-427kv</t>
  </si>
  <si>
    <t>Line hand tripped for voltage regulation.Nimr-425kv</t>
  </si>
  <si>
    <t>Line hand tripped for voltage regulation.Neem-428kv</t>
  </si>
  <si>
    <t>S/D for replacement of Y phase CVT at Maharani bag</t>
  </si>
  <si>
    <t>Line hand tripped for voltage regulation.Mnp-433kv</t>
  </si>
  <si>
    <t>Line hand tripped for voltage regulation.Mnp-429kv</t>
  </si>
  <si>
    <t>Line hand tripped for voltage regulation.Blb-428 kv</t>
  </si>
  <si>
    <t>Line hand tripped for voltage regulation.MNP-431kv</t>
  </si>
  <si>
    <t>Line tripped D/T received at BLB-PG end , fault in HVPNL end</t>
  </si>
  <si>
    <t xml:space="preserve">OSPD </t>
  </si>
  <si>
    <t>S/D by UPPCLfor relay rectofiitment work their end</t>
  </si>
  <si>
    <t>S/D by NTPC for tower shifting work in Dadri stag-II reservoir area at Dadri.</t>
  </si>
  <si>
    <t>Line A/R at Panipat &amp; tripped at Dadri due to A/R relay prob at Dadri/NTPC on R-N,FLR Panipat-50.56km.</t>
  </si>
  <si>
    <t>S/D by UPPCL for maint. Work their end</t>
  </si>
  <si>
    <t>Line tripped Y&amp;B fault, dist. Bhinmal-160.8 kms,KNK-30.0 kms</t>
  </si>
  <si>
    <t>S/D for rectification of jumper at loc no. 539 Y phase</t>
  </si>
  <si>
    <t>S/D by RRVPNL toattend hot spot their end</t>
  </si>
  <si>
    <t>Forced S/D due to abnormal sound in new reactor at kanpur.</t>
  </si>
  <si>
    <t>Line hand tripped for voltage regulation.BLB-429kv</t>
  </si>
  <si>
    <t>S/D for X-ing work of 765 kV Varanasi-Knpr D/C line.</t>
  </si>
  <si>
    <t>Forced S/D for attending hot spot in Y-ph line isolator at Kota.</t>
  </si>
  <si>
    <t>Erection of new Gantry Tower in 765kv BLY Stn.</t>
  </si>
  <si>
    <t>Line hand tripped for voltage regulation.BLY-428kv</t>
  </si>
  <si>
    <t>S/D for PLCC retrofitment at Allahabad end</t>
  </si>
  <si>
    <t>S/D for PLCC retrofitment at both end</t>
  </si>
  <si>
    <t>Line hand tripped for voltage regulation.Agra-790kv</t>
  </si>
  <si>
    <t xml:space="preserve">S/D for crossing of 800 kv Agra-BNC hvdc line </t>
  </si>
  <si>
    <t>S/D for X-ring of 800 kv HVDC agra-BNC line</t>
  </si>
  <si>
    <t>S/D for strining work of 800 kV Agra-Bnc line.</t>
  </si>
  <si>
    <t>S/D for oil sampling of bushing of L/R for DGA test at Ballia.</t>
  </si>
  <si>
    <t>tripped due to station ground over curent protection failed at Bhiwadi</t>
  </si>
  <si>
    <t>S/D for rectification of conductor in its earth-electrode line at loc.63 at Rihand end.</t>
  </si>
  <si>
    <t>Blocked tripped on DC over curent protection operated</t>
  </si>
  <si>
    <t>Line tripped on station DC E/fault during restoration work of 220kv control cable after major fire at KNP.</t>
  </si>
  <si>
    <t xml:space="preserve">S/D for attending DTL 220kv side Y-ph isolator hot spot. </t>
  </si>
  <si>
    <t>Tripped on valve cooling problem due to aux supply fluctuation at Balia</t>
  </si>
  <si>
    <t>NRPC</t>
  </si>
</sst>
</file>

<file path=xl/styles.xml><?xml version="1.0" encoding="utf-8"?>
<styleSheet xmlns="http://schemas.openxmlformats.org/spreadsheetml/2006/main">
  <numFmts count="10">
    <numFmt numFmtId="164" formatCode="0.000"/>
    <numFmt numFmtId="165" formatCode="0.00_)"/>
    <numFmt numFmtId="166" formatCode="0;[Red]0"/>
    <numFmt numFmtId="167" formatCode="0_)"/>
    <numFmt numFmtId="168" formatCode="0.00;[Red]0.00"/>
    <numFmt numFmtId="169" formatCode="[hh]:mm"/>
    <numFmt numFmtId="170" formatCode="dd/mm/yy&quot;   &quot;hh:mm"/>
    <numFmt numFmtId="171" formatCode="dd/mm&quot;   &quot;hh:mm"/>
    <numFmt numFmtId="172" formatCode="[h]:mm"/>
    <numFmt numFmtId="173" formatCode="0.0"/>
  </numFmts>
  <fonts count="43"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sz val="10"/>
      <name val="Courier New"/>
      <family val="3"/>
    </font>
    <font>
      <sz val="10"/>
      <name val="MS Sans Serif"/>
      <family val="2"/>
    </font>
    <font>
      <sz val="10"/>
      <name val="Arial"/>
      <family val="2"/>
    </font>
    <font>
      <b/>
      <sz val="10"/>
      <name val="Times New Roman"/>
      <family val="1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1"/>
      <name val="Times New Roman"/>
      <family val="1"/>
    </font>
    <font>
      <b/>
      <sz val="11"/>
      <color indexed="8"/>
      <name val="Arial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b/>
      <sz val="10"/>
      <color indexed="8"/>
      <name val="Times New Roman"/>
      <family val="1"/>
    </font>
    <font>
      <b/>
      <sz val="10"/>
      <name val="Trebuchet MS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Trebuchet MS"/>
      <family val="2"/>
    </font>
    <font>
      <b/>
      <sz val="11"/>
      <color indexed="8"/>
      <name val="Times New Roman"/>
      <family val="1"/>
    </font>
    <font>
      <b/>
      <i/>
      <sz val="11"/>
      <color indexed="8"/>
      <name val="Arial"/>
      <family val="2"/>
    </font>
    <font>
      <b/>
      <i/>
      <sz val="11"/>
      <color indexed="8"/>
      <name val="Times New Roman"/>
      <family val="1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Arial"/>
      <family val="2"/>
    </font>
    <font>
      <sz val="11"/>
      <name val="Times New Roman"/>
      <family val="1"/>
    </font>
    <font>
      <sz val="11"/>
      <name val="Trebuchet MS"/>
      <family val="2"/>
    </font>
    <font>
      <sz val="10"/>
      <name val="Times New Roman"/>
      <family val="1"/>
    </font>
    <font>
      <b/>
      <sz val="8"/>
      <name val="Trebuchet MS"/>
      <family val="2"/>
    </font>
    <font>
      <sz val="10.5"/>
      <name val="Arial"/>
      <family val="2"/>
    </font>
    <font>
      <b/>
      <sz val="10"/>
      <name val="Courier New"/>
      <family val="3"/>
    </font>
    <font>
      <i/>
      <sz val="11"/>
      <name val="Times New Roman"/>
      <family val="1"/>
    </font>
    <font>
      <b/>
      <i/>
      <sz val="12"/>
      <name val="Times New Roman"/>
      <family val="1"/>
    </font>
    <font>
      <b/>
      <i/>
      <sz val="7"/>
      <name val="Times New Roman"/>
      <family val="1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26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20" fontId="0" fillId="0" borderId="0"/>
    <xf numFmtId="9" fontId="10" fillId="0" borderId="0" applyFill="0" applyBorder="0" applyAlignment="0" applyProtection="0"/>
    <xf numFmtId="0" fontId="1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8" fillId="0" borderId="0"/>
    <xf numFmtId="9" fontId="8" fillId="0" borderId="0" applyFill="0" applyBorder="0" applyAlignment="0" applyProtection="0"/>
    <xf numFmtId="0" fontId="8" fillId="0" borderId="0"/>
    <xf numFmtId="20" fontId="10" fillId="0" borderId="0"/>
    <xf numFmtId="9" fontId="10" fillId="0" borderId="0" applyFill="0" applyBorder="0" applyAlignment="0" applyProtection="0"/>
    <xf numFmtId="0" fontId="10" fillId="0" borderId="0"/>
    <xf numFmtId="20" fontId="10" fillId="0" borderId="0"/>
    <xf numFmtId="0" fontId="17" fillId="0" borderId="0"/>
    <xf numFmtId="0" fontId="17" fillId="0" borderId="0"/>
    <xf numFmtId="0" fontId="17" fillId="0" borderId="0"/>
    <xf numFmtId="9" fontId="8" fillId="0" borderId="0" applyFill="0" applyBorder="0" applyAlignment="0" applyProtection="0"/>
  </cellStyleXfs>
  <cellXfs count="802">
    <xf numFmtId="20" fontId="0" fillId="0" borderId="0" xfId="0"/>
    <xf numFmtId="164" fontId="3" fillId="0" borderId="0" xfId="2" applyNumberFormat="1" applyFont="1" applyBorder="1" applyAlignment="1" applyProtection="1"/>
    <xf numFmtId="164" fontId="4" fillId="0" borderId="0" xfId="2" applyNumberFormat="1" applyFont="1" applyProtection="1"/>
    <xf numFmtId="164" fontId="5" fillId="0" borderId="0" xfId="2" applyNumberFormat="1" applyFont="1" applyProtection="1"/>
    <xf numFmtId="0" fontId="6" fillId="0" borderId="0" xfId="2" applyNumberFormat="1" applyFont="1" applyBorder="1" applyAlignment="1">
      <alignment horizontal="center"/>
    </xf>
    <xf numFmtId="164" fontId="6" fillId="0" borderId="0" xfId="2" applyNumberFormat="1" applyFont="1" applyBorder="1" applyAlignment="1">
      <alignment horizontal="center"/>
    </xf>
    <xf numFmtId="164" fontId="5" fillId="0" borderId="0" xfId="2" applyNumberFormat="1" applyFont="1" applyBorder="1" applyProtection="1"/>
    <xf numFmtId="164" fontId="12" fillId="0" borderId="0" xfId="2" applyNumberFormat="1" applyFont="1" applyBorder="1" applyAlignment="1" applyProtection="1">
      <alignment horizontal="center" vertical="center"/>
    </xf>
    <xf numFmtId="164" fontId="12" fillId="0" borderId="0" xfId="2" applyNumberFormat="1" applyFont="1" applyBorder="1" applyProtection="1"/>
    <xf numFmtId="164" fontId="7" fillId="0" borderId="0" xfId="2" applyNumberFormat="1" applyFont="1" applyBorder="1"/>
    <xf numFmtId="164" fontId="7" fillId="0" borderId="0" xfId="2" applyNumberFormat="1" applyFont="1" applyBorder="1" applyAlignment="1">
      <alignment horizontal="center" vertical="center"/>
    </xf>
    <xf numFmtId="164" fontId="1" fillId="0" borderId="0" xfId="2" applyNumberFormat="1" applyFont="1" applyBorder="1"/>
    <xf numFmtId="164" fontId="1" fillId="0" borderId="0" xfId="2" applyNumberFormat="1" applyFont="1" applyBorder="1" applyAlignment="1">
      <alignment horizontal="center" vertical="center"/>
    </xf>
    <xf numFmtId="164" fontId="18" fillId="0" borderId="0" xfId="2" applyNumberFormat="1" applyFont="1" applyBorder="1" applyProtection="1"/>
    <xf numFmtId="164" fontId="18" fillId="0" borderId="0" xfId="2" applyNumberFormat="1" applyFont="1" applyBorder="1" applyAlignment="1" applyProtection="1">
      <alignment horizontal="center" vertical="center"/>
    </xf>
    <xf numFmtId="0" fontId="2" fillId="0" borderId="0" xfId="2" applyNumberFormat="1" applyFont="1" applyBorder="1" applyAlignment="1">
      <alignment horizontal="center"/>
    </xf>
    <xf numFmtId="164" fontId="6" fillId="0" borderId="0" xfId="2" applyNumberFormat="1" applyFont="1" applyBorder="1"/>
    <xf numFmtId="164" fontId="1" fillId="0" borderId="0" xfId="2" applyNumberFormat="1" applyFont="1"/>
    <xf numFmtId="164" fontId="4" fillId="0" borderId="0" xfId="2" applyNumberFormat="1" applyFont="1" applyBorder="1" applyAlignment="1" applyProtection="1"/>
    <xf numFmtId="164" fontId="4" fillId="0" borderId="0" xfId="2" applyNumberFormat="1" applyFont="1" applyBorder="1" applyAlignment="1" applyProtection="1">
      <alignment horizontal="center"/>
    </xf>
    <xf numFmtId="1" fontId="1" fillId="0" borderId="0" xfId="2" applyNumberFormat="1" applyFont="1" applyBorder="1"/>
    <xf numFmtId="1" fontId="1" fillId="0" borderId="0" xfId="2" applyNumberFormat="1" applyFont="1"/>
    <xf numFmtId="164" fontId="13" fillId="0" borderId="0" xfId="2" applyNumberFormat="1" applyFont="1" applyBorder="1" applyAlignment="1">
      <alignment horizontal="center" vertical="center"/>
    </xf>
    <xf numFmtId="1" fontId="11" fillId="0" borderId="0" xfId="2" applyNumberFormat="1" applyFont="1" applyBorder="1" applyAlignment="1">
      <alignment horizontal="center" vertical="center"/>
    </xf>
    <xf numFmtId="164" fontId="10" fillId="0" borderId="0" xfId="2" applyNumberFormat="1" applyFont="1" applyBorder="1" applyAlignment="1">
      <alignment horizontal="center" vertical="center"/>
    </xf>
    <xf numFmtId="167" fontId="14" fillId="0" borderId="1" xfId="3" applyNumberFormat="1" applyFont="1" applyBorder="1" applyAlignment="1">
      <alignment horizontal="center" vertical="center"/>
    </xf>
    <xf numFmtId="165" fontId="14" fillId="0" borderId="1" xfId="3" applyNumberFormat="1" applyFont="1" applyBorder="1" applyAlignment="1">
      <alignment horizontal="justify" vertical="center"/>
    </xf>
    <xf numFmtId="165" fontId="14" fillId="0" borderId="0" xfId="5" applyNumberFormat="1" applyFont="1"/>
    <xf numFmtId="22" fontId="14" fillId="0" borderId="0" xfId="0" applyNumberFormat="1" applyFont="1"/>
    <xf numFmtId="164" fontId="15" fillId="0" borderId="0" xfId="2" applyNumberFormat="1" applyFont="1" applyBorder="1" applyProtection="1"/>
    <xf numFmtId="164" fontId="14" fillId="0" borderId="0" xfId="2" applyNumberFormat="1" applyFont="1" applyBorder="1" applyAlignment="1">
      <alignment horizontal="center"/>
    </xf>
    <xf numFmtId="164" fontId="21" fillId="0" borderId="0" xfId="2" applyNumberFormat="1" applyFont="1"/>
    <xf numFmtId="164" fontId="7" fillId="0" borderId="0" xfId="2" applyNumberFormat="1" applyFont="1" applyBorder="1" applyAlignment="1">
      <alignment horizontal="center"/>
    </xf>
    <xf numFmtId="164" fontId="12" fillId="0" borderId="0" xfId="2" applyNumberFormat="1" applyFont="1" applyBorder="1" applyAlignment="1" applyProtection="1">
      <alignment horizontal="center"/>
    </xf>
    <xf numFmtId="164" fontId="1" fillId="0" borderId="0" xfId="2" applyNumberFormat="1" applyFont="1" applyBorder="1" applyAlignment="1">
      <alignment horizontal="center"/>
    </xf>
    <xf numFmtId="164" fontId="1" fillId="0" borderId="0" xfId="2" applyNumberFormat="1" applyFont="1" applyFill="1" applyBorder="1" applyAlignment="1">
      <alignment horizontal="center"/>
    </xf>
    <xf numFmtId="2" fontId="1" fillId="0" borderId="0" xfId="2" applyNumberFormat="1" applyFont="1" applyBorder="1" applyAlignment="1">
      <alignment horizontal="center" vertical="center" wrapText="1"/>
    </xf>
    <xf numFmtId="164" fontId="4" fillId="0" borderId="0" xfId="2" applyNumberFormat="1" applyFont="1" applyBorder="1" applyAlignment="1" applyProtection="1">
      <alignment horizontal="center" vertical="center"/>
    </xf>
    <xf numFmtId="0" fontId="6" fillId="0" borderId="0" xfId="2" applyNumberFormat="1" applyFont="1" applyBorder="1" applyAlignment="1">
      <alignment horizontal="center" vertical="center"/>
    </xf>
    <xf numFmtId="164" fontId="5" fillId="0" borderId="0" xfId="2" applyNumberFormat="1" applyFont="1" applyBorder="1" applyAlignment="1" applyProtection="1">
      <alignment horizontal="center" vertical="center"/>
    </xf>
    <xf numFmtId="164" fontId="1" fillId="0" borderId="0" xfId="2" applyNumberFormat="1" applyFont="1" applyAlignment="1">
      <alignment horizontal="center" vertical="center"/>
    </xf>
    <xf numFmtId="165" fontId="14" fillId="0" borderId="1" xfId="5" applyNumberFormat="1" applyFont="1" applyBorder="1" applyAlignment="1">
      <alignment horizontal="center" vertical="center"/>
    </xf>
    <xf numFmtId="164" fontId="15" fillId="0" borderId="6" xfId="2" applyNumberFormat="1" applyFont="1" applyBorder="1" applyProtection="1"/>
    <xf numFmtId="164" fontId="15" fillId="0" borderId="6" xfId="2" applyNumberFormat="1" applyFont="1" applyBorder="1" applyAlignment="1" applyProtection="1">
      <alignment horizontal="center" vertical="center"/>
    </xf>
    <xf numFmtId="164" fontId="20" fillId="0" borderId="6" xfId="2" applyNumberFormat="1" applyFont="1" applyBorder="1" applyAlignment="1" applyProtection="1">
      <alignment horizontal="center" vertical="center"/>
    </xf>
    <xf numFmtId="0" fontId="14" fillId="0" borderId="6" xfId="6" applyFont="1" applyFill="1" applyBorder="1" applyAlignment="1">
      <alignment horizontal="center" vertical="center" wrapText="1"/>
    </xf>
    <xf numFmtId="164" fontId="7" fillId="0" borderId="0" xfId="2" applyNumberFormat="1" applyFont="1" applyBorder="1" applyAlignment="1">
      <alignment horizontal="left" vertical="center"/>
    </xf>
    <xf numFmtId="164" fontId="18" fillId="0" borderId="0" xfId="2" applyNumberFormat="1" applyFont="1" applyBorder="1" applyAlignment="1" applyProtection="1">
      <alignment horizontal="left" vertical="center"/>
    </xf>
    <xf numFmtId="164" fontId="15" fillId="0" borderId="6" xfId="2" applyNumberFormat="1" applyFont="1" applyBorder="1" applyAlignment="1" applyProtection="1">
      <alignment horizontal="left" vertical="center"/>
    </xf>
    <xf numFmtId="164" fontId="1" fillId="0" borderId="0" xfId="2" applyNumberFormat="1" applyFont="1" applyBorder="1" applyAlignment="1">
      <alignment horizontal="left" vertical="center"/>
    </xf>
    <xf numFmtId="164" fontId="21" fillId="0" borderId="0" xfId="2" applyNumberFormat="1" applyFont="1" applyBorder="1" applyAlignment="1">
      <alignment horizontal="center" vertical="center"/>
    </xf>
    <xf numFmtId="1" fontId="14" fillId="0" borderId="0" xfId="2" applyNumberFormat="1" applyFont="1" applyBorder="1" applyAlignment="1">
      <alignment horizontal="center" vertical="center"/>
    </xf>
    <xf numFmtId="1" fontId="15" fillId="0" borderId="1" xfId="2" applyNumberFormat="1" applyFont="1" applyBorder="1" applyAlignment="1" applyProtection="1">
      <alignment horizontal="center" vertical="center"/>
    </xf>
    <xf numFmtId="164" fontId="22" fillId="0" borderId="0" xfId="2" applyNumberFormat="1" applyFont="1" applyBorder="1" applyAlignment="1">
      <alignment horizontal="center" vertical="center"/>
    </xf>
    <xf numFmtId="164" fontId="7" fillId="0" borderId="0" xfId="2" applyNumberFormat="1" applyFont="1" applyBorder="1" applyAlignment="1">
      <alignment vertical="center"/>
    </xf>
    <xf numFmtId="164" fontId="18" fillId="0" borderId="0" xfId="2" applyNumberFormat="1" applyFont="1" applyBorder="1" applyAlignment="1" applyProtection="1">
      <alignment vertical="center"/>
    </xf>
    <xf numFmtId="164" fontId="12" fillId="0" borderId="0" xfId="2" applyNumberFormat="1" applyFont="1" applyBorder="1" applyAlignment="1" applyProtection="1">
      <alignment vertical="center"/>
    </xf>
    <xf numFmtId="164" fontId="1" fillId="0" borderId="0" xfId="2" applyNumberFormat="1" applyFont="1" applyBorder="1" applyAlignment="1">
      <alignment vertical="center"/>
    </xf>
    <xf numFmtId="164" fontId="1" fillId="0" borderId="0" xfId="2" applyNumberFormat="1" applyFont="1" applyBorder="1" applyAlignment="1">
      <alignment vertical="center" wrapText="1"/>
    </xf>
    <xf numFmtId="164" fontId="4" fillId="0" borderId="0" xfId="2" applyNumberFormat="1" applyFont="1" applyBorder="1" applyAlignment="1" applyProtection="1">
      <alignment vertical="center" wrapText="1"/>
    </xf>
    <xf numFmtId="0" fontId="6" fillId="0" borderId="0" xfId="2" applyNumberFormat="1" applyFont="1" applyBorder="1" applyAlignment="1">
      <alignment horizontal="center" vertical="center" wrapText="1"/>
    </xf>
    <xf numFmtId="164" fontId="5" fillId="0" borderId="0" xfId="2" applyNumberFormat="1" applyFont="1" applyBorder="1" applyAlignment="1" applyProtection="1">
      <alignment vertical="center" wrapText="1"/>
    </xf>
    <xf numFmtId="165" fontId="14" fillId="0" borderId="1" xfId="3" applyNumberFormat="1" applyFont="1" applyBorder="1" applyAlignment="1">
      <alignment horizontal="center" vertical="center"/>
    </xf>
    <xf numFmtId="168" fontId="23" fillId="2" borderId="1" xfId="4" applyNumberFormat="1" applyFont="1" applyFill="1" applyBorder="1" applyAlignment="1">
      <alignment horizontal="center" vertical="center" wrapText="1"/>
    </xf>
    <xf numFmtId="164" fontId="25" fillId="0" borderId="1" xfId="2" applyNumberFormat="1" applyFont="1" applyBorder="1" applyAlignment="1" applyProtection="1">
      <alignment horizontal="center" vertical="center"/>
    </xf>
    <xf numFmtId="164" fontId="14" fillId="0" borderId="1" xfId="6" applyNumberFormat="1" applyFont="1" applyFill="1" applyBorder="1" applyAlignment="1">
      <alignment horizontal="center" vertical="center" wrapText="1"/>
    </xf>
    <xf numFmtId="164" fontId="26" fillId="0" borderId="1" xfId="2" applyNumberFormat="1" applyFont="1" applyBorder="1" applyAlignment="1" applyProtection="1">
      <alignment horizontal="center" vertical="center"/>
    </xf>
    <xf numFmtId="1" fontId="15" fillId="0" borderId="1" xfId="2" applyNumberFormat="1" applyFont="1" applyBorder="1" applyAlignment="1" applyProtection="1">
      <alignment horizontal="left" vertical="center"/>
    </xf>
    <xf numFmtId="1" fontId="15" fillId="0" borderId="1" xfId="2" applyNumberFormat="1" applyFont="1" applyBorder="1" applyAlignment="1" applyProtection="1">
      <alignment horizontal="center"/>
    </xf>
    <xf numFmtId="1" fontId="15" fillId="0" borderId="1" xfId="2" applyNumberFormat="1" applyFont="1" applyBorder="1" applyAlignment="1" applyProtection="1">
      <alignment horizontal="center" vertical="center" wrapText="1"/>
    </xf>
    <xf numFmtId="1" fontId="14" fillId="0" borderId="1" xfId="2" applyNumberFormat="1" applyFont="1" applyBorder="1" applyAlignment="1">
      <alignment horizontal="center" vertical="center"/>
    </xf>
    <xf numFmtId="164" fontId="21" fillId="0" borderId="0" xfId="2" applyNumberFormat="1" applyFont="1" applyAlignment="1">
      <alignment horizontal="center"/>
    </xf>
    <xf numFmtId="164" fontId="29" fillId="0" borderId="0" xfId="2" applyNumberFormat="1" applyFont="1"/>
    <xf numFmtId="164" fontId="29" fillId="0" borderId="0" xfId="2" applyNumberFormat="1" applyFont="1" applyBorder="1"/>
    <xf numFmtId="164" fontId="28" fillId="0" borderId="0" xfId="2" applyNumberFormat="1" applyFont="1" applyBorder="1" applyAlignment="1">
      <alignment horizontal="center" vertical="center"/>
    </xf>
    <xf numFmtId="164" fontId="29" fillId="0" borderId="0" xfId="2" applyNumberFormat="1" applyFont="1" applyBorder="1" applyAlignment="1">
      <alignment horizontal="center" vertical="center"/>
    </xf>
    <xf numFmtId="164" fontId="27" fillId="0" borderId="0" xfId="2" applyNumberFormat="1" applyFont="1" applyBorder="1" applyAlignment="1">
      <alignment horizontal="center" vertical="center"/>
    </xf>
    <xf numFmtId="164" fontId="29" fillId="3" borderId="0" xfId="2" applyNumberFormat="1" applyFont="1" applyFill="1" applyBorder="1" applyAlignment="1">
      <alignment horizontal="left" vertical="center"/>
    </xf>
    <xf numFmtId="164" fontId="29" fillId="3" borderId="0" xfId="2" applyNumberFormat="1" applyFont="1" applyFill="1" applyBorder="1" applyAlignment="1">
      <alignment horizontal="center" vertical="center"/>
    </xf>
    <xf numFmtId="164" fontId="29" fillId="3" borderId="0" xfId="2" applyNumberFormat="1" applyFont="1" applyFill="1" applyBorder="1"/>
    <xf numFmtId="164" fontId="29" fillId="3" borderId="0" xfId="2" applyNumberFormat="1" applyFont="1" applyFill="1" applyBorder="1" applyAlignment="1">
      <alignment vertical="center"/>
    </xf>
    <xf numFmtId="164" fontId="29" fillId="3" borderId="0" xfId="2" applyNumberFormat="1" applyFont="1" applyFill="1" applyBorder="1" applyAlignment="1">
      <alignment horizontal="center"/>
    </xf>
    <xf numFmtId="164" fontId="29" fillId="0" borderId="0" xfId="2" applyNumberFormat="1" applyFont="1" applyBorder="1" applyAlignment="1">
      <alignment vertical="center" wrapText="1"/>
    </xf>
    <xf numFmtId="1" fontId="29" fillId="0" borderId="0" xfId="2" applyNumberFormat="1" applyFont="1" applyBorder="1"/>
    <xf numFmtId="1" fontId="29" fillId="0" borderId="0" xfId="2" applyNumberFormat="1" applyFont="1"/>
    <xf numFmtId="164" fontId="29" fillId="0" borderId="0" xfId="2" applyNumberFormat="1" applyFont="1" applyBorder="1" applyAlignment="1">
      <alignment horizontal="left" vertical="center"/>
    </xf>
    <xf numFmtId="164" fontId="29" fillId="0" borderId="0" xfId="2" applyNumberFormat="1" applyFont="1" applyBorder="1" applyAlignment="1">
      <alignment vertical="center"/>
    </xf>
    <xf numFmtId="164" fontId="29" fillId="0" borderId="0" xfId="2" applyNumberFormat="1" applyFont="1" applyBorder="1" applyAlignment="1">
      <alignment horizontal="center"/>
    </xf>
    <xf numFmtId="165" fontId="31" fillId="0" borderId="0" xfId="7" applyNumberFormat="1" applyFont="1"/>
    <xf numFmtId="164" fontId="30" fillId="0" borderId="0" xfId="2" applyNumberFormat="1" applyFont="1" applyBorder="1" applyAlignment="1">
      <alignment horizontal="center"/>
    </xf>
    <xf numFmtId="164" fontId="32" fillId="0" borderId="0" xfId="2" applyNumberFormat="1" applyFont="1"/>
    <xf numFmtId="164" fontId="32" fillId="0" borderId="0" xfId="2" applyNumberFormat="1" applyFont="1" applyBorder="1" applyProtection="1"/>
    <xf numFmtId="165" fontId="31" fillId="0" borderId="0" xfId="7" applyNumberFormat="1" applyFont="1" applyAlignment="1">
      <alignment vertical="center"/>
    </xf>
    <xf numFmtId="164" fontId="15" fillId="0" borderId="26" xfId="2" applyNumberFormat="1" applyFont="1" applyBorder="1" applyAlignment="1" applyProtection="1">
      <alignment vertical="center"/>
    </xf>
    <xf numFmtId="164" fontId="15" fillId="0" borderId="26" xfId="2" applyNumberFormat="1" applyFont="1" applyBorder="1" applyProtection="1"/>
    <xf numFmtId="164" fontId="15" fillId="0" borderId="26" xfId="2" applyNumberFormat="1" applyFont="1" applyBorder="1" applyAlignment="1" applyProtection="1">
      <alignment horizontal="center"/>
    </xf>
    <xf numFmtId="164" fontId="15" fillId="0" borderId="26" xfId="2" applyNumberFormat="1" applyFont="1" applyBorder="1" applyAlignment="1" applyProtection="1">
      <alignment vertical="center" wrapText="1"/>
    </xf>
    <xf numFmtId="164" fontId="15" fillId="0" borderId="26" xfId="2" applyNumberFormat="1" applyFont="1" applyBorder="1" applyAlignment="1" applyProtection="1">
      <alignment horizontal="center" vertical="center"/>
    </xf>
    <xf numFmtId="170" fontId="35" fillId="2" borderId="3" xfId="12" applyNumberFormat="1" applyFont="1" applyFill="1" applyBorder="1" applyAlignment="1" applyProtection="1">
      <alignment horizontal="center" vertical="center"/>
    </xf>
    <xf numFmtId="0" fontId="35" fillId="2" borderId="3" xfId="0" applyNumberFormat="1" applyFont="1" applyFill="1" applyBorder="1" applyAlignment="1">
      <alignment horizontal="center" vertical="center"/>
    </xf>
    <xf numFmtId="2" fontId="22" fillId="0" borderId="2" xfId="2" applyNumberFormat="1" applyFont="1" applyBorder="1" applyAlignment="1">
      <alignment horizontal="right"/>
    </xf>
    <xf numFmtId="164" fontId="22" fillId="0" borderId="0" xfId="2" applyNumberFormat="1" applyFont="1" applyBorder="1" applyProtection="1"/>
    <xf numFmtId="164" fontId="33" fillId="0" borderId="0" xfId="2" applyNumberFormat="1" applyFont="1" applyBorder="1" applyAlignment="1">
      <alignment horizontal="center"/>
    </xf>
    <xf numFmtId="164" fontId="22" fillId="0" borderId="0" xfId="2" applyNumberFormat="1" applyFont="1"/>
    <xf numFmtId="170" fontId="35" fillId="2" borderId="1" xfId="12" applyNumberFormat="1" applyFont="1" applyFill="1" applyBorder="1" applyAlignment="1" applyProtection="1">
      <alignment horizontal="center" vertical="center"/>
    </xf>
    <xf numFmtId="0" fontId="35" fillId="2" borderId="1" xfId="0" applyNumberFormat="1" applyFont="1" applyFill="1" applyBorder="1" applyAlignment="1">
      <alignment horizontal="center" vertical="center"/>
    </xf>
    <xf numFmtId="0" fontId="35" fillId="2" borderId="1" xfId="0" applyNumberFormat="1" applyFont="1" applyFill="1" applyBorder="1" applyAlignment="1">
      <alignment horizontal="justify" vertical="top"/>
    </xf>
    <xf numFmtId="165" fontId="33" fillId="0" borderId="0" xfId="7" applyNumberFormat="1" applyFont="1"/>
    <xf numFmtId="165" fontId="14" fillId="0" borderId="0" xfId="7" applyNumberFormat="1" applyFont="1"/>
    <xf numFmtId="22" fontId="33" fillId="0" borderId="0" xfId="0" applyNumberFormat="1" applyFont="1"/>
    <xf numFmtId="0" fontId="35" fillId="2" borderId="1" xfId="0" applyNumberFormat="1" applyFont="1" applyFill="1" applyBorder="1" applyAlignment="1">
      <alignment horizontal="justify" vertical="center"/>
    </xf>
    <xf numFmtId="0" fontId="35" fillId="2" borderId="1" xfId="0" applyNumberFormat="1" applyFont="1" applyFill="1" applyBorder="1" applyAlignment="1">
      <alignment horizontal="left" vertical="top" wrapText="1"/>
    </xf>
    <xf numFmtId="164" fontId="21" fillId="0" borderId="0" xfId="2" applyNumberFormat="1" applyFont="1" applyBorder="1" applyProtection="1"/>
    <xf numFmtId="165" fontId="33" fillId="0" borderId="0" xfId="7" applyNumberFormat="1" applyFont="1" applyAlignment="1">
      <alignment vertical="center"/>
    </xf>
    <xf numFmtId="165" fontId="14" fillId="0" borderId="0" xfId="7" applyNumberFormat="1" applyFont="1" applyAlignment="1">
      <alignment vertical="center"/>
    </xf>
    <xf numFmtId="22" fontId="35" fillId="2" borderId="1" xfId="0" applyNumberFormat="1" applyFont="1" applyFill="1" applyBorder="1" applyAlignment="1">
      <alignment horizontal="center" vertical="center"/>
    </xf>
    <xf numFmtId="170" fontId="35" fillId="2" borderId="16" xfId="12" applyNumberFormat="1" applyFont="1" applyFill="1" applyBorder="1" applyAlignment="1" applyProtection="1">
      <alignment horizontal="center" vertical="center"/>
    </xf>
    <xf numFmtId="0" fontId="35" fillId="2" borderId="16" xfId="0" applyNumberFormat="1" applyFont="1" applyFill="1" applyBorder="1" applyAlignment="1">
      <alignment horizontal="center" vertical="center"/>
    </xf>
    <xf numFmtId="0" fontId="35" fillId="2" borderId="16" xfId="0" applyNumberFormat="1" applyFont="1" applyFill="1" applyBorder="1" applyAlignment="1">
      <alignment horizontal="justify" vertical="center"/>
    </xf>
    <xf numFmtId="164" fontId="33" fillId="0" borderId="0" xfId="2" applyNumberFormat="1" applyFont="1" applyBorder="1" applyAlignment="1">
      <alignment horizontal="center" vertical="center"/>
    </xf>
    <xf numFmtId="164" fontId="22" fillId="0" borderId="0" xfId="2" applyNumberFormat="1" applyFont="1" applyAlignment="1">
      <alignment vertical="center"/>
    </xf>
    <xf numFmtId="2" fontId="22" fillId="0" borderId="0" xfId="2" applyNumberFormat="1" applyFont="1" applyBorder="1" applyAlignment="1">
      <alignment vertical="center" wrapText="1"/>
    </xf>
    <xf numFmtId="164" fontId="22" fillId="0" borderId="0" xfId="2" applyNumberFormat="1" applyFont="1" applyBorder="1" applyAlignment="1">
      <alignment vertical="center"/>
    </xf>
    <xf numFmtId="164" fontId="22" fillId="0" borderId="0" xfId="2" applyNumberFormat="1" applyFont="1" applyBorder="1"/>
    <xf numFmtId="164" fontId="33" fillId="2" borderId="16" xfId="2" applyNumberFormat="1" applyFont="1" applyFill="1" applyBorder="1" applyAlignment="1">
      <alignment horizontal="center" vertical="center" wrapText="1"/>
    </xf>
    <xf numFmtId="2" fontId="22" fillId="0" borderId="51" xfId="2" applyNumberFormat="1" applyFont="1" applyBorder="1" applyAlignment="1">
      <alignment vertical="center" wrapText="1"/>
    </xf>
    <xf numFmtId="164" fontId="22" fillId="0" borderId="8" xfId="2" applyNumberFormat="1" applyFont="1" applyBorder="1"/>
    <xf numFmtId="2" fontId="22" fillId="0" borderId="12" xfId="2" applyNumberFormat="1" applyFont="1" applyBorder="1" applyAlignment="1">
      <alignment vertical="center" wrapText="1"/>
    </xf>
    <xf numFmtId="164" fontId="22" fillId="0" borderId="13" xfId="2" applyNumberFormat="1" applyFont="1" applyBorder="1"/>
    <xf numFmtId="0" fontId="35" fillId="2" borderId="3" xfId="0" applyNumberFormat="1" applyFont="1" applyFill="1" applyBorder="1" applyAlignment="1">
      <alignment horizontal="justify" vertical="top"/>
    </xf>
    <xf numFmtId="164" fontId="2" fillId="0" borderId="0" xfId="2" applyNumberFormat="1" applyFont="1" applyBorder="1"/>
    <xf numFmtId="164" fontId="2" fillId="0" borderId="0" xfId="2" applyNumberFormat="1" applyFont="1" applyBorder="1" applyAlignment="1" applyProtection="1">
      <alignment horizontal="left"/>
    </xf>
    <xf numFmtId="164" fontId="33" fillId="0" borderId="0" xfId="2" applyNumberFormat="1" applyFont="1" applyBorder="1" applyAlignment="1" applyProtection="1">
      <alignment horizontal="left"/>
    </xf>
    <xf numFmtId="164" fontId="1" fillId="0" borderId="0" xfId="2" applyNumberFormat="1" applyFont="1" applyBorder="1" applyProtection="1"/>
    <xf numFmtId="0" fontId="33" fillId="2" borderId="16" xfId="6" applyFont="1" applyFill="1" applyBorder="1" applyAlignment="1">
      <alignment horizontal="center" vertical="center" wrapText="1"/>
    </xf>
    <xf numFmtId="164" fontId="6" fillId="4" borderId="16" xfId="2" applyNumberFormat="1" applyFont="1" applyFill="1" applyBorder="1" applyAlignment="1">
      <alignment horizontal="left" vertical="center"/>
    </xf>
    <xf numFmtId="164" fontId="39" fillId="0" borderId="0" xfId="2" applyNumberFormat="1" applyFont="1" applyBorder="1" applyAlignment="1" applyProtection="1">
      <alignment horizontal="center"/>
    </xf>
    <xf numFmtId="164" fontId="40" fillId="0" borderId="0" xfId="2" applyNumberFormat="1" applyFont="1" applyBorder="1" applyAlignment="1" applyProtection="1">
      <alignment horizontal="center"/>
    </xf>
    <xf numFmtId="164" fontId="41" fillId="0" borderId="0" xfId="2" applyNumberFormat="1" applyFont="1" applyBorder="1" applyAlignment="1" applyProtection="1">
      <alignment horizontal="center"/>
    </xf>
    <xf numFmtId="170" fontId="35" fillId="2" borderId="15" xfId="12" applyNumberFormat="1" applyFont="1" applyFill="1" applyBorder="1" applyAlignment="1" applyProtection="1">
      <alignment horizontal="center" vertical="center"/>
    </xf>
    <xf numFmtId="0" fontId="35" fillId="2" borderId="15" xfId="0" applyNumberFormat="1" applyFont="1" applyFill="1" applyBorder="1" applyAlignment="1">
      <alignment horizontal="center" vertical="top"/>
    </xf>
    <xf numFmtId="0" fontId="33" fillId="2" borderId="15" xfId="2" applyNumberFormat="1" applyFont="1" applyFill="1" applyBorder="1" applyAlignment="1">
      <alignment horizontal="left" vertical="top" wrapText="1"/>
    </xf>
    <xf numFmtId="0" fontId="35" fillId="2" borderId="15" xfId="0" applyNumberFormat="1" applyFont="1" applyFill="1" applyBorder="1" applyAlignment="1">
      <alignment horizontal="center" vertical="center"/>
    </xf>
    <xf numFmtId="0" fontId="35" fillId="2" borderId="15" xfId="0" applyNumberFormat="1" applyFont="1" applyFill="1" applyBorder="1" applyAlignment="1">
      <alignment horizontal="justify" vertical="center"/>
    </xf>
    <xf numFmtId="164" fontId="33" fillId="0" borderId="0" xfId="2" applyNumberFormat="1" applyFont="1" applyBorder="1" applyAlignment="1">
      <alignment horizontal="left" vertical="center"/>
    </xf>
    <xf numFmtId="1" fontId="6" fillId="0" borderId="0" xfId="2" applyNumberFormat="1" applyFont="1" applyBorder="1" applyAlignment="1">
      <alignment horizontal="center"/>
    </xf>
    <xf numFmtId="1" fontId="22" fillId="2" borderId="1" xfId="2" applyNumberFormat="1" applyFont="1" applyFill="1" applyBorder="1" applyAlignment="1">
      <alignment horizontal="center" vertical="center"/>
    </xf>
    <xf numFmtId="1" fontId="22" fillId="0" borderId="0" xfId="2" applyNumberFormat="1" applyFont="1" applyBorder="1" applyAlignment="1">
      <alignment horizontal="center" vertical="center"/>
    </xf>
    <xf numFmtId="164" fontId="10" fillId="0" borderId="0" xfId="2" applyNumberFormat="1" applyFont="1" applyBorder="1" applyAlignment="1" applyProtection="1">
      <alignment horizontal="left" vertical="center"/>
    </xf>
    <xf numFmtId="164" fontId="10" fillId="0" borderId="0" xfId="2" applyNumberFormat="1" applyFont="1" applyBorder="1" applyAlignment="1" applyProtection="1">
      <alignment horizontal="center" vertical="center"/>
    </xf>
    <xf numFmtId="164" fontId="10" fillId="0" borderId="0" xfId="2" applyNumberFormat="1" applyFont="1" applyBorder="1" applyProtection="1"/>
    <xf numFmtId="164" fontId="10" fillId="0" borderId="0" xfId="2" applyNumberFormat="1" applyFont="1" applyBorder="1" applyAlignment="1" applyProtection="1">
      <alignment vertical="center"/>
    </xf>
    <xf numFmtId="0" fontId="1" fillId="0" borderId="0" xfId="2" applyNumberFormat="1" applyFont="1" applyBorder="1" applyAlignment="1">
      <alignment horizontal="center"/>
    </xf>
    <xf numFmtId="0" fontId="1" fillId="0" borderId="0" xfId="2" applyNumberFormat="1" applyFont="1" applyBorder="1" applyAlignment="1">
      <alignment horizontal="center" vertical="center"/>
    </xf>
    <xf numFmtId="0" fontId="1" fillId="0" borderId="0" xfId="2" applyNumberFormat="1" applyFont="1" applyBorder="1" applyAlignment="1">
      <alignment horizontal="center" vertical="center" wrapText="1"/>
    </xf>
    <xf numFmtId="165" fontId="30" fillId="0" borderId="0" xfId="7" applyNumberFormat="1" applyFont="1"/>
    <xf numFmtId="1" fontId="22" fillId="2" borderId="3" xfId="2" applyNumberFormat="1" applyFont="1" applyFill="1" applyBorder="1" applyAlignment="1">
      <alignment horizontal="center" vertical="center"/>
    </xf>
    <xf numFmtId="0" fontId="33" fillId="2" borderId="16" xfId="2" applyNumberFormat="1" applyFont="1" applyFill="1" applyBorder="1" applyAlignment="1">
      <alignment horizontal="center" vertical="center" wrapText="1"/>
    </xf>
    <xf numFmtId="0" fontId="34" fillId="2" borderId="16" xfId="0" quotePrefix="1" applyNumberFormat="1" applyFont="1" applyFill="1" applyBorder="1" applyAlignment="1">
      <alignment horizontal="center" vertical="center" wrapText="1"/>
    </xf>
    <xf numFmtId="0" fontId="33" fillId="2" borderId="16" xfId="2" applyNumberFormat="1" applyFont="1" applyFill="1" applyBorder="1" applyAlignment="1">
      <alignment horizontal="left" vertical="top" wrapText="1"/>
    </xf>
    <xf numFmtId="169" fontId="33" fillId="2" borderId="15" xfId="9" applyNumberFormat="1" applyFont="1" applyFill="1" applyBorder="1" applyAlignment="1" applyProtection="1">
      <alignment horizontal="center" vertical="center"/>
    </xf>
    <xf numFmtId="169" fontId="33" fillId="2" borderId="16" xfId="0" applyNumberFormat="1" applyFont="1" applyFill="1" applyBorder="1" applyAlignment="1">
      <alignment horizontal="center" vertical="center"/>
    </xf>
    <xf numFmtId="2" fontId="22" fillId="2" borderId="29" xfId="2" applyNumberFormat="1" applyFont="1" applyFill="1" applyBorder="1" applyAlignment="1">
      <alignment vertical="center"/>
    </xf>
    <xf numFmtId="20" fontId="10" fillId="2" borderId="30" xfId="0" applyFont="1" applyFill="1" applyBorder="1" applyAlignment="1">
      <alignment vertical="center"/>
    </xf>
    <xf numFmtId="20" fontId="10" fillId="2" borderId="31" xfId="0" applyFont="1" applyFill="1" applyBorder="1" applyAlignment="1">
      <alignment vertical="center"/>
    </xf>
    <xf numFmtId="2" fontId="22" fillId="2" borderId="0" xfId="2" applyNumberFormat="1" applyFont="1" applyFill="1" applyBorder="1" applyAlignment="1">
      <alignment vertical="center" wrapText="1"/>
    </xf>
    <xf numFmtId="164" fontId="22" fillId="2" borderId="0" xfId="2" applyNumberFormat="1" applyFont="1" applyFill="1" applyBorder="1"/>
    <xf numFmtId="164" fontId="33" fillId="2" borderId="0" xfId="2" applyNumberFormat="1" applyFont="1" applyFill="1" applyBorder="1" applyAlignment="1">
      <alignment horizontal="center"/>
    </xf>
    <xf numFmtId="164" fontId="22" fillId="2" borderId="0" xfId="2" applyNumberFormat="1" applyFont="1" applyFill="1"/>
    <xf numFmtId="0" fontId="34" fillId="2" borderId="7" xfId="0" quotePrefix="1" applyNumberFormat="1" applyFont="1" applyFill="1" applyBorder="1" applyAlignment="1">
      <alignment horizontal="center" vertical="center" wrapText="1"/>
    </xf>
    <xf numFmtId="0" fontId="33" fillId="2" borderId="7" xfId="2" applyNumberFormat="1" applyFont="1" applyFill="1" applyBorder="1" applyAlignment="1">
      <alignment horizontal="left" vertical="top" wrapText="1"/>
    </xf>
    <xf numFmtId="169" fontId="33" fillId="2" borderId="1" xfId="9" applyNumberFormat="1" applyFont="1" applyFill="1" applyBorder="1" applyAlignment="1" applyProtection="1">
      <alignment horizontal="center" vertical="center"/>
    </xf>
    <xf numFmtId="169" fontId="33" fillId="2" borderId="7" xfId="0" applyNumberFormat="1" applyFont="1" applyFill="1" applyBorder="1" applyAlignment="1">
      <alignment horizontal="center" vertical="center"/>
    </xf>
    <xf numFmtId="2" fontId="22" fillId="2" borderId="8" xfId="2" applyNumberFormat="1" applyFont="1" applyFill="1" applyBorder="1" applyAlignment="1">
      <alignment vertical="center"/>
    </xf>
    <xf numFmtId="20" fontId="10" fillId="2" borderId="0" xfId="0" applyFont="1" applyFill="1" applyBorder="1" applyAlignment="1">
      <alignment vertical="center"/>
    </xf>
    <xf numFmtId="20" fontId="10" fillId="2" borderId="23" xfId="0" applyFont="1" applyFill="1" applyBorder="1" applyAlignment="1">
      <alignment vertical="center"/>
    </xf>
    <xf numFmtId="0" fontId="22" fillId="2" borderId="26" xfId="2" applyNumberFormat="1" applyFont="1" applyFill="1" applyBorder="1" applyAlignment="1">
      <alignment horizontal="center" vertical="center" wrapText="1"/>
    </xf>
    <xf numFmtId="164" fontId="33" fillId="2" borderId="26" xfId="2" applyNumberFormat="1" applyFont="1" applyFill="1" applyBorder="1" applyAlignment="1">
      <alignment horizontal="center" vertical="center" wrapText="1"/>
    </xf>
    <xf numFmtId="170" fontId="35" fillId="2" borderId="26" xfId="12" applyNumberFormat="1" applyFont="1" applyFill="1" applyBorder="1" applyAlignment="1" applyProtection="1">
      <alignment horizontal="center" vertical="center"/>
    </xf>
    <xf numFmtId="0" fontId="33" fillId="2" borderId="15" xfId="2" applyNumberFormat="1" applyFont="1" applyFill="1" applyBorder="1" applyAlignment="1">
      <alignment horizontal="center" vertical="center" wrapText="1"/>
    </xf>
    <xf numFmtId="0" fontId="34" fillId="2" borderId="15" xfId="0" quotePrefix="1" applyNumberFormat="1" applyFont="1" applyFill="1" applyBorder="1" applyAlignment="1">
      <alignment horizontal="center" vertical="center" wrapText="1"/>
    </xf>
    <xf numFmtId="169" fontId="33" fillId="2" borderId="3" xfId="9" applyNumberFormat="1" applyFont="1" applyFill="1" applyBorder="1" applyAlignment="1" applyProtection="1">
      <alignment horizontal="center" vertical="center"/>
    </xf>
    <xf numFmtId="169" fontId="33" fillId="2" borderId="15" xfId="0" applyNumberFormat="1" applyFont="1" applyFill="1" applyBorder="1" applyAlignment="1">
      <alignment horizontal="center" vertical="center"/>
    </xf>
    <xf numFmtId="2" fontId="22" fillId="2" borderId="19" xfId="2" applyNumberFormat="1" applyFont="1" applyFill="1" applyBorder="1" applyAlignment="1">
      <alignment horizontal="center" vertical="center"/>
    </xf>
    <xf numFmtId="0" fontId="22" fillId="2" borderId="0" xfId="2" applyNumberFormat="1" applyFont="1" applyFill="1" applyBorder="1" applyAlignment="1">
      <alignment horizontal="center" vertical="center" wrapText="1"/>
    </xf>
    <xf numFmtId="164" fontId="33" fillId="2" borderId="0" xfId="2" applyNumberFormat="1" applyFont="1" applyFill="1" applyBorder="1" applyAlignment="1">
      <alignment horizontal="center" vertical="center" wrapText="1"/>
    </xf>
    <xf numFmtId="2" fontId="22" fillId="2" borderId="0" xfId="2" applyNumberFormat="1" applyFont="1" applyFill="1" applyBorder="1" applyAlignment="1">
      <alignment horizontal="center" vertical="center" wrapText="1"/>
    </xf>
    <xf numFmtId="2" fontId="22" fillId="2" borderId="0" xfId="2" applyNumberFormat="1" applyFont="1" applyFill="1" applyBorder="1" applyAlignment="1">
      <alignment horizontal="center" vertical="center"/>
    </xf>
    <xf numFmtId="2" fontId="21" fillId="2" borderId="21" xfId="2" applyNumberFormat="1" applyFont="1" applyFill="1" applyBorder="1" applyAlignment="1">
      <alignment horizontal="center" vertical="center"/>
    </xf>
    <xf numFmtId="0" fontId="33" fillId="2" borderId="3" xfId="2" applyNumberFormat="1" applyFont="1" applyFill="1" applyBorder="1" applyAlignment="1">
      <alignment horizontal="center" vertical="center" wrapText="1"/>
    </xf>
    <xf numFmtId="0" fontId="34" fillId="2" borderId="3" xfId="0" quotePrefix="1" applyNumberFormat="1" applyFont="1" applyFill="1" applyBorder="1" applyAlignment="1">
      <alignment horizontal="center" vertical="center" wrapText="1"/>
    </xf>
    <xf numFmtId="165" fontId="33" fillId="2" borderId="3" xfId="10" quotePrefix="1" applyNumberFormat="1" applyFont="1" applyFill="1" applyBorder="1" applyAlignment="1">
      <alignment horizontal="left" vertical="top" wrapText="1"/>
    </xf>
    <xf numFmtId="165" fontId="33" fillId="2" borderId="8" xfId="7" applyNumberFormat="1" applyFont="1" applyFill="1" applyBorder="1" applyAlignment="1">
      <alignment vertical="center"/>
    </xf>
    <xf numFmtId="165" fontId="33" fillId="2" borderId="0" xfId="7" applyNumberFormat="1" applyFont="1" applyFill="1" applyBorder="1" applyAlignment="1">
      <alignment vertical="center"/>
    </xf>
    <xf numFmtId="165" fontId="33" fillId="2" borderId="23" xfId="7" applyNumberFormat="1" applyFont="1" applyFill="1" applyBorder="1" applyAlignment="1">
      <alignment vertical="center"/>
    </xf>
    <xf numFmtId="1" fontId="14" fillId="2" borderId="24" xfId="7" applyNumberFormat="1" applyFont="1" applyFill="1" applyBorder="1" applyAlignment="1">
      <alignment horizontal="center" vertical="center"/>
    </xf>
    <xf numFmtId="165" fontId="14" fillId="2" borderId="26" xfId="7" applyNumberFormat="1" applyFont="1" applyFill="1" applyBorder="1" applyAlignment="1">
      <alignment horizontal="center" vertical="center"/>
    </xf>
    <xf numFmtId="165" fontId="14" fillId="2" borderId="26" xfId="7" applyNumberFormat="1" applyFont="1" applyFill="1" applyBorder="1" applyAlignment="1">
      <alignment horizontal="justify" vertical="center"/>
    </xf>
    <xf numFmtId="0" fontId="14" fillId="2" borderId="26" xfId="2" applyNumberFormat="1" applyFont="1" applyFill="1" applyBorder="1" applyAlignment="1">
      <alignment horizontal="center" vertical="center" wrapText="1"/>
    </xf>
    <xf numFmtId="0" fontId="23" fillId="2" borderId="26" xfId="0" quotePrefix="1" applyNumberFormat="1" applyFont="1" applyFill="1" applyBorder="1" applyAlignment="1">
      <alignment horizontal="center" vertical="center" wrapText="1"/>
    </xf>
    <xf numFmtId="171" fontId="14" fillId="2" borderId="26" xfId="9" applyNumberFormat="1" applyFont="1" applyFill="1" applyBorder="1" applyAlignment="1" applyProtection="1">
      <alignment horizontal="center" vertical="center"/>
    </xf>
    <xf numFmtId="169" fontId="14" fillId="2" borderId="26" xfId="9" applyNumberFormat="1" applyFont="1" applyFill="1" applyBorder="1" applyAlignment="1" applyProtection="1">
      <alignment horizontal="center" vertical="center"/>
    </xf>
    <xf numFmtId="165" fontId="33" fillId="2" borderId="26" xfId="10" quotePrefix="1" applyNumberFormat="1" applyFont="1" applyFill="1" applyBorder="1" applyAlignment="1">
      <alignment horizontal="left" vertical="center" wrapText="1"/>
    </xf>
    <xf numFmtId="2" fontId="22" fillId="2" borderId="26" xfId="2" applyNumberFormat="1" applyFont="1" applyFill="1" applyBorder="1" applyAlignment="1">
      <alignment horizontal="center" vertical="center"/>
    </xf>
    <xf numFmtId="2" fontId="22" fillId="2" borderId="26" xfId="2" applyNumberFormat="1" applyFont="1" applyFill="1" applyBorder="1" applyAlignment="1">
      <alignment horizontal="center" vertical="center" wrapText="1"/>
    </xf>
    <xf numFmtId="2" fontId="21" fillId="2" borderId="28" xfId="2" applyNumberFormat="1" applyFont="1" applyFill="1" applyBorder="1" applyAlignment="1">
      <alignment horizontal="center" vertical="center"/>
    </xf>
    <xf numFmtId="169" fontId="33" fillId="2" borderId="16" xfId="9" applyNumberFormat="1" applyFont="1" applyFill="1" applyBorder="1" applyAlignment="1" applyProtection="1">
      <alignment horizontal="center" vertical="center"/>
    </xf>
    <xf numFmtId="165" fontId="33" fillId="2" borderId="16" xfId="10" quotePrefix="1" applyNumberFormat="1" applyFont="1" applyFill="1" applyBorder="1" applyAlignment="1">
      <alignment horizontal="left" vertical="top" wrapText="1"/>
    </xf>
    <xf numFmtId="165" fontId="33" fillId="2" borderId="19" xfId="7" applyNumberFormat="1" applyFont="1" applyFill="1" applyBorder="1" applyAlignment="1">
      <alignment vertical="center"/>
    </xf>
    <xf numFmtId="165" fontId="33" fillId="2" borderId="20" xfId="7" applyNumberFormat="1" applyFont="1" applyFill="1" applyBorder="1" applyAlignment="1">
      <alignment vertical="center"/>
    </xf>
    <xf numFmtId="165" fontId="33" fillId="2" borderId="21" xfId="7" applyNumberFormat="1" applyFont="1" applyFill="1" applyBorder="1" applyAlignment="1">
      <alignment vertical="center"/>
    </xf>
    <xf numFmtId="0" fontId="34" fillId="2" borderId="1" xfId="0" quotePrefix="1" applyNumberFormat="1" applyFont="1" applyFill="1" applyBorder="1" applyAlignment="1">
      <alignment horizontal="center" vertical="center" wrapText="1"/>
    </xf>
    <xf numFmtId="165" fontId="33" fillId="2" borderId="1" xfId="10" quotePrefix="1" applyNumberFormat="1" applyFont="1" applyFill="1" applyBorder="1" applyAlignment="1">
      <alignment horizontal="left" vertical="top" wrapText="1"/>
    </xf>
    <xf numFmtId="0" fontId="33" fillId="2" borderId="1" xfId="2" applyNumberFormat="1" applyFont="1" applyFill="1" applyBorder="1" applyAlignment="1">
      <alignment horizontal="center" vertical="center" wrapText="1"/>
    </xf>
    <xf numFmtId="2" fontId="21" fillId="2" borderId="26" xfId="2" applyNumberFormat="1" applyFont="1" applyFill="1" applyBorder="1" applyAlignment="1">
      <alignment horizontal="center" vertical="center"/>
    </xf>
    <xf numFmtId="0" fontId="21" fillId="2" borderId="26" xfId="2" applyNumberFormat="1" applyFont="1" applyFill="1" applyBorder="1" applyAlignment="1">
      <alignment horizontal="center" vertical="center" wrapText="1"/>
    </xf>
    <xf numFmtId="164" fontId="14" fillId="2" borderId="26" xfId="2" applyNumberFormat="1" applyFont="1" applyFill="1" applyBorder="1" applyAlignment="1">
      <alignment horizontal="center" vertical="center" wrapText="1"/>
    </xf>
    <xf numFmtId="2" fontId="21" fillId="2" borderId="26" xfId="2" applyNumberFormat="1" applyFont="1" applyFill="1" applyBorder="1" applyAlignment="1">
      <alignment horizontal="center" vertical="center" wrapText="1"/>
    </xf>
    <xf numFmtId="0" fontId="33" fillId="2" borderId="32" xfId="7" applyNumberFormat="1" applyFont="1" applyFill="1" applyBorder="1" applyAlignment="1">
      <alignment horizontal="center" vertical="center"/>
    </xf>
    <xf numFmtId="165" fontId="22" fillId="2" borderId="15" xfId="8" applyNumberFormat="1" applyFont="1" applyFill="1" applyBorder="1" applyAlignment="1">
      <alignment horizontal="center" vertical="center"/>
    </xf>
    <xf numFmtId="165" fontId="33" fillId="2" borderId="15" xfId="7" applyNumberFormat="1" applyFont="1" applyFill="1" applyBorder="1" applyAlignment="1">
      <alignment horizontal="left" vertical="center"/>
    </xf>
    <xf numFmtId="164" fontId="33" fillId="2" borderId="15" xfId="2" applyNumberFormat="1" applyFont="1" applyFill="1" applyBorder="1" applyAlignment="1">
      <alignment horizontal="center" vertical="center" wrapText="1"/>
    </xf>
    <xf numFmtId="165" fontId="33" fillId="2" borderId="29" xfId="7" applyNumberFormat="1" applyFont="1" applyFill="1" applyBorder="1" applyAlignment="1">
      <alignment vertical="center"/>
    </xf>
    <xf numFmtId="165" fontId="33" fillId="2" borderId="30" xfId="7" applyNumberFormat="1" applyFont="1" applyFill="1" applyBorder="1" applyAlignment="1">
      <alignment vertical="center"/>
    </xf>
    <xf numFmtId="165" fontId="33" fillId="2" borderId="31" xfId="7" applyNumberFormat="1" applyFont="1" applyFill="1" applyBorder="1" applyAlignment="1">
      <alignment vertical="center"/>
    </xf>
    <xf numFmtId="165" fontId="14" fillId="2" borderId="26" xfId="7" applyNumberFormat="1" applyFont="1" applyFill="1" applyBorder="1" applyAlignment="1">
      <alignment horizontal="center" vertical="center" wrapText="1"/>
    </xf>
    <xf numFmtId="1" fontId="22" fillId="2" borderId="14" xfId="2" applyNumberFormat="1" applyFont="1" applyFill="1" applyBorder="1" applyAlignment="1">
      <alignment horizontal="center" vertical="center"/>
    </xf>
    <xf numFmtId="0" fontId="33" fillId="2" borderId="16" xfId="2" applyNumberFormat="1" applyFont="1" applyFill="1" applyBorder="1" applyAlignment="1">
      <alignment horizontal="left" vertical="center" wrapText="1"/>
    </xf>
    <xf numFmtId="170" fontId="10" fillId="2" borderId="17" xfId="18" applyNumberFormat="1" applyFont="1" applyFill="1" applyBorder="1" applyAlignment="1" applyProtection="1">
      <alignment horizontal="center" vertical="center"/>
    </xf>
    <xf numFmtId="165" fontId="35" fillId="2" borderId="18" xfId="0" applyNumberFormat="1" applyFont="1" applyFill="1" applyBorder="1" applyAlignment="1">
      <alignment horizontal="center" vertical="center"/>
    </xf>
    <xf numFmtId="165" fontId="35" fillId="2" borderId="18" xfId="0" applyNumberFormat="1" applyFont="1" applyFill="1" applyBorder="1" applyAlignment="1">
      <alignment horizontal="justify" vertical="center" wrapText="1"/>
    </xf>
    <xf numFmtId="2" fontId="22" fillId="2" borderId="30" xfId="2" applyNumberFormat="1" applyFont="1" applyFill="1" applyBorder="1" applyAlignment="1">
      <alignment vertical="center"/>
    </xf>
    <xf numFmtId="2" fontId="22" fillId="2" borderId="31" xfId="2" applyNumberFormat="1" applyFont="1" applyFill="1" applyBorder="1" applyAlignment="1">
      <alignment vertical="center"/>
    </xf>
    <xf numFmtId="1" fontId="22" fillId="2" borderId="11" xfId="2" applyNumberFormat="1" applyFont="1" applyFill="1" applyBorder="1" applyAlignment="1">
      <alignment horizontal="center" vertical="center"/>
    </xf>
    <xf numFmtId="0" fontId="33" fillId="2" borderId="12" xfId="6" applyFont="1" applyFill="1" applyBorder="1" applyAlignment="1">
      <alignment horizontal="center" vertical="center" wrapText="1"/>
    </xf>
    <xf numFmtId="0" fontId="33" fillId="2" borderId="12" xfId="2" applyNumberFormat="1" applyFont="1" applyFill="1" applyBorder="1" applyAlignment="1">
      <alignment horizontal="left" vertical="center" wrapText="1"/>
    </xf>
    <xf numFmtId="164" fontId="33" fillId="2" borderId="12" xfId="2" applyNumberFormat="1" applyFont="1" applyFill="1" applyBorder="1" applyAlignment="1">
      <alignment horizontal="center" vertical="center" wrapText="1"/>
    </xf>
    <xf numFmtId="0" fontId="33" fillId="2" borderId="12" xfId="2" applyNumberFormat="1" applyFont="1" applyFill="1" applyBorder="1" applyAlignment="1">
      <alignment horizontal="center" vertical="center" wrapText="1"/>
    </xf>
    <xf numFmtId="0" fontId="34" fillId="2" borderId="12" xfId="0" quotePrefix="1" applyNumberFormat="1" applyFont="1" applyFill="1" applyBorder="1" applyAlignment="1">
      <alignment horizontal="center" vertical="center" wrapText="1"/>
    </xf>
    <xf numFmtId="0" fontId="33" fillId="2" borderId="12" xfId="2" applyNumberFormat="1" applyFont="1" applyFill="1" applyBorder="1" applyAlignment="1">
      <alignment horizontal="left" vertical="top" wrapText="1"/>
    </xf>
    <xf numFmtId="169" fontId="33" fillId="2" borderId="12" xfId="0" applyNumberFormat="1" applyFont="1" applyFill="1" applyBorder="1" applyAlignment="1">
      <alignment horizontal="center" vertical="center"/>
    </xf>
    <xf numFmtId="169" fontId="33" fillId="2" borderId="12" xfId="0" applyNumberFormat="1" applyFont="1" applyFill="1" applyBorder="1" applyAlignment="1">
      <alignment horizontal="center" vertical="center" wrapText="1"/>
    </xf>
    <xf numFmtId="2" fontId="22" fillId="2" borderId="12" xfId="2" applyNumberFormat="1" applyFont="1" applyFill="1" applyBorder="1" applyAlignment="1">
      <alignment horizontal="center" vertical="center"/>
    </xf>
    <xf numFmtId="0" fontId="22" fillId="2" borderId="12" xfId="2" applyNumberFormat="1" applyFont="1" applyFill="1" applyBorder="1" applyAlignment="1">
      <alignment horizontal="center" vertical="center" wrapText="1"/>
    </xf>
    <xf numFmtId="2" fontId="22" fillId="2" borderId="12" xfId="2" applyNumberFormat="1" applyFont="1" applyFill="1" applyBorder="1" applyAlignment="1">
      <alignment horizontal="center" vertical="center" wrapText="1"/>
    </xf>
    <xf numFmtId="2" fontId="21" fillId="2" borderId="13" xfId="2" applyNumberFormat="1" applyFont="1" applyFill="1" applyBorder="1" applyAlignment="1">
      <alignment horizontal="center" vertical="center"/>
    </xf>
    <xf numFmtId="0" fontId="33" fillId="2" borderId="3" xfId="6" applyFont="1" applyFill="1" applyBorder="1" applyAlignment="1">
      <alignment horizontal="center" vertical="center" wrapText="1"/>
    </xf>
    <xf numFmtId="0" fontId="33" fillId="2" borderId="3" xfId="2" quotePrefix="1" applyNumberFormat="1" applyFont="1" applyFill="1" applyBorder="1" applyAlignment="1">
      <alignment horizontal="left" vertical="center" wrapText="1"/>
    </xf>
    <xf numFmtId="164" fontId="33" fillId="2" borderId="20" xfId="2" applyNumberFormat="1" applyFont="1" applyFill="1" applyBorder="1" applyAlignment="1">
      <alignment horizontal="center" vertical="center" wrapText="1"/>
    </xf>
    <xf numFmtId="0" fontId="33" fillId="2" borderId="15" xfId="2" quotePrefix="1" applyNumberFormat="1" applyFont="1" applyFill="1" applyBorder="1" applyAlignment="1">
      <alignment horizontal="left" vertical="top" wrapText="1"/>
    </xf>
    <xf numFmtId="2" fontId="22" fillId="2" borderId="8" xfId="2" applyNumberFormat="1" applyFont="1" applyFill="1" applyBorder="1" applyAlignment="1">
      <alignment horizontal="center" vertical="center"/>
    </xf>
    <xf numFmtId="1" fontId="22" fillId="2" borderId="32" xfId="2" applyNumberFormat="1" applyFont="1" applyFill="1" applyBorder="1" applyAlignment="1">
      <alignment horizontal="center" vertical="center"/>
    </xf>
    <xf numFmtId="0" fontId="33" fillId="2" borderId="15" xfId="6" applyFont="1" applyFill="1" applyBorder="1" applyAlignment="1">
      <alignment horizontal="center" vertical="center" wrapText="1"/>
    </xf>
    <xf numFmtId="0" fontId="33" fillId="2" borderId="15" xfId="2" applyNumberFormat="1" applyFont="1" applyFill="1" applyBorder="1" applyAlignment="1">
      <alignment horizontal="left" vertical="center" wrapText="1"/>
    </xf>
    <xf numFmtId="2" fontId="22" fillId="2" borderId="19" xfId="2" applyNumberFormat="1" applyFont="1" applyFill="1" applyBorder="1" applyAlignment="1">
      <alignment vertical="center"/>
    </xf>
    <xf numFmtId="2" fontId="22" fillId="2" borderId="20" xfId="2" applyNumberFormat="1" applyFont="1" applyFill="1" applyBorder="1" applyAlignment="1">
      <alignment vertical="center"/>
    </xf>
    <xf numFmtId="2" fontId="22" fillId="2" borderId="21" xfId="2" applyNumberFormat="1" applyFont="1" applyFill="1" applyBorder="1" applyAlignment="1">
      <alignment vertical="center"/>
    </xf>
    <xf numFmtId="164" fontId="22" fillId="2" borderId="7" xfId="2" applyNumberFormat="1" applyFont="1" applyFill="1" applyBorder="1" applyAlignment="1" applyProtection="1">
      <alignment horizontal="center" vertical="center"/>
    </xf>
    <xf numFmtId="0" fontId="14" fillId="2" borderId="7" xfId="6" applyFont="1" applyFill="1" applyBorder="1" applyAlignment="1">
      <alignment horizontal="center" vertical="center" wrapText="1"/>
    </xf>
    <xf numFmtId="164" fontId="21" fillId="2" borderId="7" xfId="2" applyNumberFormat="1" applyFont="1" applyFill="1" applyBorder="1" applyAlignment="1" applyProtection="1">
      <alignment horizontal="left" vertical="center"/>
    </xf>
    <xf numFmtId="164" fontId="21" fillId="2" borderId="7" xfId="2" applyNumberFormat="1" applyFont="1" applyFill="1" applyBorder="1" applyAlignment="1" applyProtection="1">
      <alignment horizontal="center" vertical="center"/>
    </xf>
    <xf numFmtId="0" fontId="14" fillId="2" borderId="7" xfId="2" applyNumberFormat="1" applyFont="1" applyFill="1" applyBorder="1" applyAlignment="1">
      <alignment horizontal="center" vertical="center" wrapText="1"/>
    </xf>
    <xf numFmtId="0" fontId="23" fillId="2" borderId="7" xfId="0" quotePrefix="1" applyNumberFormat="1" applyFont="1" applyFill="1" applyBorder="1" applyAlignment="1">
      <alignment horizontal="center" vertical="center" wrapText="1"/>
    </xf>
    <xf numFmtId="164" fontId="21" fillId="2" borderId="12" xfId="2" applyNumberFormat="1" applyFont="1" applyFill="1" applyBorder="1" applyAlignment="1" applyProtection="1">
      <alignment vertical="center"/>
    </xf>
    <xf numFmtId="164" fontId="21" fillId="2" borderId="7" xfId="2" applyNumberFormat="1" applyFont="1" applyFill="1" applyBorder="1" applyProtection="1"/>
    <xf numFmtId="164" fontId="21" fillId="2" borderId="7" xfId="2" applyNumberFormat="1" applyFont="1" applyFill="1" applyBorder="1" applyAlignment="1" applyProtection="1">
      <alignment horizontal="center"/>
    </xf>
    <xf numFmtId="164" fontId="21" fillId="2" borderId="12" xfId="2" applyNumberFormat="1" applyFont="1" applyFill="1" applyBorder="1" applyAlignment="1" applyProtection="1">
      <alignment vertical="center" wrapText="1"/>
    </xf>
    <xf numFmtId="165" fontId="33" fillId="2" borderId="16" xfId="10" quotePrefix="1" applyNumberFormat="1" applyFont="1" applyFill="1" applyBorder="1" applyAlignment="1">
      <alignment horizontal="left" vertical="center" wrapText="1"/>
    </xf>
    <xf numFmtId="0" fontId="33" fillId="2" borderId="7" xfId="2" applyNumberFormat="1" applyFont="1" applyFill="1" applyBorder="1" applyAlignment="1">
      <alignment horizontal="center" vertical="center" wrapText="1"/>
    </xf>
    <xf numFmtId="0" fontId="33" fillId="2" borderId="7" xfId="2" applyNumberFormat="1" applyFont="1" applyFill="1" applyBorder="1" applyAlignment="1">
      <alignment horizontal="left" vertical="center" wrapText="1"/>
    </xf>
    <xf numFmtId="165" fontId="33" fillId="2" borderId="7" xfId="10" quotePrefix="1" applyNumberFormat="1" applyFont="1" applyFill="1" applyBorder="1" applyAlignment="1">
      <alignment horizontal="left" vertical="center" wrapText="1"/>
    </xf>
    <xf numFmtId="164" fontId="21" fillId="2" borderId="26" xfId="2" applyNumberFormat="1" applyFont="1" applyFill="1" applyBorder="1" applyAlignment="1" applyProtection="1">
      <alignment vertical="center"/>
    </xf>
    <xf numFmtId="2" fontId="22" fillId="2" borderId="0" xfId="2" applyNumberFormat="1" applyFont="1" applyFill="1" applyBorder="1" applyAlignment="1">
      <alignment vertical="center"/>
    </xf>
    <xf numFmtId="2" fontId="22" fillId="2" borderId="23" xfId="2" applyNumberFormat="1" applyFont="1" applyFill="1" applyBorder="1" applyAlignment="1">
      <alignment vertical="center"/>
    </xf>
    <xf numFmtId="0" fontId="11" fillId="2" borderId="32" xfId="7" applyNumberFormat="1" applyFont="1" applyFill="1" applyBorder="1" applyAlignment="1">
      <alignment horizontal="center" vertical="center"/>
    </xf>
    <xf numFmtId="165" fontId="35" fillId="2" borderId="15" xfId="7" applyNumberFormat="1" applyFont="1" applyFill="1" applyBorder="1" applyAlignment="1">
      <alignment horizontal="left" vertical="center"/>
    </xf>
    <xf numFmtId="164" fontId="14" fillId="2" borderId="15" xfId="2" applyNumberFormat="1" applyFont="1" applyFill="1" applyBorder="1" applyAlignment="1">
      <alignment horizontal="center" vertical="center" wrapText="1"/>
    </xf>
    <xf numFmtId="0" fontId="36" fillId="2" borderId="16" xfId="0" quotePrefix="1" applyNumberFormat="1" applyFont="1" applyFill="1" applyBorder="1" applyAlignment="1">
      <alignment horizontal="center" vertical="center" wrapText="1"/>
    </xf>
    <xf numFmtId="169" fontId="11" fillId="2" borderId="15" xfId="9" applyNumberFormat="1" applyFont="1" applyFill="1" applyBorder="1" applyAlignment="1" applyProtection="1">
      <alignment horizontal="center" vertical="center"/>
    </xf>
    <xf numFmtId="165" fontId="11" fillId="2" borderId="16" xfId="10" quotePrefix="1" applyNumberFormat="1" applyFont="1" applyFill="1" applyBorder="1" applyAlignment="1">
      <alignment horizontal="left" vertical="top" wrapText="1"/>
    </xf>
    <xf numFmtId="165" fontId="14" fillId="2" borderId="29" xfId="7" applyNumberFormat="1" applyFont="1" applyFill="1" applyBorder="1" applyAlignment="1">
      <alignment vertical="center"/>
    </xf>
    <xf numFmtId="165" fontId="14" fillId="2" borderId="30" xfId="7" applyNumberFormat="1" applyFont="1" applyFill="1" applyBorder="1" applyAlignment="1">
      <alignment vertical="center"/>
    </xf>
    <xf numFmtId="165" fontId="14" fillId="2" borderId="31" xfId="7" applyNumberFormat="1" applyFont="1" applyFill="1" applyBorder="1" applyAlignment="1">
      <alignment vertical="center"/>
    </xf>
    <xf numFmtId="1" fontId="11" fillId="2" borderId="24" xfId="7" applyNumberFormat="1" applyFont="1" applyFill="1" applyBorder="1" applyAlignment="1">
      <alignment horizontal="center" vertical="center"/>
    </xf>
    <xf numFmtId="165" fontId="11" fillId="2" borderId="26" xfId="7" applyNumberFormat="1" applyFont="1" applyFill="1" applyBorder="1" applyAlignment="1">
      <alignment horizontal="center" vertical="center"/>
    </xf>
    <xf numFmtId="165" fontId="11" fillId="2" borderId="26" xfId="7" applyNumberFormat="1" applyFont="1" applyFill="1" applyBorder="1" applyAlignment="1">
      <alignment horizontal="justify" vertical="center"/>
    </xf>
    <xf numFmtId="0" fontId="33" fillId="2" borderId="26" xfId="2" applyNumberFormat="1" applyFont="1" applyFill="1" applyBorder="1" applyAlignment="1">
      <alignment horizontal="center" vertical="center" wrapText="1"/>
    </xf>
    <xf numFmtId="0" fontId="36" fillId="2" borderId="26" xfId="0" quotePrefix="1" applyNumberFormat="1" applyFont="1" applyFill="1" applyBorder="1" applyAlignment="1">
      <alignment horizontal="center" vertical="center" wrapText="1"/>
    </xf>
    <xf numFmtId="171" fontId="11" fillId="2" borderId="26" xfId="9" applyNumberFormat="1" applyFont="1" applyFill="1" applyBorder="1" applyAlignment="1" applyProtection="1">
      <alignment horizontal="center" vertical="center"/>
    </xf>
    <xf numFmtId="169" fontId="11" fillId="2" borderId="26" xfId="9" applyNumberFormat="1" applyFont="1" applyFill="1" applyBorder="1" applyAlignment="1" applyProtection="1">
      <alignment horizontal="center" vertical="center"/>
    </xf>
    <xf numFmtId="2" fontId="37" fillId="2" borderId="26" xfId="2" applyNumberFormat="1" applyFont="1" applyFill="1" applyBorder="1" applyAlignment="1">
      <alignment horizontal="center" vertical="center"/>
    </xf>
    <xf numFmtId="0" fontId="1" fillId="2" borderId="26" xfId="2" applyNumberFormat="1" applyFont="1" applyFill="1" applyBorder="1" applyAlignment="1">
      <alignment horizontal="center" vertical="center" wrapText="1"/>
    </xf>
    <xf numFmtId="2" fontId="10" fillId="2" borderId="26" xfId="2" applyNumberFormat="1" applyFont="1" applyFill="1" applyBorder="1" applyAlignment="1">
      <alignment horizontal="center" vertical="center" wrapText="1"/>
    </xf>
    <xf numFmtId="2" fontId="10" fillId="2" borderId="26" xfId="2" applyNumberFormat="1" applyFont="1" applyFill="1" applyBorder="1" applyAlignment="1">
      <alignment horizontal="center" vertical="center"/>
    </xf>
    <xf numFmtId="2" fontId="10" fillId="2" borderId="28" xfId="2" applyNumberFormat="1" applyFont="1" applyFill="1" applyBorder="1" applyAlignment="1">
      <alignment horizontal="center" vertical="center"/>
    </xf>
    <xf numFmtId="169" fontId="11" fillId="2" borderId="1" xfId="9" applyNumberFormat="1" applyFont="1" applyFill="1" applyBorder="1" applyAlignment="1" applyProtection="1">
      <alignment horizontal="center" vertical="center"/>
    </xf>
    <xf numFmtId="2" fontId="22" fillId="2" borderId="15" xfId="2" applyNumberFormat="1" applyFont="1" applyFill="1" applyBorder="1" applyAlignment="1">
      <alignment horizontal="center" vertical="center"/>
    </xf>
    <xf numFmtId="0" fontId="22" fillId="2" borderId="15" xfId="2" applyNumberFormat="1" applyFont="1" applyFill="1" applyBorder="1" applyAlignment="1">
      <alignment horizontal="center" vertical="center" wrapText="1"/>
    </xf>
    <xf numFmtId="2" fontId="22" fillId="2" borderId="15" xfId="2" applyNumberFormat="1" applyFont="1" applyFill="1" applyBorder="1" applyAlignment="1">
      <alignment horizontal="center" vertical="center" wrapText="1"/>
    </xf>
    <xf numFmtId="2" fontId="21" fillId="2" borderId="49" xfId="2" applyNumberFormat="1" applyFont="1" applyFill="1" applyBorder="1" applyAlignment="1">
      <alignment horizontal="center" vertical="center"/>
    </xf>
    <xf numFmtId="1" fontId="11" fillId="2" borderId="36" xfId="7" applyNumberFormat="1" applyFont="1" applyFill="1" applyBorder="1" applyAlignment="1">
      <alignment horizontal="center" vertical="center"/>
    </xf>
    <xf numFmtId="165" fontId="11" fillId="2" borderId="25" xfId="7" applyNumberFormat="1" applyFont="1" applyFill="1" applyBorder="1" applyAlignment="1">
      <alignment horizontal="center" vertical="center"/>
    </xf>
    <xf numFmtId="165" fontId="11" fillId="2" borderId="25" xfId="7" applyNumberFormat="1" applyFont="1" applyFill="1" applyBorder="1" applyAlignment="1">
      <alignment horizontal="justify" vertical="center"/>
    </xf>
    <xf numFmtId="0" fontId="33" fillId="2" borderId="25" xfId="2" applyNumberFormat="1" applyFont="1" applyFill="1" applyBorder="1" applyAlignment="1">
      <alignment horizontal="center" vertical="center" wrapText="1"/>
    </xf>
    <xf numFmtId="0" fontId="36" fillId="2" borderId="25" xfId="0" quotePrefix="1" applyNumberFormat="1" applyFont="1" applyFill="1" applyBorder="1" applyAlignment="1">
      <alignment horizontal="center" vertical="center" wrapText="1"/>
    </xf>
    <xf numFmtId="171" fontId="11" fillId="2" borderId="25" xfId="9" applyNumberFormat="1" applyFont="1" applyFill="1" applyBorder="1" applyAlignment="1" applyProtection="1">
      <alignment horizontal="center" vertical="center"/>
    </xf>
    <xf numFmtId="169" fontId="11" fillId="2" borderId="25" xfId="9" applyNumberFormat="1" applyFont="1" applyFill="1" applyBorder="1" applyAlignment="1" applyProtection="1">
      <alignment horizontal="center" vertical="center"/>
    </xf>
    <xf numFmtId="2" fontId="22" fillId="2" borderId="25" xfId="2" applyNumberFormat="1" applyFont="1" applyFill="1" applyBorder="1" applyAlignment="1">
      <alignment horizontal="center" vertical="center"/>
    </xf>
    <xf numFmtId="0" fontId="22" fillId="2" borderId="25" xfId="2" applyNumberFormat="1" applyFont="1" applyFill="1" applyBorder="1" applyAlignment="1">
      <alignment horizontal="center" vertical="center" wrapText="1"/>
    </xf>
    <xf numFmtId="164" fontId="33" fillId="2" borderId="25" xfId="2" applyNumberFormat="1" applyFont="1" applyFill="1" applyBorder="1" applyAlignment="1">
      <alignment horizontal="center" vertical="center" wrapText="1"/>
    </xf>
    <xf numFmtId="2" fontId="22" fillId="2" borderId="25" xfId="2" applyNumberFormat="1" applyFont="1" applyFill="1" applyBorder="1" applyAlignment="1">
      <alignment horizontal="center" vertical="center" wrapText="1"/>
    </xf>
    <xf numFmtId="2" fontId="21" fillId="2" borderId="37" xfId="2" applyNumberFormat="1" applyFont="1" applyFill="1" applyBorder="1" applyAlignment="1">
      <alignment horizontal="center" vertical="center"/>
    </xf>
    <xf numFmtId="169" fontId="11" fillId="2" borderId="16" xfId="9" applyNumberFormat="1" applyFont="1" applyFill="1" applyBorder="1" applyAlignment="1" applyProtection="1">
      <alignment horizontal="center" vertical="center"/>
    </xf>
    <xf numFmtId="165" fontId="14" fillId="2" borderId="19" xfId="7" applyNumberFormat="1" applyFont="1" applyFill="1" applyBorder="1" applyAlignment="1">
      <alignment vertical="center"/>
    </xf>
    <xf numFmtId="165" fontId="14" fillId="2" borderId="20" xfId="7" applyNumberFormat="1" applyFont="1" applyFill="1" applyBorder="1" applyAlignment="1">
      <alignment vertical="center"/>
    </xf>
    <xf numFmtId="165" fontId="14" fillId="2" borderId="21" xfId="7" applyNumberFormat="1" applyFont="1" applyFill="1" applyBorder="1" applyAlignment="1">
      <alignment vertical="center"/>
    </xf>
    <xf numFmtId="0" fontId="33" fillId="2" borderId="14" xfId="7" applyNumberFormat="1" applyFont="1" applyFill="1" applyBorder="1" applyAlignment="1">
      <alignment horizontal="center" vertical="center"/>
    </xf>
    <xf numFmtId="165" fontId="22" fillId="2" borderId="16" xfId="8" applyNumberFormat="1" applyFont="1" applyFill="1" applyBorder="1" applyAlignment="1">
      <alignment horizontal="center" vertical="center"/>
    </xf>
    <xf numFmtId="165" fontId="33" fillId="2" borderId="16" xfId="7" applyNumberFormat="1" applyFont="1" applyFill="1" applyBorder="1" applyAlignment="1">
      <alignment horizontal="left" vertical="center"/>
    </xf>
    <xf numFmtId="165" fontId="38" fillId="2" borderId="19" xfId="10" applyNumberFormat="1" applyFont="1" applyFill="1" applyBorder="1" applyAlignment="1">
      <alignment vertical="center"/>
    </xf>
    <xf numFmtId="165" fontId="38" fillId="2" borderId="20" xfId="10" applyNumberFormat="1" applyFont="1" applyFill="1" applyBorder="1" applyAlignment="1">
      <alignment vertical="center"/>
    </xf>
    <xf numFmtId="165" fontId="38" fillId="2" borderId="21" xfId="10" applyNumberFormat="1" applyFont="1" applyFill="1" applyBorder="1" applyAlignment="1">
      <alignment vertical="center"/>
    </xf>
    <xf numFmtId="0" fontId="36" fillId="2" borderId="1" xfId="0" quotePrefix="1" applyNumberFormat="1" applyFont="1" applyFill="1" applyBorder="1" applyAlignment="1">
      <alignment horizontal="center" vertical="center" wrapText="1"/>
    </xf>
    <xf numFmtId="165" fontId="11" fillId="2" borderId="1" xfId="10" quotePrefix="1" applyNumberFormat="1" applyFont="1" applyFill="1" applyBorder="1" applyAlignment="1">
      <alignment horizontal="left" vertical="top" wrapText="1"/>
    </xf>
    <xf numFmtId="165" fontId="38" fillId="2" borderId="8" xfId="10" applyNumberFormat="1" applyFont="1" applyFill="1" applyBorder="1" applyAlignment="1">
      <alignment vertical="center"/>
    </xf>
    <xf numFmtId="165" fontId="38" fillId="2" borderId="0" xfId="10" applyNumberFormat="1" applyFont="1" applyFill="1" applyBorder="1" applyAlignment="1">
      <alignment vertical="center"/>
    </xf>
    <xf numFmtId="165" fontId="38" fillId="2" borderId="23" xfId="10" applyNumberFormat="1" applyFont="1" applyFill="1" applyBorder="1" applyAlignment="1">
      <alignment vertical="center"/>
    </xf>
    <xf numFmtId="0" fontId="33" fillId="2" borderId="26" xfId="2" applyNumberFormat="1" applyFont="1" applyFill="1" applyBorder="1" applyAlignment="1">
      <alignment horizontal="left" vertical="top" wrapText="1"/>
    </xf>
    <xf numFmtId="1" fontId="1" fillId="2" borderId="14" xfId="2" applyNumberFormat="1" applyFont="1" applyFill="1" applyBorder="1" applyAlignment="1">
      <alignment horizontal="center" vertical="center"/>
    </xf>
    <xf numFmtId="2" fontId="37" fillId="2" borderId="29" xfId="2" applyNumberFormat="1" applyFont="1" applyFill="1" applyBorder="1" applyAlignment="1">
      <alignment vertical="center"/>
    </xf>
    <xf numFmtId="2" fontId="37" fillId="2" borderId="30" xfId="2" applyNumberFormat="1" applyFont="1" applyFill="1" applyBorder="1" applyAlignment="1">
      <alignment vertical="center"/>
    </xf>
    <xf numFmtId="2" fontId="37" fillId="2" borderId="31" xfId="2" applyNumberFormat="1" applyFont="1" applyFill="1" applyBorder="1" applyAlignment="1">
      <alignment vertical="center"/>
    </xf>
    <xf numFmtId="170" fontId="22" fillId="2" borderId="16" xfId="9" applyNumberFormat="1" applyFont="1" applyFill="1" applyBorder="1" applyAlignment="1" applyProtection="1">
      <alignment horizontal="center" vertical="center"/>
    </xf>
    <xf numFmtId="165" fontId="33" fillId="2" borderId="16" xfId="7" applyNumberFormat="1" applyFont="1" applyFill="1" applyBorder="1" applyAlignment="1">
      <alignment horizontal="center" vertical="center"/>
    </xf>
    <xf numFmtId="0" fontId="14" fillId="2" borderId="26" xfId="2" applyNumberFormat="1" applyFont="1" applyFill="1" applyBorder="1" applyAlignment="1">
      <alignment horizontal="left" vertical="top" wrapText="1"/>
    </xf>
    <xf numFmtId="165" fontId="14" fillId="2" borderId="8" xfId="7" applyNumberFormat="1" applyFont="1" applyFill="1" applyBorder="1" applyAlignment="1">
      <alignment vertical="center"/>
    </xf>
    <xf numFmtId="165" fontId="14" fillId="2" borderId="0" xfId="7" applyNumberFormat="1" applyFont="1" applyFill="1" applyBorder="1" applyAlignment="1">
      <alignment vertical="center"/>
    </xf>
    <xf numFmtId="165" fontId="14" fillId="2" borderId="23" xfId="7" applyNumberFormat="1" applyFont="1" applyFill="1" applyBorder="1" applyAlignment="1">
      <alignment vertical="center"/>
    </xf>
    <xf numFmtId="165" fontId="33" fillId="2" borderId="26" xfId="7" applyNumberFormat="1" applyFont="1" applyFill="1" applyBorder="1" applyAlignment="1">
      <alignment horizontal="center" vertical="center"/>
    </xf>
    <xf numFmtId="165" fontId="33" fillId="2" borderId="7" xfId="10" quotePrefix="1" applyNumberFormat="1" applyFont="1" applyFill="1" applyBorder="1" applyAlignment="1">
      <alignment horizontal="left" vertical="top" wrapText="1"/>
    </xf>
    <xf numFmtId="165" fontId="22" fillId="2" borderId="12" xfId="0" quotePrefix="1" applyNumberFormat="1" applyFont="1" applyFill="1" applyBorder="1" applyAlignment="1">
      <alignment horizontal="center" vertical="center"/>
    </xf>
    <xf numFmtId="0" fontId="33" fillId="2" borderId="1" xfId="2" applyNumberFormat="1" applyFont="1" applyFill="1" applyBorder="1" applyAlignment="1">
      <alignment horizontal="left" vertical="top" wrapText="1"/>
    </xf>
    <xf numFmtId="169" fontId="33" fillId="2" borderId="1" xfId="0" applyNumberFormat="1" applyFont="1" applyFill="1" applyBorder="1" applyAlignment="1">
      <alignment horizontal="center" vertical="center"/>
    </xf>
    <xf numFmtId="2" fontId="22" fillId="2" borderId="1" xfId="2" applyNumberFormat="1" applyFont="1" applyFill="1" applyBorder="1" applyAlignment="1">
      <alignment horizontal="center" vertical="center"/>
    </xf>
    <xf numFmtId="0" fontId="22" fillId="2" borderId="1" xfId="2" applyNumberFormat="1" applyFont="1" applyFill="1" applyBorder="1" applyAlignment="1">
      <alignment horizontal="center" vertical="center" wrapText="1"/>
    </xf>
    <xf numFmtId="164" fontId="33" fillId="2" borderId="1" xfId="2" applyNumberFormat="1" applyFont="1" applyFill="1" applyBorder="1" applyAlignment="1">
      <alignment horizontal="center" vertical="center" wrapText="1"/>
    </xf>
    <xf numFmtId="2" fontId="22" fillId="2" borderId="1" xfId="2" applyNumberFormat="1" applyFont="1" applyFill="1" applyBorder="1" applyAlignment="1">
      <alignment horizontal="center" vertical="center" wrapText="1"/>
    </xf>
    <xf numFmtId="2" fontId="21" fillId="2" borderId="1" xfId="2" applyNumberFormat="1" applyFont="1" applyFill="1" applyBorder="1" applyAlignment="1">
      <alignment horizontal="center" vertical="center"/>
    </xf>
    <xf numFmtId="1" fontId="14" fillId="2" borderId="36" xfId="7" applyNumberFormat="1" applyFont="1" applyFill="1" applyBorder="1" applyAlignment="1">
      <alignment horizontal="center" vertical="center"/>
    </xf>
    <xf numFmtId="165" fontId="14" fillId="2" borderId="25" xfId="7" applyNumberFormat="1" applyFont="1" applyFill="1" applyBorder="1" applyAlignment="1">
      <alignment horizontal="center" vertical="center"/>
    </xf>
    <xf numFmtId="165" fontId="14" fillId="2" borderId="25" xfId="7" applyNumberFormat="1" applyFont="1" applyFill="1" applyBorder="1" applyAlignment="1">
      <alignment horizontal="justify" vertical="center"/>
    </xf>
    <xf numFmtId="0" fontId="14" fillId="2" borderId="25" xfId="2" applyNumberFormat="1" applyFont="1" applyFill="1" applyBorder="1" applyAlignment="1">
      <alignment horizontal="center" vertical="center" wrapText="1"/>
    </xf>
    <xf numFmtId="0" fontId="23" fillId="2" borderId="25" xfId="0" quotePrefix="1" applyNumberFormat="1" applyFont="1" applyFill="1" applyBorder="1" applyAlignment="1">
      <alignment horizontal="center" vertical="center" wrapText="1"/>
    </xf>
    <xf numFmtId="171" fontId="14" fillId="2" borderId="25" xfId="9" applyNumberFormat="1" applyFont="1" applyFill="1" applyBorder="1" applyAlignment="1" applyProtection="1">
      <alignment horizontal="center" vertical="center"/>
    </xf>
    <xf numFmtId="169" fontId="14" fillId="2" borderId="25" xfId="9" applyNumberFormat="1" applyFont="1" applyFill="1" applyBorder="1" applyAlignment="1" applyProtection="1">
      <alignment horizontal="center" vertical="center"/>
    </xf>
    <xf numFmtId="165" fontId="33" fillId="2" borderId="25" xfId="7" applyNumberFormat="1" applyFont="1" applyFill="1" applyBorder="1" applyAlignment="1">
      <alignment horizontal="center" vertical="center"/>
    </xf>
    <xf numFmtId="165" fontId="14" fillId="2" borderId="25" xfId="7" applyNumberFormat="1" applyFont="1" applyFill="1" applyBorder="1" applyAlignment="1">
      <alignment horizontal="center" vertical="center" wrapText="1"/>
    </xf>
    <xf numFmtId="1" fontId="22" fillId="2" borderId="33" xfId="2" applyNumberFormat="1" applyFont="1" applyFill="1" applyBorder="1" applyAlignment="1">
      <alignment horizontal="center" vertical="center"/>
    </xf>
    <xf numFmtId="0" fontId="33" fillId="2" borderId="7" xfId="6" applyFont="1" applyFill="1" applyBorder="1" applyAlignment="1">
      <alignment horizontal="center" vertical="center" wrapText="1"/>
    </xf>
    <xf numFmtId="164" fontId="33" fillId="2" borderId="7" xfId="2" applyNumberFormat="1" applyFont="1" applyFill="1" applyBorder="1" applyAlignment="1">
      <alignment horizontal="center" vertical="center" wrapText="1"/>
    </xf>
    <xf numFmtId="169" fontId="33" fillId="2" borderId="6" xfId="9" applyNumberFormat="1" applyFont="1" applyFill="1" applyBorder="1" applyAlignment="1" applyProtection="1">
      <alignment horizontal="center" vertical="center"/>
    </xf>
    <xf numFmtId="2" fontId="22" fillId="2" borderId="7" xfId="2" applyNumberFormat="1" applyFont="1" applyFill="1" applyBorder="1" applyAlignment="1">
      <alignment horizontal="center" vertical="center"/>
    </xf>
    <xf numFmtId="0" fontId="22" fillId="2" borderId="7" xfId="2" applyNumberFormat="1" applyFont="1" applyFill="1" applyBorder="1" applyAlignment="1">
      <alignment horizontal="center" vertical="center" wrapText="1"/>
    </xf>
    <xf numFmtId="2" fontId="22" fillId="2" borderId="7" xfId="2" applyNumberFormat="1" applyFont="1" applyFill="1" applyBorder="1" applyAlignment="1">
      <alignment horizontal="center" vertical="center" wrapText="1"/>
    </xf>
    <xf numFmtId="2" fontId="21" fillId="2" borderId="38" xfId="2" applyNumberFormat="1" applyFont="1" applyFill="1" applyBorder="1" applyAlignment="1">
      <alignment horizontal="center" vertical="center"/>
    </xf>
    <xf numFmtId="0" fontId="33" fillId="2" borderId="33" xfId="7" applyNumberFormat="1" applyFont="1" applyFill="1" applyBorder="1" applyAlignment="1">
      <alignment horizontal="center" vertical="center"/>
    </xf>
    <xf numFmtId="165" fontId="22" fillId="2" borderId="7" xfId="8" applyNumberFormat="1" applyFont="1" applyFill="1" applyBorder="1" applyAlignment="1">
      <alignment horizontal="center" vertical="center"/>
    </xf>
    <xf numFmtId="165" fontId="33" fillId="2" borderId="7" xfId="7" applyNumberFormat="1" applyFont="1" applyFill="1" applyBorder="1" applyAlignment="1">
      <alignment horizontal="left" vertical="center"/>
    </xf>
    <xf numFmtId="170" fontId="10" fillId="2" borderId="16" xfId="18" applyNumberFormat="1" applyFont="1" applyFill="1" applyBorder="1" applyAlignment="1" applyProtection="1">
      <alignment horizontal="center" vertical="center"/>
    </xf>
    <xf numFmtId="165" fontId="35" fillId="2" borderId="16" xfId="0" applyNumberFormat="1" applyFont="1" applyFill="1" applyBorder="1" applyAlignment="1">
      <alignment horizontal="center" vertical="center"/>
    </xf>
    <xf numFmtId="165" fontId="35" fillId="2" borderId="16" xfId="0" applyNumberFormat="1" applyFont="1" applyFill="1" applyBorder="1" applyAlignment="1">
      <alignment horizontal="justify" vertical="center" wrapText="1"/>
    </xf>
    <xf numFmtId="164" fontId="33" fillId="2" borderId="15" xfId="2" applyNumberFormat="1" applyFont="1" applyFill="1" applyBorder="1" applyAlignment="1">
      <alignment horizontal="center" vertical="center"/>
    </xf>
    <xf numFmtId="170" fontId="10" fillId="2" borderId="4" xfId="18" applyNumberFormat="1" applyFont="1" applyFill="1" applyBorder="1" applyAlignment="1" applyProtection="1">
      <alignment horizontal="center" vertical="center"/>
    </xf>
    <xf numFmtId="165" fontId="35" fillId="2" borderId="5" xfId="0" applyNumberFormat="1" applyFont="1" applyFill="1" applyBorder="1" applyAlignment="1">
      <alignment horizontal="center" vertical="center"/>
    </xf>
    <xf numFmtId="165" fontId="35" fillId="2" borderId="5" xfId="0" applyNumberFormat="1" applyFont="1" applyFill="1" applyBorder="1" applyAlignment="1">
      <alignment horizontal="justify" vertical="top" wrapText="1"/>
    </xf>
    <xf numFmtId="0" fontId="33" fillId="2" borderId="1" xfId="2" applyNumberFormat="1" applyFont="1" applyFill="1" applyBorder="1" applyAlignment="1">
      <alignment horizontal="left" vertical="center" wrapText="1"/>
    </xf>
    <xf numFmtId="165" fontId="33" fillId="2" borderId="1" xfId="10" quotePrefix="1" applyNumberFormat="1" applyFont="1" applyFill="1" applyBorder="1" applyAlignment="1">
      <alignment horizontal="left" vertical="center" wrapText="1"/>
    </xf>
    <xf numFmtId="0" fontId="14" fillId="2" borderId="26" xfId="2" applyNumberFormat="1" applyFont="1" applyFill="1" applyBorder="1" applyAlignment="1">
      <alignment horizontal="left" vertical="center" wrapText="1"/>
    </xf>
    <xf numFmtId="165" fontId="33" fillId="2" borderId="29" xfId="10" quotePrefix="1" applyNumberFormat="1" applyFont="1" applyFill="1" applyBorder="1" applyAlignment="1">
      <alignment horizontal="left" vertical="center" wrapText="1"/>
    </xf>
    <xf numFmtId="165" fontId="33" fillId="2" borderId="0" xfId="7" applyNumberFormat="1" applyFont="1" applyFill="1" applyBorder="1" applyAlignment="1">
      <alignment horizontal="center" vertical="center"/>
    </xf>
    <xf numFmtId="165" fontId="33" fillId="2" borderId="27" xfId="7" applyNumberFormat="1" applyFont="1" applyFill="1" applyBorder="1" applyAlignment="1">
      <alignment horizontal="center" vertical="center"/>
    </xf>
    <xf numFmtId="2" fontId="21" fillId="2" borderId="52" xfId="2" applyNumberFormat="1" applyFont="1" applyFill="1" applyBorder="1" applyAlignment="1">
      <alignment horizontal="center" vertical="center"/>
    </xf>
    <xf numFmtId="0" fontId="14" fillId="2" borderId="25" xfId="2" applyNumberFormat="1" applyFont="1" applyFill="1" applyBorder="1" applyAlignment="1">
      <alignment horizontal="left" vertical="top" wrapText="1"/>
    </xf>
    <xf numFmtId="0" fontId="35" fillId="2" borderId="0" xfId="0" applyNumberFormat="1" applyFont="1" applyFill="1" applyAlignment="1">
      <alignment horizontal="center" vertical="center"/>
    </xf>
    <xf numFmtId="1" fontId="22" fillId="2" borderId="47" xfId="2" applyNumberFormat="1" applyFont="1" applyFill="1" applyBorder="1" applyAlignment="1">
      <alignment horizontal="center" vertical="center"/>
    </xf>
    <xf numFmtId="169" fontId="33" fillId="2" borderId="19" xfId="0" applyNumberFormat="1" applyFont="1" applyFill="1" applyBorder="1" applyAlignment="1">
      <alignment horizontal="center" vertical="center"/>
    </xf>
    <xf numFmtId="2" fontId="21" fillId="2" borderId="0" xfId="2" applyNumberFormat="1" applyFont="1" applyFill="1" applyBorder="1" applyAlignment="1">
      <alignment horizontal="center" vertical="center"/>
    </xf>
    <xf numFmtId="1" fontId="22" fillId="2" borderId="20" xfId="2" applyNumberFormat="1" applyFont="1" applyFill="1" applyBorder="1" applyAlignment="1">
      <alignment horizontal="center" vertical="center"/>
    </xf>
    <xf numFmtId="0" fontId="33" fillId="2" borderId="20" xfId="6" applyFont="1" applyFill="1" applyBorder="1" applyAlignment="1">
      <alignment horizontal="center" vertical="center" wrapText="1"/>
    </xf>
    <xf numFmtId="0" fontId="33" fillId="2" borderId="20" xfId="2" applyNumberFormat="1" applyFont="1" applyFill="1" applyBorder="1" applyAlignment="1">
      <alignment horizontal="left" vertical="center" wrapText="1"/>
    </xf>
    <xf numFmtId="0" fontId="14" fillId="2" borderId="6" xfId="2" applyNumberFormat="1" applyFont="1" applyFill="1" applyBorder="1" applyAlignment="1">
      <alignment horizontal="center" vertical="center" wrapText="1"/>
    </xf>
    <xf numFmtId="170" fontId="22" fillId="2" borderId="15" xfId="9" applyNumberFormat="1" applyFont="1" applyFill="1" applyBorder="1" applyAlignment="1" applyProtection="1">
      <alignment horizontal="center" vertical="center"/>
    </xf>
    <xf numFmtId="165" fontId="33" fillId="2" borderId="15" xfId="7" applyNumberFormat="1" applyFont="1" applyFill="1" applyBorder="1" applyAlignment="1">
      <alignment horizontal="center" vertical="center"/>
    </xf>
    <xf numFmtId="165" fontId="33" fillId="2" borderId="15" xfId="10" quotePrefix="1" applyNumberFormat="1" applyFont="1" applyFill="1" applyBorder="1" applyAlignment="1">
      <alignment horizontal="left" vertical="center" wrapText="1"/>
    </xf>
    <xf numFmtId="165" fontId="33" fillId="2" borderId="15" xfId="10" quotePrefix="1" applyNumberFormat="1" applyFont="1" applyFill="1" applyBorder="1" applyAlignment="1">
      <alignment horizontal="left" vertical="top" wrapText="1"/>
    </xf>
    <xf numFmtId="1" fontId="14" fillId="2" borderId="33" xfId="7" applyNumberFormat="1" applyFont="1" applyFill="1" applyBorder="1" applyAlignment="1">
      <alignment horizontal="center" vertical="center"/>
    </xf>
    <xf numFmtId="165" fontId="14" fillId="2" borderId="7" xfId="7" applyNumberFormat="1" applyFont="1" applyFill="1" applyBorder="1" applyAlignment="1">
      <alignment horizontal="center" vertical="center"/>
    </xf>
    <xf numFmtId="165" fontId="14" fillId="2" borderId="7" xfId="7" applyNumberFormat="1" applyFont="1" applyFill="1" applyBorder="1" applyAlignment="1">
      <alignment horizontal="justify" vertical="center"/>
    </xf>
    <xf numFmtId="171" fontId="14" fillId="2" borderId="7" xfId="9" applyNumberFormat="1" applyFont="1" applyFill="1" applyBorder="1" applyAlignment="1" applyProtection="1">
      <alignment horizontal="center" vertical="center"/>
    </xf>
    <xf numFmtId="169" fontId="14" fillId="2" borderId="7" xfId="9" applyNumberFormat="1" applyFont="1" applyFill="1" applyBorder="1" applyAlignment="1" applyProtection="1">
      <alignment horizontal="center" vertical="center"/>
    </xf>
    <xf numFmtId="165" fontId="33" fillId="2" borderId="7" xfId="7" applyNumberFormat="1" applyFont="1" applyFill="1" applyBorder="1" applyAlignment="1">
      <alignment horizontal="center" vertical="center"/>
    </xf>
    <xf numFmtId="165" fontId="14" fillId="2" borderId="7" xfId="7" applyNumberFormat="1" applyFont="1" applyFill="1" applyBorder="1" applyAlignment="1">
      <alignment horizontal="center" vertical="center" wrapText="1"/>
    </xf>
    <xf numFmtId="2" fontId="21" fillId="2" borderId="12" xfId="2" applyNumberFormat="1" applyFont="1" applyFill="1" applyBorder="1" applyAlignment="1">
      <alignment horizontal="center" vertical="center"/>
    </xf>
    <xf numFmtId="2" fontId="22" fillId="2" borderId="19" xfId="2" applyNumberFormat="1" applyFont="1" applyFill="1" applyBorder="1" applyAlignment="1">
      <alignment vertical="center" wrapText="1"/>
    </xf>
    <xf numFmtId="20" fontId="10" fillId="2" borderId="20" xfId="0" applyFont="1" applyFill="1" applyBorder="1" applyAlignment="1">
      <alignment vertical="center" wrapText="1"/>
    </xf>
    <xf numFmtId="20" fontId="10" fillId="2" borderId="21" xfId="0" applyFont="1" applyFill="1" applyBorder="1" applyAlignment="1">
      <alignment vertical="center" wrapText="1"/>
    </xf>
    <xf numFmtId="2" fontId="22" fillId="2" borderId="29" xfId="2" applyNumberFormat="1" applyFont="1" applyFill="1" applyBorder="1" applyAlignment="1">
      <alignment vertical="center" wrapText="1"/>
    </xf>
    <xf numFmtId="20" fontId="10" fillId="2" borderId="30" xfId="0" applyFont="1" applyFill="1" applyBorder="1" applyAlignment="1">
      <alignment vertical="center" wrapText="1"/>
    </xf>
    <xf numFmtId="20" fontId="10" fillId="2" borderId="31" xfId="0" applyFont="1" applyFill="1" applyBorder="1" applyAlignment="1">
      <alignment vertical="center" wrapText="1"/>
    </xf>
    <xf numFmtId="1" fontId="22" fillId="2" borderId="32" xfId="2" applyNumberFormat="1" applyFont="1" applyFill="1" applyBorder="1" applyAlignment="1">
      <alignment horizontal="center" vertical="center" wrapText="1"/>
    </xf>
    <xf numFmtId="0" fontId="33" fillId="2" borderId="16" xfId="6" applyFont="1" applyFill="1" applyBorder="1" applyAlignment="1">
      <alignment horizontal="center" vertical="center"/>
    </xf>
    <xf numFmtId="0" fontId="33" fillId="2" borderId="16" xfId="2" applyNumberFormat="1" applyFont="1" applyFill="1" applyBorder="1" applyAlignment="1">
      <alignment horizontal="left" vertical="center"/>
    </xf>
    <xf numFmtId="164" fontId="33" fillId="2" borderId="16" xfId="2" applyNumberFormat="1" applyFont="1" applyFill="1" applyBorder="1" applyAlignment="1">
      <alignment horizontal="center" vertical="center"/>
    </xf>
    <xf numFmtId="170" fontId="10" fillId="2" borderId="39" xfId="18" applyNumberFormat="1" applyFont="1" applyFill="1" applyBorder="1" applyAlignment="1" applyProtection="1">
      <alignment horizontal="center" vertical="center"/>
    </xf>
    <xf numFmtId="165" fontId="35" fillId="2" borderId="40" xfId="0" applyNumberFormat="1" applyFont="1" applyFill="1" applyBorder="1" applyAlignment="1">
      <alignment horizontal="center" vertical="center"/>
    </xf>
    <xf numFmtId="165" fontId="35" fillId="2" borderId="40" xfId="0" applyNumberFormat="1" applyFont="1" applyFill="1" applyBorder="1" applyAlignment="1">
      <alignment horizontal="justify" vertical="center" wrapText="1"/>
    </xf>
    <xf numFmtId="20" fontId="10" fillId="2" borderId="20" xfId="0" applyFont="1" applyFill="1" applyBorder="1" applyAlignment="1">
      <alignment vertical="center"/>
    </xf>
    <xf numFmtId="20" fontId="10" fillId="2" borderId="21" xfId="0" applyFont="1" applyFill="1" applyBorder="1" applyAlignment="1">
      <alignment vertical="center"/>
    </xf>
    <xf numFmtId="0" fontId="33" fillId="2" borderId="16" xfId="6" applyFont="1" applyFill="1" applyBorder="1" applyAlignment="1">
      <alignment vertical="top" wrapText="1"/>
    </xf>
    <xf numFmtId="1" fontId="14" fillId="2" borderId="35" xfId="7" applyNumberFormat="1" applyFont="1" applyFill="1" applyBorder="1" applyAlignment="1">
      <alignment horizontal="center" vertical="center"/>
    </xf>
    <xf numFmtId="165" fontId="14" fillId="2" borderId="6" xfId="7" applyNumberFormat="1" applyFont="1" applyFill="1" applyBorder="1" applyAlignment="1">
      <alignment horizontal="center" vertical="center"/>
    </xf>
    <xf numFmtId="165" fontId="14" fillId="2" borderId="6" xfId="7" applyNumberFormat="1" applyFont="1" applyFill="1" applyBorder="1" applyAlignment="1">
      <alignment horizontal="justify" vertical="center"/>
    </xf>
    <xf numFmtId="0" fontId="23" fillId="2" borderId="6" xfId="0" quotePrefix="1" applyNumberFormat="1" applyFont="1" applyFill="1" applyBorder="1" applyAlignment="1">
      <alignment horizontal="center" vertical="center" wrapText="1"/>
    </xf>
    <xf numFmtId="171" fontId="14" fillId="2" borderId="6" xfId="9" applyNumberFormat="1" applyFont="1" applyFill="1" applyBorder="1" applyAlignment="1" applyProtection="1">
      <alignment horizontal="center" vertical="center"/>
    </xf>
    <xf numFmtId="0" fontId="14" fillId="2" borderId="6" xfId="2" applyNumberFormat="1" applyFont="1" applyFill="1" applyBorder="1" applyAlignment="1">
      <alignment horizontal="left" vertical="top" wrapText="1"/>
    </xf>
    <xf numFmtId="169" fontId="14" fillId="2" borderId="6" xfId="9" applyNumberFormat="1" applyFont="1" applyFill="1" applyBorder="1" applyAlignment="1" applyProtection="1">
      <alignment horizontal="center" vertical="center"/>
    </xf>
    <xf numFmtId="165" fontId="33" fillId="2" borderId="6" xfId="7" applyNumberFormat="1" applyFont="1" applyFill="1" applyBorder="1" applyAlignment="1">
      <alignment horizontal="center" vertical="center"/>
    </xf>
    <xf numFmtId="165" fontId="14" fillId="2" borderId="6" xfId="7" applyNumberFormat="1" applyFont="1" applyFill="1" applyBorder="1" applyAlignment="1">
      <alignment horizontal="center" vertical="center" wrapText="1"/>
    </xf>
    <xf numFmtId="2" fontId="22" fillId="2" borderId="6" xfId="2" applyNumberFormat="1" applyFont="1" applyFill="1" applyBorder="1" applyAlignment="1">
      <alignment horizontal="center" vertical="center"/>
    </xf>
    <xf numFmtId="0" fontId="22" fillId="2" borderId="6" xfId="2" applyNumberFormat="1" applyFont="1" applyFill="1" applyBorder="1" applyAlignment="1">
      <alignment horizontal="center" vertical="center" wrapText="1"/>
    </xf>
    <xf numFmtId="164" fontId="33" fillId="2" borderId="6" xfId="2" applyNumberFormat="1" applyFont="1" applyFill="1" applyBorder="1" applyAlignment="1">
      <alignment horizontal="center" vertical="center" wrapText="1"/>
    </xf>
    <xf numFmtId="2" fontId="22" fillId="2" borderId="6" xfId="2" applyNumberFormat="1" applyFont="1" applyFill="1" applyBorder="1" applyAlignment="1">
      <alignment horizontal="center" vertical="center" wrapText="1"/>
    </xf>
    <xf numFmtId="0" fontId="33" fillId="2" borderId="24" xfId="7" applyNumberFormat="1" applyFont="1" applyFill="1" applyBorder="1" applyAlignment="1">
      <alignment horizontal="center" vertical="center"/>
    </xf>
    <xf numFmtId="1" fontId="14" fillId="2" borderId="32" xfId="7" applyNumberFormat="1" applyFont="1" applyFill="1" applyBorder="1" applyAlignment="1">
      <alignment horizontal="center" vertical="center"/>
    </xf>
    <xf numFmtId="0" fontId="33" fillId="2" borderId="36" xfId="7" applyNumberFormat="1" applyFont="1" applyFill="1" applyBorder="1" applyAlignment="1">
      <alignment horizontal="center" vertical="center"/>
    </xf>
    <xf numFmtId="0" fontId="33" fillId="2" borderId="12" xfId="6" applyFont="1" applyFill="1" applyBorder="1" applyAlignment="1">
      <alignment vertical="center" wrapText="1"/>
    </xf>
    <xf numFmtId="0" fontId="33" fillId="2" borderId="12" xfId="6" applyFont="1" applyFill="1" applyBorder="1" applyAlignment="1">
      <alignment vertical="top" wrapText="1"/>
    </xf>
    <xf numFmtId="0" fontId="33" fillId="2" borderId="12" xfId="2" applyNumberFormat="1" applyFont="1" applyFill="1" applyBorder="1" applyAlignment="1">
      <alignment horizontal="center" vertical="top" wrapText="1"/>
    </xf>
    <xf numFmtId="0" fontId="33" fillId="2" borderId="15" xfId="6" applyFont="1" applyFill="1" applyBorder="1" applyAlignment="1">
      <alignment vertical="top" wrapText="1"/>
    </xf>
    <xf numFmtId="0" fontId="33" fillId="2" borderId="15" xfId="2" applyNumberFormat="1" applyFont="1" applyFill="1" applyBorder="1" applyAlignment="1">
      <alignment horizontal="left" vertical="center"/>
    </xf>
    <xf numFmtId="170" fontId="10" fillId="2" borderId="15" xfId="18" applyNumberFormat="1" applyFont="1" applyFill="1" applyBorder="1" applyAlignment="1" applyProtection="1">
      <alignment horizontal="center" vertical="center"/>
    </xf>
    <xf numFmtId="165" fontId="35" fillId="2" borderId="15" xfId="0" applyNumberFormat="1" applyFont="1" applyFill="1" applyBorder="1" applyAlignment="1">
      <alignment horizontal="center" vertical="center"/>
    </xf>
    <xf numFmtId="165" fontId="35" fillId="2" borderId="15" xfId="0" applyNumberFormat="1" applyFont="1" applyFill="1" applyBorder="1" applyAlignment="1">
      <alignment horizontal="justify" vertical="center" wrapText="1"/>
    </xf>
    <xf numFmtId="0" fontId="33" fillId="2" borderId="3" xfId="6" applyFont="1" applyFill="1" applyBorder="1" applyAlignment="1">
      <alignment vertical="top" wrapText="1"/>
    </xf>
    <xf numFmtId="0" fontId="33" fillId="2" borderId="3" xfId="2" applyNumberFormat="1" applyFont="1" applyFill="1" applyBorder="1" applyAlignment="1">
      <alignment horizontal="left" vertical="top" wrapText="1"/>
    </xf>
    <xf numFmtId="164" fontId="33" fillId="2" borderId="3" xfId="2" applyNumberFormat="1" applyFont="1" applyFill="1" applyBorder="1" applyAlignment="1">
      <alignment horizontal="center" vertical="center" wrapText="1"/>
    </xf>
    <xf numFmtId="0" fontId="33" fillId="2" borderId="3" xfId="6" applyFont="1" applyFill="1" applyBorder="1" applyAlignment="1">
      <alignment vertical="center" wrapText="1"/>
    </xf>
    <xf numFmtId="0" fontId="33" fillId="2" borderId="3" xfId="2" applyNumberFormat="1" applyFont="1" applyFill="1" applyBorder="1" applyAlignment="1">
      <alignment horizontal="center" vertical="top" wrapText="1"/>
    </xf>
    <xf numFmtId="169" fontId="33" fillId="2" borderId="3" xfId="0" applyNumberFormat="1" applyFont="1" applyFill="1" applyBorder="1" applyAlignment="1">
      <alignment horizontal="center" vertical="center"/>
    </xf>
    <xf numFmtId="169" fontId="33" fillId="2" borderId="3" xfId="0" applyNumberFormat="1" applyFont="1" applyFill="1" applyBorder="1" applyAlignment="1">
      <alignment horizontal="center" vertical="center" wrapText="1"/>
    </xf>
    <xf numFmtId="2" fontId="22" fillId="2" borderId="3" xfId="2" applyNumberFormat="1" applyFont="1" applyFill="1" applyBorder="1" applyAlignment="1">
      <alignment horizontal="center" vertical="center"/>
    </xf>
    <xf numFmtId="0" fontId="22" fillId="2" borderId="3" xfId="2" applyNumberFormat="1" applyFont="1" applyFill="1" applyBorder="1" applyAlignment="1">
      <alignment horizontal="center" vertical="center" wrapText="1"/>
    </xf>
    <xf numFmtId="164" fontId="22" fillId="2" borderId="3" xfId="2" applyNumberFormat="1" applyFont="1" applyFill="1" applyBorder="1" applyAlignment="1">
      <alignment horizontal="center" vertical="center" wrapText="1"/>
    </xf>
    <xf numFmtId="2" fontId="22" fillId="2" borderId="3" xfId="2" applyNumberFormat="1" applyFont="1" applyFill="1" applyBorder="1" applyAlignment="1">
      <alignment horizontal="center" vertical="center" wrapText="1"/>
    </xf>
    <xf numFmtId="164" fontId="22" fillId="2" borderId="6" xfId="2" applyNumberFormat="1" applyFont="1" applyFill="1" applyBorder="1" applyAlignment="1">
      <alignment horizontal="center" vertical="center"/>
    </xf>
    <xf numFmtId="0" fontId="33" fillId="2" borderId="6" xfId="6" applyFont="1" applyFill="1" applyBorder="1" applyAlignment="1">
      <alignment horizontal="center" vertical="center" wrapText="1"/>
    </xf>
    <xf numFmtId="0" fontId="33" fillId="2" borderId="6" xfId="2" applyNumberFormat="1" applyFont="1" applyFill="1" applyBorder="1" applyAlignment="1">
      <alignment horizontal="left" vertical="center" wrapText="1"/>
    </xf>
    <xf numFmtId="0" fontId="33" fillId="2" borderId="6" xfId="2" applyNumberFormat="1" applyFont="1" applyFill="1" applyBorder="1" applyAlignment="1">
      <alignment horizontal="left" vertical="top" wrapText="1"/>
    </xf>
    <xf numFmtId="0" fontId="33" fillId="2" borderId="26" xfId="6" applyFont="1" applyFill="1" applyBorder="1" applyAlignment="1">
      <alignment vertical="center" wrapText="1"/>
    </xf>
    <xf numFmtId="0" fontId="33" fillId="2" borderId="26" xfId="6" applyFont="1" applyFill="1" applyBorder="1" applyAlignment="1">
      <alignment vertical="top" wrapText="1"/>
    </xf>
    <xf numFmtId="0" fontId="33" fillId="2" borderId="26" xfId="2" applyNumberFormat="1" applyFont="1" applyFill="1" applyBorder="1" applyAlignment="1">
      <alignment horizontal="center" vertical="top" wrapText="1"/>
    </xf>
    <xf numFmtId="169" fontId="33" fillId="2" borderId="26" xfId="0" applyNumberFormat="1" applyFont="1" applyFill="1" applyBorder="1" applyAlignment="1">
      <alignment horizontal="center" vertical="center"/>
    </xf>
    <xf numFmtId="169" fontId="33" fillId="2" borderId="26" xfId="0" applyNumberFormat="1" applyFont="1" applyFill="1" applyBorder="1" applyAlignment="1">
      <alignment horizontal="center" vertical="center" wrapText="1"/>
    </xf>
    <xf numFmtId="169" fontId="33" fillId="2" borderId="6" xfId="0" applyNumberFormat="1" applyFont="1" applyFill="1" applyBorder="1" applyAlignment="1">
      <alignment horizontal="center" vertical="center"/>
    </xf>
    <xf numFmtId="0" fontId="22" fillId="2" borderId="6" xfId="2" applyNumberFormat="1" applyFont="1" applyFill="1" applyBorder="1" applyAlignment="1">
      <alignment horizontal="center" vertical="center"/>
    </xf>
    <xf numFmtId="0" fontId="33" fillId="2" borderId="7" xfId="6" applyFont="1" applyFill="1" applyBorder="1" applyAlignment="1">
      <alignment vertical="top" wrapText="1"/>
    </xf>
    <xf numFmtId="0" fontId="33" fillId="2" borderId="25" xfId="6" applyFont="1" applyFill="1" applyBorder="1" applyAlignment="1">
      <alignment vertical="top" wrapText="1"/>
    </xf>
    <xf numFmtId="0" fontId="33" fillId="2" borderId="25" xfId="2" applyNumberFormat="1" applyFont="1" applyFill="1" applyBorder="1" applyAlignment="1">
      <alignment horizontal="left" vertical="top" wrapText="1"/>
    </xf>
    <xf numFmtId="170" fontId="10" fillId="2" borderId="25" xfId="18" applyNumberFormat="1" applyFont="1" applyFill="1" applyBorder="1" applyAlignment="1" applyProtection="1">
      <alignment horizontal="center" vertical="center"/>
    </xf>
    <xf numFmtId="170" fontId="10" fillId="2" borderId="12" xfId="18" applyNumberFormat="1" applyFont="1" applyFill="1" applyBorder="1" applyAlignment="1" applyProtection="1">
      <alignment horizontal="center" vertical="center"/>
    </xf>
    <xf numFmtId="169" fontId="14" fillId="2" borderId="12" xfId="9" applyNumberFormat="1" applyFont="1" applyFill="1" applyBorder="1" applyAlignment="1" applyProtection="1">
      <alignment horizontal="center" vertical="center"/>
    </xf>
    <xf numFmtId="169" fontId="14" fillId="2" borderId="15" xfId="9" applyNumberFormat="1" applyFont="1" applyFill="1" applyBorder="1" applyAlignment="1" applyProtection="1">
      <alignment horizontal="center" vertical="center"/>
    </xf>
    <xf numFmtId="172" fontId="33" fillId="2" borderId="12" xfId="0" applyNumberFormat="1" applyFont="1" applyFill="1" applyBorder="1" applyAlignment="1">
      <alignment horizontal="center" vertical="center"/>
    </xf>
    <xf numFmtId="169" fontId="14" fillId="2" borderId="1" xfId="9" applyNumberFormat="1" applyFont="1" applyFill="1" applyBorder="1" applyAlignment="1" applyProtection="1">
      <alignment horizontal="center" vertical="center"/>
    </xf>
    <xf numFmtId="172" fontId="33" fillId="2" borderId="25" xfId="0" applyNumberFormat="1" applyFont="1" applyFill="1" applyBorder="1" applyAlignment="1">
      <alignment horizontal="center" vertical="center"/>
    </xf>
    <xf numFmtId="2" fontId="21" fillId="2" borderId="8" xfId="2" applyNumberFormat="1" applyFont="1" applyFill="1" applyBorder="1" applyAlignment="1">
      <alignment horizontal="center" vertical="center"/>
    </xf>
    <xf numFmtId="1" fontId="1" fillId="2" borderId="32" xfId="2" applyNumberFormat="1" applyFont="1" applyFill="1" applyBorder="1" applyAlignment="1">
      <alignment horizontal="center" vertical="center"/>
    </xf>
    <xf numFmtId="164" fontId="6" fillId="2" borderId="15" xfId="2" applyNumberFormat="1" applyFont="1" applyFill="1" applyBorder="1" applyAlignment="1">
      <alignment horizontal="left" vertical="center"/>
    </xf>
    <xf numFmtId="164" fontId="6" fillId="2" borderId="16" xfId="2" applyNumberFormat="1" applyFont="1" applyFill="1" applyBorder="1" applyAlignment="1">
      <alignment horizontal="justify" vertical="top"/>
    </xf>
    <xf numFmtId="0" fontId="11" fillId="2" borderId="14" xfId="7" applyNumberFormat="1" applyFont="1" applyFill="1" applyBorder="1" applyAlignment="1">
      <alignment horizontal="center" vertical="center"/>
    </xf>
    <xf numFmtId="165" fontId="21" fillId="2" borderId="16" xfId="8" applyNumberFormat="1" applyFont="1" applyFill="1" applyBorder="1" applyAlignment="1">
      <alignment horizontal="center" vertical="center"/>
    </xf>
    <xf numFmtId="165" fontId="11" fillId="2" borderId="16" xfId="7" applyNumberFormat="1" applyFont="1" applyFill="1" applyBorder="1" applyAlignment="1">
      <alignment horizontal="left" vertical="center"/>
    </xf>
    <xf numFmtId="164" fontId="14" fillId="2" borderId="16" xfId="2" applyNumberFormat="1" applyFont="1" applyFill="1" applyBorder="1" applyAlignment="1">
      <alignment horizontal="center" vertical="center" wrapText="1"/>
    </xf>
    <xf numFmtId="0" fontId="1" fillId="2" borderId="41" xfId="2" applyNumberFormat="1" applyFont="1" applyFill="1" applyBorder="1" applyAlignment="1">
      <alignment horizontal="center" vertical="center" wrapText="1"/>
    </xf>
    <xf numFmtId="164" fontId="33" fillId="2" borderId="41" xfId="2" applyNumberFormat="1" applyFont="1" applyFill="1" applyBorder="1" applyAlignment="1">
      <alignment horizontal="center" vertical="center" wrapText="1"/>
    </xf>
    <xf numFmtId="2" fontId="10" fillId="2" borderId="41" xfId="2" applyNumberFormat="1" applyFont="1" applyFill="1" applyBorder="1" applyAlignment="1">
      <alignment horizontal="center" vertical="center" wrapText="1"/>
    </xf>
    <xf numFmtId="2" fontId="10" fillId="2" borderId="42" xfId="2" applyNumberFormat="1" applyFont="1" applyFill="1" applyBorder="1" applyAlignment="1">
      <alignment horizontal="center" vertical="center"/>
    </xf>
    <xf numFmtId="169" fontId="14" fillId="2" borderId="16" xfId="9" applyNumberFormat="1" applyFont="1" applyFill="1" applyBorder="1" applyAlignment="1" applyProtection="1">
      <alignment horizontal="center" vertical="center"/>
    </xf>
    <xf numFmtId="0" fontId="33" fillId="2" borderId="15" xfId="6" applyFont="1" applyFill="1" applyBorder="1" applyAlignment="1">
      <alignment horizontal="center" vertical="center"/>
    </xf>
    <xf numFmtId="164" fontId="35" fillId="2" borderId="15" xfId="2" applyNumberFormat="1" applyFont="1" applyFill="1" applyBorder="1" applyAlignment="1">
      <alignment horizontal="center" vertical="center" wrapText="1"/>
    </xf>
    <xf numFmtId="2" fontId="37" fillId="2" borderId="19" xfId="2" applyNumberFormat="1" applyFont="1" applyFill="1" applyBorder="1" applyAlignment="1">
      <alignment vertical="center"/>
    </xf>
    <xf numFmtId="2" fontId="37" fillId="2" borderId="20" xfId="2" applyNumberFormat="1" applyFont="1" applyFill="1" applyBorder="1" applyAlignment="1">
      <alignment vertical="center"/>
    </xf>
    <xf numFmtId="2" fontId="37" fillId="2" borderId="21" xfId="2" applyNumberFormat="1" applyFont="1" applyFill="1" applyBorder="1" applyAlignment="1">
      <alignment vertical="center"/>
    </xf>
    <xf numFmtId="164" fontId="33" fillId="2" borderId="12" xfId="2" applyNumberFormat="1" applyFont="1" applyFill="1" applyBorder="1" applyAlignment="1">
      <alignment horizontal="left" vertical="center"/>
    </xf>
    <xf numFmtId="164" fontId="33" fillId="2" borderId="12" xfId="2" applyNumberFormat="1" applyFont="1" applyFill="1" applyBorder="1" applyAlignment="1">
      <alignment horizontal="justify" vertical="center"/>
    </xf>
    <xf numFmtId="164" fontId="33" fillId="2" borderId="12" xfId="2" applyNumberFormat="1" applyFont="1" applyFill="1" applyBorder="1" applyAlignment="1">
      <alignment horizontal="justify" vertical="top"/>
    </xf>
    <xf numFmtId="164" fontId="33" fillId="2" borderId="15" xfId="2" applyNumberFormat="1" applyFont="1" applyFill="1" applyBorder="1" applyAlignment="1">
      <alignment horizontal="left" vertical="center"/>
    </xf>
    <xf numFmtId="164" fontId="33" fillId="2" borderId="15" xfId="2" applyNumberFormat="1" applyFont="1" applyFill="1" applyBorder="1" applyAlignment="1">
      <alignment horizontal="justify" vertical="top"/>
    </xf>
    <xf numFmtId="164" fontId="6" fillId="2" borderId="16" xfId="2" applyNumberFormat="1" applyFont="1" applyFill="1" applyBorder="1" applyAlignment="1">
      <alignment horizontal="left" vertical="center"/>
    </xf>
    <xf numFmtId="165" fontId="21" fillId="2" borderId="15" xfId="8" quotePrefix="1" applyNumberFormat="1" applyFont="1" applyFill="1" applyBorder="1" applyAlignment="1">
      <alignment horizontal="center" vertical="center"/>
    </xf>
    <xf numFmtId="165" fontId="11" fillId="2" borderId="15" xfId="7" applyNumberFormat="1" applyFont="1" applyFill="1" applyBorder="1" applyAlignment="1">
      <alignment horizontal="left" vertical="center"/>
    </xf>
    <xf numFmtId="165" fontId="11" fillId="2" borderId="16" xfId="7" quotePrefix="1" applyNumberFormat="1" applyFont="1" applyFill="1" applyBorder="1" applyAlignment="1">
      <alignment horizontal="left" vertical="center" wrapText="1"/>
    </xf>
    <xf numFmtId="1" fontId="11" fillId="2" borderId="24" xfId="11" applyNumberFormat="1" applyFont="1" applyFill="1" applyBorder="1" applyAlignment="1">
      <alignment horizontal="center" vertical="center"/>
    </xf>
    <xf numFmtId="20" fontId="11" fillId="2" borderId="26" xfId="11" applyFont="1" applyFill="1" applyBorder="1" applyAlignment="1">
      <alignment horizontal="center" vertical="center"/>
    </xf>
    <xf numFmtId="20" fontId="11" fillId="2" borderId="26" xfId="11" applyFont="1" applyFill="1" applyBorder="1" applyAlignment="1">
      <alignment horizontal="justify" vertical="center"/>
    </xf>
    <xf numFmtId="1" fontId="14" fillId="2" borderId="24" xfId="11" applyNumberFormat="1" applyFont="1" applyFill="1" applyBorder="1" applyAlignment="1">
      <alignment horizontal="center" vertical="center"/>
    </xf>
    <xf numFmtId="20" fontId="14" fillId="2" borderId="26" xfId="11" applyFont="1" applyFill="1" applyBorder="1" applyAlignment="1">
      <alignment horizontal="center" vertical="center"/>
    </xf>
    <xf numFmtId="20" fontId="14" fillId="2" borderId="26" xfId="11" applyFont="1" applyFill="1" applyBorder="1" applyAlignment="1">
      <alignment horizontal="justify" vertical="center"/>
    </xf>
    <xf numFmtId="20" fontId="33" fillId="2" borderId="26" xfId="11" applyFont="1" applyFill="1" applyBorder="1" applyAlignment="1">
      <alignment horizontal="center" vertical="center"/>
    </xf>
    <xf numFmtId="20" fontId="14" fillId="2" borderId="26" xfId="11" applyFont="1" applyFill="1" applyBorder="1" applyAlignment="1">
      <alignment horizontal="center" vertical="center" wrapText="1"/>
    </xf>
    <xf numFmtId="171" fontId="33" fillId="2" borderId="16" xfId="9" applyNumberFormat="1" applyFont="1" applyFill="1" applyBorder="1" applyAlignment="1" applyProtection="1">
      <alignment horizontal="center" vertical="center"/>
    </xf>
    <xf numFmtId="164" fontId="6" fillId="4" borderId="16" xfId="2" applyNumberFormat="1" applyFont="1" applyFill="1" applyBorder="1" applyAlignment="1">
      <alignment horizontal="justify" vertical="top"/>
    </xf>
    <xf numFmtId="164" fontId="33" fillId="2" borderId="16" xfId="2" applyNumberFormat="1" applyFont="1" applyFill="1" applyBorder="1" applyAlignment="1">
      <alignment horizontal="left" vertical="center"/>
    </xf>
    <xf numFmtId="164" fontId="33" fillId="2" borderId="16" xfId="2" applyNumberFormat="1" applyFont="1" applyFill="1" applyBorder="1" applyAlignment="1">
      <alignment horizontal="justify" vertical="top"/>
    </xf>
    <xf numFmtId="169" fontId="22" fillId="2" borderId="16" xfId="2" applyNumberFormat="1" applyFont="1" applyFill="1" applyBorder="1" applyAlignment="1">
      <alignment horizontal="center" vertical="center"/>
    </xf>
    <xf numFmtId="1" fontId="22" fillId="2" borderId="24" xfId="2" applyNumberFormat="1" applyFont="1" applyFill="1" applyBorder="1" applyAlignment="1">
      <alignment horizontal="center" vertical="center"/>
    </xf>
    <xf numFmtId="164" fontId="33" fillId="2" borderId="26" xfId="2" applyNumberFormat="1" applyFont="1" applyFill="1" applyBorder="1" applyAlignment="1">
      <alignment horizontal="justify" vertical="top"/>
    </xf>
    <xf numFmtId="0" fontId="34" fillId="2" borderId="26" xfId="0" quotePrefix="1" applyNumberFormat="1" applyFont="1" applyFill="1" applyBorder="1" applyAlignment="1">
      <alignment horizontal="center" vertical="center" wrapText="1"/>
    </xf>
    <xf numFmtId="164" fontId="33" fillId="2" borderId="26" xfId="2" applyNumberFormat="1" applyFont="1" applyFill="1" applyBorder="1" applyAlignment="1">
      <alignment horizontal="justify" vertical="center"/>
    </xf>
    <xf numFmtId="169" fontId="22" fillId="2" borderId="26" xfId="2" applyNumberFormat="1" applyFont="1" applyFill="1" applyBorder="1" applyAlignment="1">
      <alignment horizontal="center" vertical="center"/>
    </xf>
    <xf numFmtId="165" fontId="21" fillId="2" borderId="15" xfId="8" applyNumberFormat="1" applyFont="1" applyFill="1" applyBorder="1" applyAlignment="1">
      <alignment horizontal="center" vertical="center"/>
    </xf>
    <xf numFmtId="1" fontId="11" fillId="2" borderId="36" xfId="11" applyNumberFormat="1" applyFont="1" applyFill="1" applyBorder="1" applyAlignment="1">
      <alignment horizontal="center" vertical="center"/>
    </xf>
    <xf numFmtId="20" fontId="11" fillId="2" borderId="25" xfId="11" applyFont="1" applyFill="1" applyBorder="1" applyAlignment="1">
      <alignment horizontal="center" vertical="center"/>
    </xf>
    <xf numFmtId="20" fontId="11" fillId="2" borderId="25" xfId="11" applyFont="1" applyFill="1" applyBorder="1" applyAlignment="1">
      <alignment horizontal="justify" vertical="center"/>
    </xf>
    <xf numFmtId="169" fontId="22" fillId="2" borderId="12" xfId="2" applyNumberFormat="1" applyFont="1" applyFill="1" applyBorder="1" applyAlignment="1">
      <alignment horizontal="center" vertical="center"/>
    </xf>
    <xf numFmtId="169" fontId="22" fillId="2" borderId="15" xfId="2" applyNumberFormat="1" applyFont="1" applyFill="1" applyBorder="1" applyAlignment="1">
      <alignment horizontal="center" vertical="center"/>
    </xf>
    <xf numFmtId="164" fontId="33" fillId="2" borderId="7" xfId="2" applyNumberFormat="1" applyFont="1" applyFill="1" applyBorder="1" applyAlignment="1">
      <alignment horizontal="justify" vertical="top"/>
    </xf>
    <xf numFmtId="169" fontId="22" fillId="2" borderId="1" xfId="2" applyNumberFormat="1" applyFont="1" applyFill="1" applyBorder="1" applyAlignment="1">
      <alignment horizontal="center" vertical="center"/>
    </xf>
    <xf numFmtId="169" fontId="22" fillId="2" borderId="3" xfId="2" applyNumberFormat="1" applyFont="1" applyFill="1" applyBorder="1" applyAlignment="1">
      <alignment horizontal="center" vertical="center"/>
    </xf>
    <xf numFmtId="1" fontId="14" fillId="2" borderId="26" xfId="11" applyNumberFormat="1" applyFont="1" applyFill="1" applyBorder="1" applyAlignment="1">
      <alignment horizontal="center" vertical="center"/>
    </xf>
    <xf numFmtId="165" fontId="33" fillId="2" borderId="9" xfId="7" applyNumberFormat="1" applyFont="1" applyFill="1" applyBorder="1" applyAlignment="1">
      <alignment vertical="center"/>
    </xf>
    <xf numFmtId="165" fontId="33" fillId="2" borderId="10" xfId="7" applyNumberFormat="1" applyFont="1" applyFill="1" applyBorder="1" applyAlignment="1">
      <alignment vertical="center"/>
    </xf>
    <xf numFmtId="165" fontId="33" fillId="2" borderId="27" xfId="7" applyNumberFormat="1" applyFont="1" applyFill="1" applyBorder="1" applyAlignment="1">
      <alignment vertical="center"/>
    </xf>
    <xf numFmtId="164" fontId="22" fillId="2" borderId="15" xfId="0" applyNumberFormat="1" applyFont="1" applyFill="1" applyBorder="1" applyAlignment="1">
      <alignment horizontal="center" vertical="center" wrapText="1"/>
    </xf>
    <xf numFmtId="1" fontId="11" fillId="2" borderId="1" xfId="11" applyNumberFormat="1" applyFont="1" applyFill="1" applyBorder="1" applyAlignment="1">
      <alignment horizontal="center" vertical="center"/>
    </xf>
    <xf numFmtId="20" fontId="11" fillId="2" borderId="1" xfId="11" applyFont="1" applyFill="1" applyBorder="1" applyAlignment="1">
      <alignment horizontal="center" vertical="center"/>
    </xf>
    <xf numFmtId="20" fontId="11" fillId="2" borderId="1" xfId="11" applyFont="1" applyFill="1" applyBorder="1" applyAlignment="1">
      <alignment horizontal="justify" vertical="center"/>
    </xf>
    <xf numFmtId="0" fontId="14" fillId="2" borderId="1" xfId="2" applyNumberFormat="1" applyFont="1" applyFill="1" applyBorder="1" applyAlignment="1">
      <alignment horizontal="center" vertical="center" wrapText="1"/>
    </xf>
    <xf numFmtId="171" fontId="11" fillId="2" borderId="1" xfId="9" applyNumberFormat="1" applyFont="1" applyFill="1" applyBorder="1" applyAlignment="1" applyProtection="1">
      <alignment horizontal="center" vertical="center"/>
    </xf>
    <xf numFmtId="0" fontId="36" fillId="2" borderId="7" xfId="0" quotePrefix="1" applyNumberFormat="1" applyFont="1" applyFill="1" applyBorder="1" applyAlignment="1">
      <alignment horizontal="center" vertical="center" wrapText="1"/>
    </xf>
    <xf numFmtId="164" fontId="6" fillId="2" borderId="7" xfId="2" applyNumberFormat="1" applyFont="1" applyFill="1" applyBorder="1" applyAlignment="1">
      <alignment horizontal="justify" vertical="top"/>
    </xf>
    <xf numFmtId="169" fontId="11" fillId="2" borderId="7" xfId="9" applyNumberFormat="1" applyFont="1" applyFill="1" applyBorder="1" applyAlignment="1" applyProtection="1">
      <alignment horizontal="center" vertical="center"/>
    </xf>
    <xf numFmtId="2" fontId="37" fillId="2" borderId="8" xfId="2" applyNumberFormat="1" applyFont="1" applyFill="1" applyBorder="1" applyAlignment="1">
      <alignment vertical="center"/>
    </xf>
    <xf numFmtId="2" fontId="37" fillId="2" borderId="0" xfId="2" applyNumberFormat="1" applyFont="1" applyFill="1" applyBorder="1" applyAlignment="1">
      <alignment vertical="center"/>
    </xf>
    <xf numFmtId="2" fontId="37" fillId="2" borderId="23" xfId="2" applyNumberFormat="1" applyFont="1" applyFill="1" applyBorder="1" applyAlignment="1">
      <alignment vertical="center"/>
    </xf>
    <xf numFmtId="2" fontId="37" fillId="2" borderId="25" xfId="2" applyNumberFormat="1" applyFont="1" applyFill="1" applyBorder="1" applyAlignment="1">
      <alignment horizontal="center" vertical="center"/>
    </xf>
    <xf numFmtId="0" fontId="1" fillId="2" borderId="25" xfId="2" applyNumberFormat="1" applyFont="1" applyFill="1" applyBorder="1" applyAlignment="1">
      <alignment horizontal="center" vertical="center" wrapText="1"/>
    </xf>
    <xf numFmtId="164" fontId="42" fillId="2" borderId="25" xfId="0" applyNumberFormat="1" applyFont="1" applyFill="1" applyBorder="1" applyAlignment="1">
      <alignment horizontal="center" vertical="center" wrapText="1"/>
    </xf>
    <xf numFmtId="2" fontId="10" fillId="2" borderId="25" xfId="2" applyNumberFormat="1" applyFont="1" applyFill="1" applyBorder="1" applyAlignment="1">
      <alignment horizontal="center" vertical="center" wrapText="1"/>
    </xf>
    <xf numFmtId="2" fontId="10" fillId="2" borderId="25" xfId="2" applyNumberFormat="1" applyFont="1" applyFill="1" applyBorder="1" applyAlignment="1">
      <alignment horizontal="center" vertical="center"/>
    </xf>
    <xf numFmtId="2" fontId="10" fillId="2" borderId="37" xfId="2" applyNumberFormat="1" applyFont="1" applyFill="1" applyBorder="1" applyAlignment="1">
      <alignment horizontal="center" vertical="center"/>
    </xf>
    <xf numFmtId="164" fontId="6" fillId="2" borderId="15" xfId="2" quotePrefix="1" applyNumberFormat="1" applyFont="1" applyFill="1" applyBorder="1" applyAlignment="1">
      <alignment horizontal="left" vertical="center"/>
    </xf>
    <xf numFmtId="0" fontId="36" fillId="2" borderId="15" xfId="0" quotePrefix="1" applyNumberFormat="1" applyFont="1" applyFill="1" applyBorder="1" applyAlignment="1">
      <alignment horizontal="center" vertical="center" wrapText="1"/>
    </xf>
    <xf numFmtId="164" fontId="6" fillId="2" borderId="15" xfId="2" quotePrefix="1" applyNumberFormat="1" applyFont="1" applyFill="1" applyBorder="1" applyAlignment="1">
      <alignment horizontal="left" vertical="top"/>
    </xf>
    <xf numFmtId="1" fontId="14" fillId="2" borderId="36" xfId="11" applyNumberFormat="1" applyFont="1" applyFill="1" applyBorder="1" applyAlignment="1">
      <alignment horizontal="center" vertical="center"/>
    </xf>
    <xf numFmtId="20" fontId="14" fillId="2" borderId="25" xfId="11" applyFont="1" applyFill="1" applyBorder="1" applyAlignment="1">
      <alignment horizontal="center" vertical="center"/>
    </xf>
    <xf numFmtId="20" fontId="14" fillId="2" borderId="25" xfId="11" applyFont="1" applyFill="1" applyBorder="1" applyAlignment="1">
      <alignment horizontal="justify" vertical="center"/>
    </xf>
    <xf numFmtId="20" fontId="33" fillId="2" borderId="25" xfId="11" applyFont="1" applyFill="1" applyBorder="1" applyAlignment="1">
      <alignment horizontal="center" vertical="center"/>
    </xf>
    <xf numFmtId="20" fontId="14" fillId="2" borderId="25" xfId="11" applyFont="1" applyFill="1" applyBorder="1" applyAlignment="1">
      <alignment horizontal="center" vertical="center" wrapText="1"/>
    </xf>
    <xf numFmtId="165" fontId="11" fillId="2" borderId="15" xfId="10" quotePrefix="1" applyNumberFormat="1" applyFont="1" applyFill="1" applyBorder="1" applyAlignment="1">
      <alignment horizontal="left" vertical="top" wrapText="1"/>
    </xf>
    <xf numFmtId="165" fontId="11" fillId="2" borderId="7" xfId="10" quotePrefix="1" applyNumberFormat="1" applyFont="1" applyFill="1" applyBorder="1" applyAlignment="1">
      <alignment horizontal="left" vertical="top" wrapText="1"/>
    </xf>
    <xf numFmtId="1" fontId="11" fillId="2" borderId="26" xfId="7" applyNumberFormat="1" applyFont="1" applyFill="1" applyBorder="1" applyAlignment="1">
      <alignment horizontal="center" vertical="center"/>
    </xf>
    <xf numFmtId="169" fontId="33" fillId="2" borderId="7" xfId="9" applyNumberFormat="1" applyFont="1" applyFill="1" applyBorder="1" applyAlignment="1" applyProtection="1">
      <alignment horizontal="center" vertical="center"/>
    </xf>
    <xf numFmtId="165" fontId="2" fillId="2" borderId="26" xfId="7" applyNumberFormat="1" applyFont="1" applyFill="1" applyBorder="1" applyAlignment="1">
      <alignment horizontal="center" vertical="center"/>
    </xf>
    <xf numFmtId="1" fontId="33" fillId="2" borderId="3" xfId="2" applyNumberFormat="1" applyFont="1" applyFill="1" applyBorder="1" applyAlignment="1">
      <alignment horizontal="center" vertical="center"/>
    </xf>
    <xf numFmtId="1" fontId="33" fillId="2" borderId="3" xfId="2" applyNumberFormat="1" applyFont="1" applyFill="1" applyBorder="1" applyAlignment="1">
      <alignment horizontal="center"/>
    </xf>
    <xf numFmtId="164" fontId="22" fillId="2" borderId="3" xfId="2" applyNumberFormat="1" applyFont="1" applyFill="1" applyBorder="1" applyProtection="1"/>
    <xf numFmtId="164" fontId="22" fillId="2" borderId="3" xfId="2" applyNumberFormat="1" applyFont="1" applyFill="1" applyBorder="1" applyAlignment="1" applyProtection="1">
      <alignment horizontal="center" vertical="center"/>
    </xf>
    <xf numFmtId="164" fontId="22" fillId="2" borderId="3" xfId="2" applyNumberFormat="1" applyFont="1" applyFill="1" applyBorder="1" applyAlignment="1" applyProtection="1">
      <alignment vertical="center"/>
    </xf>
    <xf numFmtId="169" fontId="22" fillId="2" borderId="3" xfId="2" applyNumberFormat="1" applyFont="1" applyFill="1" applyBorder="1" applyAlignment="1">
      <alignment horizontal="center" vertical="center" wrapText="1"/>
    </xf>
    <xf numFmtId="164" fontId="22" fillId="2" borderId="6" xfId="2" applyNumberFormat="1" applyFont="1" applyFill="1" applyBorder="1" applyAlignment="1" applyProtection="1">
      <alignment horizontal="left" vertical="center"/>
    </xf>
    <xf numFmtId="164" fontId="22" fillId="2" borderId="6" xfId="2" applyNumberFormat="1" applyFont="1" applyFill="1" applyBorder="1" applyAlignment="1" applyProtection="1">
      <alignment horizontal="center" vertical="center"/>
    </xf>
    <xf numFmtId="0" fontId="34" fillId="2" borderId="6" xfId="0" quotePrefix="1" applyNumberFormat="1" applyFont="1" applyFill="1" applyBorder="1" applyAlignment="1">
      <alignment horizontal="center" vertical="center" wrapText="1"/>
    </xf>
    <xf numFmtId="164" fontId="22" fillId="2" borderId="6" xfId="2" applyNumberFormat="1" applyFont="1" applyFill="1" applyBorder="1" applyAlignment="1" applyProtection="1">
      <alignment vertical="center"/>
    </xf>
    <xf numFmtId="164" fontId="22" fillId="2" borderId="6" xfId="2" applyNumberFormat="1" applyFont="1" applyFill="1" applyBorder="1" applyProtection="1"/>
    <xf numFmtId="169" fontId="33" fillId="2" borderId="6" xfId="2" applyNumberFormat="1" applyFont="1" applyFill="1" applyBorder="1" applyAlignment="1">
      <alignment horizontal="center"/>
    </xf>
    <xf numFmtId="169" fontId="33" fillId="2" borderId="6" xfId="2" applyNumberFormat="1" applyFont="1" applyFill="1" applyBorder="1" applyAlignment="1">
      <alignment horizontal="center" vertical="center"/>
    </xf>
    <xf numFmtId="0" fontId="33" fillId="2" borderId="6" xfId="2" applyNumberFormat="1" applyFont="1" applyFill="1" applyBorder="1" applyAlignment="1">
      <alignment horizontal="center"/>
    </xf>
    <xf numFmtId="0" fontId="33" fillId="2" borderId="6" xfId="2" applyNumberFormat="1" applyFont="1" applyFill="1" applyBorder="1" applyAlignment="1">
      <alignment horizontal="center" vertical="center"/>
    </xf>
    <xf numFmtId="0" fontId="33" fillId="2" borderId="6" xfId="2" applyNumberFormat="1" applyFont="1" applyFill="1" applyBorder="1" applyAlignment="1">
      <alignment horizontal="center" vertical="center" wrapText="1"/>
    </xf>
    <xf numFmtId="164" fontId="22" fillId="2" borderId="6" xfId="2" applyNumberFormat="1" applyFont="1" applyFill="1" applyBorder="1" applyAlignment="1">
      <alignment horizontal="center" vertical="center" wrapText="1"/>
    </xf>
    <xf numFmtId="164" fontId="33" fillId="4" borderId="12" xfId="2" applyNumberFormat="1" applyFont="1" applyFill="1" applyBorder="1" applyAlignment="1">
      <alignment horizontal="left" vertical="center"/>
    </xf>
    <xf numFmtId="164" fontId="22" fillId="2" borderId="12" xfId="2" applyNumberFormat="1" applyFont="1" applyFill="1" applyBorder="1" applyAlignment="1">
      <alignment horizontal="center" vertical="center" wrapText="1"/>
    </xf>
    <xf numFmtId="164" fontId="33" fillId="4" borderId="12" xfId="2" applyNumberFormat="1" applyFont="1" applyFill="1" applyBorder="1" applyAlignment="1">
      <alignment horizontal="justify" vertical="center"/>
    </xf>
    <xf numFmtId="164" fontId="33" fillId="4" borderId="12" xfId="2" applyNumberFormat="1" applyFont="1" applyFill="1" applyBorder="1" applyAlignment="1">
      <alignment horizontal="justify" vertical="top"/>
    </xf>
    <xf numFmtId="169" fontId="33" fillId="2" borderId="12" xfId="2" applyNumberFormat="1" applyFont="1" applyFill="1" applyBorder="1" applyAlignment="1">
      <alignment horizontal="center"/>
    </xf>
    <xf numFmtId="169" fontId="33" fillId="2" borderId="12" xfId="2" applyNumberFormat="1" applyFont="1" applyFill="1" applyBorder="1" applyAlignment="1">
      <alignment horizontal="center" vertical="center"/>
    </xf>
    <xf numFmtId="0" fontId="33" fillId="2" borderId="12" xfId="2" applyNumberFormat="1" applyFont="1" applyFill="1" applyBorder="1" applyAlignment="1">
      <alignment horizontal="center"/>
    </xf>
    <xf numFmtId="0" fontId="33" fillId="2" borderId="12" xfId="2" applyNumberFormat="1" applyFont="1" applyFill="1" applyBorder="1" applyAlignment="1">
      <alignment horizontal="center" vertical="center"/>
    </xf>
    <xf numFmtId="1" fontId="22" fillId="2" borderId="3" xfId="2" applyNumberFormat="1" applyFont="1" applyFill="1" applyBorder="1" applyAlignment="1">
      <alignment horizontal="center"/>
    </xf>
    <xf numFmtId="169" fontId="33" fillId="2" borderId="3" xfId="2" applyNumberFormat="1" applyFont="1" applyFill="1" applyBorder="1" applyAlignment="1">
      <alignment horizontal="center" vertical="center"/>
    </xf>
    <xf numFmtId="0" fontId="33" fillId="2" borderId="3" xfId="2" applyNumberFormat="1" applyFont="1" applyFill="1" applyBorder="1" applyAlignment="1">
      <alignment horizontal="center"/>
    </xf>
    <xf numFmtId="0" fontId="33" fillId="2" borderId="3" xfId="2" applyNumberFormat="1" applyFont="1" applyFill="1" applyBorder="1" applyAlignment="1">
      <alignment horizontal="center" vertical="center"/>
    </xf>
    <xf numFmtId="164" fontId="22" fillId="2" borderId="1" xfId="2" applyNumberFormat="1" applyFont="1" applyFill="1" applyBorder="1" applyAlignment="1">
      <alignment horizontal="left"/>
    </xf>
    <xf numFmtId="164" fontId="22" fillId="2" borderId="1" xfId="2" applyNumberFormat="1" applyFont="1" applyFill="1" applyBorder="1" applyAlignment="1" applyProtection="1">
      <alignment horizontal="center"/>
    </xf>
    <xf numFmtId="164" fontId="22" fillId="2" borderId="1" xfId="2" applyNumberFormat="1" applyFont="1" applyFill="1" applyBorder="1" applyAlignment="1" applyProtection="1">
      <alignment horizontal="center" vertical="center"/>
    </xf>
    <xf numFmtId="169" fontId="22" fillId="2" borderId="1" xfId="2" applyNumberFormat="1" applyFont="1" applyFill="1" applyBorder="1" applyAlignment="1">
      <alignment horizontal="center" vertical="center" wrapText="1"/>
    </xf>
    <xf numFmtId="164" fontId="22" fillId="2" borderId="1" xfId="2" applyNumberFormat="1" applyFont="1" applyFill="1" applyBorder="1" applyAlignment="1">
      <alignment horizontal="center" vertical="center" wrapText="1"/>
    </xf>
    <xf numFmtId="173" fontId="22" fillId="2" borderId="1" xfId="2" applyNumberFormat="1" applyFont="1" applyFill="1" applyBorder="1" applyAlignment="1">
      <alignment horizontal="center" vertical="center" wrapText="1"/>
    </xf>
    <xf numFmtId="1" fontId="22" fillId="2" borderId="1" xfId="2" applyNumberFormat="1" applyFont="1" applyFill="1" applyBorder="1" applyAlignment="1">
      <alignment horizontal="center"/>
    </xf>
    <xf numFmtId="164" fontId="22" fillId="2" borderId="1" xfId="2" applyNumberFormat="1" applyFont="1" applyFill="1" applyBorder="1" applyAlignment="1">
      <alignment vertical="center"/>
    </xf>
    <xf numFmtId="164" fontId="22" fillId="2" borderId="1" xfId="2" applyNumberFormat="1" applyFont="1" applyFill="1" applyBorder="1" applyAlignment="1">
      <alignment horizontal="center" vertical="center"/>
    </xf>
    <xf numFmtId="2" fontId="22" fillId="2" borderId="1" xfId="2" applyNumberFormat="1" applyFont="1" applyFill="1" applyBorder="1" applyAlignment="1">
      <alignment vertical="center" wrapText="1"/>
    </xf>
    <xf numFmtId="9" fontId="22" fillId="2" borderId="1" xfId="1" applyFont="1" applyFill="1" applyBorder="1" applyAlignment="1" applyProtection="1">
      <alignment vertical="center"/>
    </xf>
    <xf numFmtId="9" fontId="22" fillId="2" borderId="1" xfId="1" applyFont="1" applyFill="1" applyBorder="1" applyAlignment="1" applyProtection="1">
      <alignment horizontal="center" vertical="center"/>
    </xf>
    <xf numFmtId="0" fontId="22" fillId="2" borderId="6" xfId="2" applyNumberFormat="1" applyFont="1" applyFill="1" applyBorder="1" applyAlignment="1">
      <alignment horizontal="center"/>
    </xf>
    <xf numFmtId="164" fontId="33" fillId="2" borderId="6" xfId="6" applyNumberFormat="1" applyFont="1" applyFill="1" applyBorder="1" applyAlignment="1">
      <alignment horizontal="center" vertical="center" wrapText="1"/>
    </xf>
    <xf numFmtId="1" fontId="22" fillId="2" borderId="12" xfId="2" applyNumberFormat="1" applyFont="1" applyFill="1" applyBorder="1" applyAlignment="1">
      <alignment horizontal="center" vertical="center"/>
    </xf>
    <xf numFmtId="169" fontId="22" fillId="2" borderId="12" xfId="2" applyNumberFormat="1" applyFont="1" applyFill="1" applyBorder="1" applyAlignment="1">
      <alignment horizontal="center" vertical="center" wrapText="1"/>
    </xf>
    <xf numFmtId="1" fontId="22" fillId="2" borderId="15" xfId="2" applyNumberFormat="1" applyFont="1" applyFill="1" applyBorder="1" applyAlignment="1">
      <alignment horizontal="center" vertical="center"/>
    </xf>
    <xf numFmtId="1" fontId="22" fillId="2" borderId="25" xfId="2" applyNumberFormat="1" applyFont="1" applyFill="1" applyBorder="1" applyAlignment="1">
      <alignment horizontal="center" vertical="center"/>
    </xf>
    <xf numFmtId="1" fontId="22" fillId="2" borderId="26" xfId="2" applyNumberFormat="1" applyFont="1" applyFill="1" applyBorder="1" applyAlignment="1">
      <alignment horizontal="center" vertical="center"/>
    </xf>
    <xf numFmtId="164" fontId="22" fillId="2" borderId="7" xfId="2" applyNumberFormat="1" applyFont="1" applyFill="1" applyBorder="1" applyAlignment="1">
      <alignment horizontal="center" vertical="center"/>
    </xf>
    <xf numFmtId="164" fontId="22" fillId="2" borderId="7" xfId="2" applyNumberFormat="1" applyFont="1" applyFill="1" applyBorder="1" applyAlignment="1" applyProtection="1">
      <alignment horizontal="left" vertical="center"/>
    </xf>
    <xf numFmtId="1" fontId="33" fillId="2" borderId="7" xfId="6" applyNumberFormat="1" applyFont="1" applyFill="1" applyBorder="1" applyAlignment="1">
      <alignment horizontal="center" vertical="center" wrapText="1"/>
    </xf>
    <xf numFmtId="164" fontId="22" fillId="2" borderId="7" xfId="2" applyNumberFormat="1" applyFont="1" applyFill="1" applyBorder="1" applyAlignment="1" applyProtection="1">
      <alignment vertical="center"/>
    </xf>
    <xf numFmtId="164" fontId="22" fillId="2" borderId="7" xfId="2" applyNumberFormat="1" applyFont="1" applyFill="1" applyBorder="1" applyProtection="1"/>
    <xf numFmtId="0" fontId="22" fillId="2" borderId="7" xfId="2" applyNumberFormat="1" applyFont="1" applyFill="1" applyBorder="1" applyAlignment="1">
      <alignment horizontal="center"/>
    </xf>
    <xf numFmtId="0" fontId="22" fillId="2" borderId="7" xfId="2" applyNumberFormat="1" applyFont="1" applyFill="1" applyBorder="1" applyAlignment="1">
      <alignment horizontal="center" vertical="center"/>
    </xf>
    <xf numFmtId="164" fontId="33" fillId="2" borderId="7" xfId="6" applyNumberFormat="1" applyFont="1" applyFill="1" applyBorder="1" applyAlignment="1">
      <alignment horizontal="center" vertical="center" wrapText="1"/>
    </xf>
    <xf numFmtId="1" fontId="22" fillId="2" borderId="7" xfId="2" applyNumberFormat="1" applyFont="1" applyFill="1" applyBorder="1" applyAlignment="1">
      <alignment horizontal="center" vertical="center"/>
    </xf>
    <xf numFmtId="164" fontId="33" fillId="2" borderId="7" xfId="2" applyNumberFormat="1" applyFont="1" applyFill="1" applyBorder="1" applyAlignment="1">
      <alignment horizontal="left" vertical="center"/>
    </xf>
    <xf numFmtId="164" fontId="33" fillId="2" borderId="7" xfId="2" applyNumberFormat="1" applyFont="1" applyFill="1" applyBorder="1" applyAlignment="1">
      <alignment horizontal="justify" vertical="center"/>
    </xf>
    <xf numFmtId="169" fontId="22" fillId="2" borderId="7" xfId="2" applyNumberFormat="1" applyFont="1" applyFill="1" applyBorder="1" applyAlignment="1">
      <alignment horizontal="center" vertical="center"/>
    </xf>
    <xf numFmtId="169" fontId="33" fillId="2" borderId="7" xfId="0" applyNumberFormat="1" applyFont="1" applyFill="1" applyBorder="1" applyAlignment="1">
      <alignment horizontal="center" vertical="center" wrapText="1"/>
    </xf>
    <xf numFmtId="2" fontId="21" fillId="2" borderId="7" xfId="2" applyNumberFormat="1" applyFont="1" applyFill="1" applyBorder="1" applyAlignment="1">
      <alignment horizontal="center" vertical="center"/>
    </xf>
    <xf numFmtId="1" fontId="1" fillId="2" borderId="16" xfId="2" applyNumberFormat="1" applyFont="1" applyFill="1" applyBorder="1" applyAlignment="1">
      <alignment horizontal="center" vertical="center"/>
    </xf>
    <xf numFmtId="1" fontId="1" fillId="2" borderId="26" xfId="2" applyNumberFormat="1" applyFont="1" applyFill="1" applyBorder="1" applyAlignment="1">
      <alignment horizontal="center" vertical="center"/>
    </xf>
    <xf numFmtId="1" fontId="14" fillId="2" borderId="26" xfId="7" applyNumberFormat="1" applyFont="1" applyFill="1" applyBorder="1" applyAlignment="1">
      <alignment horizontal="center" vertical="center"/>
    </xf>
    <xf numFmtId="170" fontId="10" fillId="2" borderId="7" xfId="18" applyNumberFormat="1" applyFont="1" applyFill="1" applyBorder="1" applyAlignment="1" applyProtection="1">
      <alignment horizontal="center" vertical="center"/>
    </xf>
    <xf numFmtId="165" fontId="35" fillId="2" borderId="7" xfId="0" applyNumberFormat="1" applyFont="1" applyFill="1" applyBorder="1" applyAlignment="1">
      <alignment horizontal="center" vertical="center"/>
    </xf>
    <xf numFmtId="165" fontId="35" fillId="2" borderId="7" xfId="0" applyNumberFormat="1" applyFont="1" applyFill="1" applyBorder="1" applyAlignment="1">
      <alignment horizontal="justify" vertical="center" wrapText="1"/>
    </xf>
    <xf numFmtId="165" fontId="22" fillId="2" borderId="12" xfId="0" applyNumberFormat="1" applyFont="1" applyFill="1" applyBorder="1" applyAlignment="1">
      <alignment horizontal="center" vertical="center"/>
    </xf>
    <xf numFmtId="1" fontId="22" fillId="2" borderId="36" xfId="2" applyNumberFormat="1" applyFont="1" applyFill="1" applyBorder="1" applyAlignment="1">
      <alignment horizontal="center" vertical="center"/>
    </xf>
    <xf numFmtId="0" fontId="33" fillId="2" borderId="25" xfId="6" applyFont="1" applyFill="1" applyBorder="1" applyAlignment="1">
      <alignment horizontal="center" vertical="center" wrapText="1"/>
    </xf>
    <xf numFmtId="164" fontId="33" fillId="2" borderId="25" xfId="2" applyNumberFormat="1" applyFont="1" applyFill="1" applyBorder="1" applyAlignment="1">
      <alignment horizontal="left" vertical="center"/>
    </xf>
    <xf numFmtId="0" fontId="34" fillId="2" borderId="25" xfId="0" quotePrefix="1" applyNumberFormat="1" applyFont="1" applyFill="1" applyBorder="1" applyAlignment="1">
      <alignment horizontal="center" vertical="center" wrapText="1"/>
    </xf>
    <xf numFmtId="164" fontId="33" fillId="2" borderId="25" xfId="2" applyNumberFormat="1" applyFont="1" applyFill="1" applyBorder="1" applyAlignment="1">
      <alignment horizontal="justify" vertical="center"/>
    </xf>
    <xf numFmtId="164" fontId="33" fillId="2" borderId="25" xfId="2" applyNumberFormat="1" applyFont="1" applyFill="1" applyBorder="1" applyAlignment="1">
      <alignment horizontal="justify" vertical="top"/>
    </xf>
    <xf numFmtId="169" fontId="33" fillId="2" borderId="25" xfId="0" applyNumberFormat="1" applyFont="1" applyFill="1" applyBorder="1" applyAlignment="1">
      <alignment horizontal="center" vertical="center"/>
    </xf>
    <xf numFmtId="169" fontId="22" fillId="2" borderId="25" xfId="2" applyNumberFormat="1" applyFont="1" applyFill="1" applyBorder="1" applyAlignment="1">
      <alignment horizontal="center" vertical="center"/>
    </xf>
    <xf numFmtId="169" fontId="33" fillId="2" borderId="25" xfId="0" applyNumberFormat="1" applyFont="1" applyFill="1" applyBorder="1" applyAlignment="1">
      <alignment horizontal="center" vertical="center" wrapText="1"/>
    </xf>
    <xf numFmtId="1" fontId="1" fillId="2" borderId="15" xfId="2" applyNumberFormat="1" applyFont="1" applyFill="1" applyBorder="1" applyAlignment="1">
      <alignment horizontal="center" vertical="center"/>
    </xf>
    <xf numFmtId="164" fontId="6" fillId="2" borderId="15" xfId="2" applyNumberFormat="1" applyFont="1" applyFill="1" applyBorder="1" applyAlignment="1">
      <alignment horizontal="justify" vertical="top"/>
    </xf>
    <xf numFmtId="1" fontId="1" fillId="2" borderId="25" xfId="2" applyNumberFormat="1" applyFont="1" applyFill="1" applyBorder="1" applyAlignment="1">
      <alignment horizontal="center" vertical="center"/>
    </xf>
    <xf numFmtId="164" fontId="33" fillId="2" borderId="3" xfId="2" applyNumberFormat="1" applyFont="1" applyFill="1" applyBorder="1" applyAlignment="1">
      <alignment horizontal="justify" vertical="top"/>
    </xf>
    <xf numFmtId="164" fontId="33" fillId="2" borderId="3" xfId="2" applyNumberFormat="1" applyFont="1" applyFill="1" applyBorder="1" applyAlignment="1">
      <alignment horizontal="center" vertical="center"/>
    </xf>
    <xf numFmtId="164" fontId="33" fillId="2" borderId="3" xfId="2" applyNumberFormat="1" applyFont="1" applyFill="1" applyBorder="1" applyAlignment="1">
      <alignment horizontal="justify" vertical="center"/>
    </xf>
    <xf numFmtId="0" fontId="22" fillId="2" borderId="3" xfId="2" applyNumberFormat="1" applyFont="1" applyFill="1" applyBorder="1" applyAlignment="1">
      <alignment horizontal="center"/>
    </xf>
    <xf numFmtId="0" fontId="22" fillId="2" borderId="3" xfId="2" applyNumberFormat="1" applyFont="1" applyFill="1" applyBorder="1" applyAlignment="1">
      <alignment horizontal="center" vertical="center"/>
    </xf>
    <xf numFmtId="0" fontId="33" fillId="2" borderId="1" xfId="6" applyFont="1" applyFill="1" applyBorder="1" applyAlignment="1">
      <alignment horizontal="center" vertical="center" wrapText="1"/>
    </xf>
    <xf numFmtId="164" fontId="22" fillId="2" borderId="1" xfId="2" applyNumberFormat="1" applyFont="1" applyFill="1" applyBorder="1" applyAlignment="1" applyProtection="1">
      <alignment horizontal="left" vertical="center"/>
    </xf>
    <xf numFmtId="173" fontId="22" fillId="2" borderId="1" xfId="2" applyNumberFormat="1" applyFont="1" applyFill="1" applyBorder="1" applyAlignment="1">
      <alignment horizontal="center" vertical="center"/>
    </xf>
    <xf numFmtId="1" fontId="22" fillId="2" borderId="6" xfId="2" applyNumberFormat="1" applyFont="1" applyFill="1" applyBorder="1" applyAlignment="1">
      <alignment horizontal="center" vertical="center"/>
    </xf>
    <xf numFmtId="164" fontId="22" fillId="2" borderId="26" xfId="2" applyNumberFormat="1" applyFont="1" applyFill="1" applyBorder="1" applyAlignment="1" applyProtection="1">
      <alignment vertical="center"/>
    </xf>
    <xf numFmtId="164" fontId="22" fillId="2" borderId="26" xfId="2" applyNumberFormat="1" applyFont="1" applyFill="1" applyBorder="1" applyProtection="1"/>
    <xf numFmtId="0" fontId="22" fillId="2" borderId="26" xfId="2" applyNumberFormat="1" applyFont="1" applyFill="1" applyBorder="1" applyAlignment="1">
      <alignment horizontal="center"/>
    </xf>
    <xf numFmtId="0" fontId="22" fillId="2" borderId="26" xfId="2" applyNumberFormat="1" applyFont="1" applyFill="1" applyBorder="1" applyAlignment="1">
      <alignment horizontal="center" vertical="center"/>
    </xf>
    <xf numFmtId="169" fontId="33" fillId="2" borderId="6" xfId="6" applyNumberFormat="1" applyFont="1" applyFill="1" applyBorder="1" applyAlignment="1">
      <alignment horizontal="center" vertical="center" wrapText="1"/>
    </xf>
    <xf numFmtId="2" fontId="34" fillId="2" borderId="15" xfId="0" applyNumberFormat="1" applyFont="1" applyFill="1" applyBorder="1" applyAlignment="1">
      <alignment horizontal="center" vertical="center" wrapText="1"/>
    </xf>
    <xf numFmtId="2" fontId="34" fillId="2" borderId="7" xfId="0" applyNumberFormat="1" applyFont="1" applyFill="1" applyBorder="1" applyAlignment="1">
      <alignment horizontal="center" vertical="center" wrapText="1"/>
    </xf>
    <xf numFmtId="164" fontId="33" fillId="2" borderId="3" xfId="2" applyNumberFormat="1" applyFont="1" applyFill="1" applyBorder="1" applyAlignment="1" applyProtection="1">
      <alignment horizontal="center"/>
    </xf>
    <xf numFmtId="164" fontId="33" fillId="2" borderId="3" xfId="2" applyNumberFormat="1" applyFont="1" applyFill="1" applyBorder="1" applyAlignment="1" applyProtection="1">
      <alignment horizontal="center" vertical="center"/>
    </xf>
    <xf numFmtId="2" fontId="21" fillId="2" borderId="3" xfId="2" applyNumberFormat="1" applyFont="1" applyFill="1" applyBorder="1" applyAlignment="1">
      <alignment horizontal="center" vertical="center"/>
    </xf>
    <xf numFmtId="164" fontId="22" fillId="2" borderId="26" xfId="2" applyNumberFormat="1" applyFont="1" applyFill="1" applyBorder="1" applyAlignment="1" applyProtection="1">
      <alignment horizontal="center" vertical="center"/>
    </xf>
    <xf numFmtId="0" fontId="22" fillId="2" borderId="16" xfId="2" applyNumberFormat="1" applyFont="1" applyFill="1" applyBorder="1" applyAlignment="1">
      <alignment horizontal="center" vertical="center" wrapText="1"/>
    </xf>
    <xf numFmtId="164" fontId="22" fillId="2" borderId="3" xfId="2" applyNumberFormat="1" applyFont="1" applyFill="1" applyBorder="1" applyAlignment="1" applyProtection="1">
      <alignment horizontal="center"/>
    </xf>
    <xf numFmtId="1" fontId="1" fillId="2" borderId="6" xfId="2" applyNumberFormat="1" applyFont="1" applyFill="1" applyBorder="1" applyAlignment="1">
      <alignment horizontal="center" vertical="center"/>
    </xf>
    <xf numFmtId="0" fontId="33" fillId="2" borderId="6" xfId="6" quotePrefix="1" applyFont="1" applyFill="1" applyBorder="1" applyAlignment="1">
      <alignment horizontal="center" vertical="center" wrapText="1"/>
    </xf>
    <xf numFmtId="1" fontId="7" fillId="2" borderId="32" xfId="2" applyNumberFormat="1" applyFont="1" applyFill="1" applyBorder="1" applyAlignment="1">
      <alignment horizontal="center" vertical="center" wrapText="1"/>
    </xf>
    <xf numFmtId="165" fontId="6" fillId="2" borderId="15" xfId="0" applyNumberFormat="1" applyFont="1" applyFill="1" applyBorder="1" applyAlignment="1">
      <alignment horizontal="left" vertical="center" wrapText="1"/>
    </xf>
    <xf numFmtId="164" fontId="7" fillId="2" borderId="16" xfId="2" applyNumberFormat="1" applyFont="1" applyFill="1" applyBorder="1" applyAlignment="1" applyProtection="1">
      <alignment horizontal="center" vertical="center"/>
    </xf>
    <xf numFmtId="164" fontId="7" fillId="2" borderId="3" xfId="2" applyNumberFormat="1" applyFont="1" applyFill="1" applyBorder="1" applyProtection="1"/>
    <xf numFmtId="169" fontId="11" fillId="2" borderId="3" xfId="9" applyNumberFormat="1" applyFont="1" applyFill="1" applyBorder="1" applyAlignment="1" applyProtection="1">
      <alignment horizontal="center" vertical="center"/>
    </xf>
    <xf numFmtId="0" fontId="1" fillId="2" borderId="3" xfId="2" applyNumberFormat="1" applyFont="1" applyFill="1" applyBorder="1" applyAlignment="1">
      <alignment horizontal="center"/>
    </xf>
    <xf numFmtId="0" fontId="1" fillId="2" borderId="16" xfId="2" applyNumberFormat="1" applyFont="1" applyFill="1" applyBorder="1" applyAlignment="1">
      <alignment horizontal="center"/>
    </xf>
    <xf numFmtId="2" fontId="1" fillId="2" borderId="19" xfId="2" applyNumberFormat="1" applyFont="1" applyFill="1" applyBorder="1" applyAlignment="1">
      <alignment vertical="center" wrapText="1"/>
    </xf>
    <xf numFmtId="0" fontId="35" fillId="2" borderId="14" xfId="7" applyNumberFormat="1" applyFont="1" applyFill="1" applyBorder="1" applyAlignment="1">
      <alignment horizontal="center" vertical="center"/>
    </xf>
    <xf numFmtId="1" fontId="1" fillId="2" borderId="11" xfId="2" applyNumberFormat="1" applyFont="1" applyFill="1" applyBorder="1" applyAlignment="1">
      <alignment horizontal="center" vertical="center"/>
    </xf>
    <xf numFmtId="169" fontId="33" fillId="2" borderId="12" xfId="2" applyNumberFormat="1" applyFont="1" applyFill="1" applyBorder="1" applyAlignment="1">
      <alignment horizontal="center" vertical="center" wrapText="1"/>
    </xf>
    <xf numFmtId="1" fontId="1" fillId="2" borderId="7" xfId="2" applyNumberFormat="1" applyFont="1" applyFill="1" applyBorder="1" applyAlignment="1">
      <alignment horizontal="center" vertical="center"/>
    </xf>
    <xf numFmtId="169" fontId="33" fillId="2" borderId="7" xfId="2" applyNumberFormat="1" applyFont="1" applyFill="1" applyBorder="1" applyAlignment="1">
      <alignment horizontal="center" vertical="center"/>
    </xf>
    <xf numFmtId="169" fontId="33" fillId="2" borderId="7" xfId="2" applyNumberFormat="1" applyFont="1" applyFill="1" applyBorder="1" applyAlignment="1">
      <alignment horizontal="center" vertical="center" wrapText="1"/>
    </xf>
    <xf numFmtId="165" fontId="22" fillId="2" borderId="16" xfId="10" applyNumberFormat="1" applyFont="1" applyFill="1" applyBorder="1" applyAlignment="1">
      <alignment horizontal="center" vertical="center"/>
    </xf>
    <xf numFmtId="0" fontId="33" fillId="2" borderId="16" xfId="10" applyNumberFormat="1" applyFont="1" applyFill="1" applyBorder="1" applyAlignment="1">
      <alignment horizontal="left" vertical="center"/>
    </xf>
    <xf numFmtId="170" fontId="33" fillId="2" borderId="16" xfId="12" applyNumberFormat="1" applyFont="1" applyFill="1" applyBorder="1" applyAlignment="1" applyProtection="1">
      <alignment horizontal="center" vertical="center"/>
    </xf>
    <xf numFmtId="170" fontId="33" fillId="2" borderId="16" xfId="12" quotePrefix="1" applyNumberFormat="1" applyFont="1" applyFill="1" applyBorder="1" applyAlignment="1" applyProtection="1">
      <alignment horizontal="center" vertical="center"/>
    </xf>
    <xf numFmtId="0" fontId="33" fillId="2" borderId="16" xfId="13" applyNumberFormat="1" applyFont="1" applyFill="1" applyBorder="1" applyAlignment="1">
      <alignment horizontal="left" vertical="center"/>
    </xf>
    <xf numFmtId="0" fontId="35" fillId="2" borderId="11" xfId="7" applyNumberFormat="1" applyFont="1" applyFill="1" applyBorder="1" applyAlignment="1">
      <alignment horizontal="center" vertical="center"/>
    </xf>
    <xf numFmtId="165" fontId="14" fillId="2" borderId="43" xfId="7" applyNumberFormat="1" applyFont="1" applyFill="1" applyBorder="1" applyAlignment="1">
      <alignment horizontal="center" vertical="center"/>
    </xf>
    <xf numFmtId="165" fontId="22" fillId="2" borderId="16" xfId="13" applyNumberFormat="1" applyFont="1" applyFill="1" applyBorder="1" applyAlignment="1">
      <alignment horizontal="center" vertical="center"/>
    </xf>
    <xf numFmtId="164" fontId="33" fillId="2" borderId="12" xfId="2" quotePrefix="1" applyNumberFormat="1" applyFont="1" applyFill="1" applyBorder="1" applyAlignment="1">
      <alignment horizontal="left" vertical="center"/>
    </xf>
    <xf numFmtId="164" fontId="33" fillId="2" borderId="12" xfId="2" quotePrefix="1" applyNumberFormat="1" applyFont="1" applyFill="1" applyBorder="1" applyAlignment="1">
      <alignment horizontal="left" vertical="top"/>
    </xf>
    <xf numFmtId="164" fontId="22" fillId="2" borderId="3" xfId="2" applyNumberFormat="1" applyFont="1" applyFill="1" applyBorder="1" applyAlignment="1">
      <alignment horizontal="center" vertical="center"/>
    </xf>
    <xf numFmtId="1" fontId="10" fillId="2" borderId="0" xfId="2" applyNumberFormat="1" applyFont="1" applyFill="1" applyBorder="1" applyAlignment="1">
      <alignment horizontal="center" vertical="center"/>
    </xf>
    <xf numFmtId="0" fontId="33" fillId="2" borderId="1" xfId="6" applyFont="1" applyFill="1" applyBorder="1" applyAlignment="1">
      <alignment vertical="top" wrapText="1"/>
    </xf>
    <xf numFmtId="164" fontId="22" fillId="2" borderId="1" xfId="2" applyNumberFormat="1" applyFont="1" applyFill="1" applyBorder="1" applyProtection="1"/>
    <xf numFmtId="164" fontId="22" fillId="2" borderId="1" xfId="2" applyNumberFormat="1" applyFont="1" applyFill="1" applyBorder="1" applyAlignment="1" applyProtection="1">
      <alignment vertical="center"/>
    </xf>
    <xf numFmtId="0" fontId="33" fillId="2" borderId="32" xfId="7" applyNumberFormat="1" applyFont="1" applyFill="1" applyBorder="1" applyAlignment="1">
      <alignment horizontal="center" vertical="center"/>
    </xf>
    <xf numFmtId="0" fontId="33" fillId="2" borderId="33" xfId="7" applyNumberFormat="1" applyFont="1" applyFill="1" applyBorder="1" applyAlignment="1">
      <alignment horizontal="center" vertical="center"/>
    </xf>
    <xf numFmtId="1" fontId="22" fillId="2" borderId="32" xfId="2" applyNumberFormat="1" applyFont="1" applyFill="1" applyBorder="1" applyAlignment="1">
      <alignment horizontal="center" vertical="center"/>
    </xf>
    <xf numFmtId="1" fontId="22" fillId="2" borderId="34" xfId="2" applyNumberFormat="1" applyFont="1" applyFill="1" applyBorder="1" applyAlignment="1">
      <alignment horizontal="center" vertical="center"/>
    </xf>
    <xf numFmtId="0" fontId="33" fillId="2" borderId="14" xfId="7" applyNumberFormat="1" applyFont="1" applyFill="1" applyBorder="1" applyAlignment="1">
      <alignment horizontal="center" vertical="center"/>
    </xf>
    <xf numFmtId="0" fontId="33" fillId="2" borderId="22" xfId="7" applyNumberFormat="1" applyFont="1" applyFill="1" applyBorder="1" applyAlignment="1">
      <alignment horizontal="center" vertical="center"/>
    </xf>
    <xf numFmtId="165" fontId="33" fillId="2" borderId="15" xfId="7" applyNumberFormat="1" applyFont="1" applyFill="1" applyBorder="1" applyAlignment="1">
      <alignment horizontal="left" vertical="center"/>
    </xf>
    <xf numFmtId="165" fontId="33" fillId="2" borderId="7" xfId="7" applyNumberFormat="1" applyFont="1" applyFill="1" applyBorder="1" applyAlignment="1">
      <alignment horizontal="left" vertical="center"/>
    </xf>
    <xf numFmtId="165" fontId="22" fillId="2" borderId="15" xfId="8" applyNumberFormat="1" applyFont="1" applyFill="1" applyBorder="1" applyAlignment="1">
      <alignment horizontal="center" vertical="center"/>
    </xf>
    <xf numFmtId="165" fontId="22" fillId="2" borderId="7" xfId="8" applyNumberFormat="1" applyFont="1" applyFill="1" applyBorder="1" applyAlignment="1">
      <alignment horizontal="center" vertical="center"/>
    </xf>
    <xf numFmtId="164" fontId="33" fillId="2" borderId="15" xfId="2" applyNumberFormat="1" applyFont="1" applyFill="1" applyBorder="1" applyAlignment="1">
      <alignment horizontal="center" vertical="center" wrapText="1"/>
    </xf>
    <xf numFmtId="164" fontId="33" fillId="2" borderId="7" xfId="2" applyNumberFormat="1" applyFont="1" applyFill="1" applyBorder="1" applyAlignment="1">
      <alignment horizontal="center" vertical="center" wrapText="1"/>
    </xf>
    <xf numFmtId="164" fontId="33" fillId="2" borderId="3" xfId="2" applyNumberFormat="1" applyFont="1" applyFill="1" applyBorder="1" applyAlignment="1">
      <alignment horizontal="center" vertical="center" wrapText="1"/>
    </xf>
    <xf numFmtId="165" fontId="33" fillId="2" borderId="3" xfId="7" applyNumberFormat="1" applyFont="1" applyFill="1" applyBorder="1" applyAlignment="1">
      <alignment horizontal="left" vertical="center"/>
    </xf>
    <xf numFmtId="165" fontId="22" fillId="2" borderId="3" xfId="8" applyNumberFormat="1" applyFont="1" applyFill="1" applyBorder="1" applyAlignment="1">
      <alignment horizontal="center" vertical="center"/>
    </xf>
    <xf numFmtId="0" fontId="33" fillId="2" borderId="32" xfId="7" applyNumberFormat="1" applyFont="1" applyFill="1" applyBorder="1" applyAlignment="1">
      <alignment horizontal="center" vertical="center" wrapText="1"/>
    </xf>
    <xf numFmtId="0" fontId="33" fillId="2" borderId="34" xfId="7" applyNumberFormat="1" applyFont="1" applyFill="1" applyBorder="1" applyAlignment="1">
      <alignment horizontal="center" vertical="center" wrapText="1"/>
    </xf>
    <xf numFmtId="165" fontId="33" fillId="2" borderId="15" xfId="7" applyNumberFormat="1" applyFont="1" applyFill="1" applyBorder="1" applyAlignment="1">
      <alignment horizontal="center" vertical="center"/>
    </xf>
    <xf numFmtId="165" fontId="33" fillId="2" borderId="3" xfId="7" applyNumberFormat="1" applyFont="1" applyFill="1" applyBorder="1" applyAlignment="1">
      <alignment horizontal="center" vertical="center"/>
    </xf>
    <xf numFmtId="164" fontId="33" fillId="2" borderId="15" xfId="2" applyNumberFormat="1" applyFont="1" applyFill="1" applyBorder="1" applyAlignment="1">
      <alignment horizontal="left" vertical="center"/>
    </xf>
    <xf numFmtId="164" fontId="33" fillId="2" borderId="7" xfId="2" applyNumberFormat="1" applyFont="1" applyFill="1" applyBorder="1" applyAlignment="1">
      <alignment horizontal="left" vertical="center"/>
    </xf>
    <xf numFmtId="164" fontId="33" fillId="2" borderId="3" xfId="2" applyNumberFormat="1" applyFont="1" applyFill="1" applyBorder="1" applyAlignment="1">
      <alignment horizontal="left" vertical="center"/>
    </xf>
    <xf numFmtId="0" fontId="33" fillId="2" borderId="15" xfId="6" applyFont="1" applyFill="1" applyBorder="1" applyAlignment="1">
      <alignment horizontal="center" vertical="center" wrapText="1"/>
    </xf>
    <xf numFmtId="0" fontId="33" fillId="2" borderId="7" xfId="6" applyFont="1" applyFill="1" applyBorder="1" applyAlignment="1">
      <alignment horizontal="center" vertical="center" wrapText="1"/>
    </xf>
    <xf numFmtId="0" fontId="33" fillId="2" borderId="3" xfId="6" applyFont="1" applyFill="1" applyBorder="1" applyAlignment="1">
      <alignment horizontal="center" vertical="center" wrapText="1"/>
    </xf>
    <xf numFmtId="0" fontId="33" fillId="2" borderId="34" xfId="7" applyNumberFormat="1" applyFont="1" applyFill="1" applyBorder="1" applyAlignment="1">
      <alignment horizontal="center" vertical="center"/>
    </xf>
    <xf numFmtId="0" fontId="33" fillId="2" borderId="15" xfId="2" applyNumberFormat="1" applyFont="1" applyFill="1" applyBorder="1" applyAlignment="1">
      <alignment horizontal="left" vertical="center" wrapText="1"/>
    </xf>
    <xf numFmtId="0" fontId="33" fillId="2" borderId="3" xfId="2" applyNumberFormat="1" applyFont="1" applyFill="1" applyBorder="1" applyAlignment="1">
      <alignment horizontal="left" vertical="center" wrapText="1"/>
    </xf>
    <xf numFmtId="0" fontId="33" fillId="2" borderId="7" xfId="2" applyNumberFormat="1" applyFont="1" applyFill="1" applyBorder="1" applyAlignment="1">
      <alignment horizontal="left" vertical="center" wrapText="1"/>
    </xf>
    <xf numFmtId="20" fontId="10" fillId="2" borderId="3" xfId="0" applyFont="1" applyFill="1" applyBorder="1" applyAlignment="1">
      <alignment horizontal="center" vertical="center" wrapText="1"/>
    </xf>
    <xf numFmtId="1" fontId="22" fillId="2" borderId="47" xfId="2" applyNumberFormat="1" applyFont="1" applyFill="1" applyBorder="1" applyAlignment="1">
      <alignment horizontal="center" vertical="center"/>
    </xf>
    <xf numFmtId="1" fontId="22" fillId="2" borderId="50" xfId="2" applyNumberFormat="1" applyFont="1" applyFill="1" applyBorder="1" applyAlignment="1">
      <alignment horizontal="center" vertical="center"/>
    </xf>
    <xf numFmtId="1" fontId="22" fillId="2" borderId="48" xfId="2" applyNumberFormat="1" applyFont="1" applyFill="1" applyBorder="1" applyAlignment="1">
      <alignment horizontal="center" vertical="center"/>
    </xf>
    <xf numFmtId="165" fontId="22" fillId="2" borderId="16" xfId="8" applyNumberFormat="1" applyFont="1" applyFill="1" applyBorder="1" applyAlignment="1">
      <alignment horizontal="center" vertical="center"/>
    </xf>
    <xf numFmtId="165" fontId="22" fillId="2" borderId="1" xfId="8" applyNumberFormat="1" applyFont="1" applyFill="1" applyBorder="1" applyAlignment="1">
      <alignment horizontal="center" vertical="center"/>
    </xf>
    <xf numFmtId="165" fontId="33" fillId="2" borderId="16" xfId="7" applyNumberFormat="1" applyFont="1" applyFill="1" applyBorder="1" applyAlignment="1">
      <alignment horizontal="left" vertical="center"/>
    </xf>
    <xf numFmtId="165" fontId="33" fillId="2" borderId="1" xfId="7" applyNumberFormat="1" applyFont="1" applyFill="1" applyBorder="1" applyAlignment="1">
      <alignment horizontal="center" vertical="center"/>
    </xf>
    <xf numFmtId="164" fontId="33" fillId="2" borderId="16" xfId="2" applyNumberFormat="1" applyFont="1" applyFill="1" applyBorder="1" applyAlignment="1">
      <alignment horizontal="center" vertical="center" wrapText="1"/>
    </xf>
    <xf numFmtId="164" fontId="33" fillId="2" borderId="1" xfId="2" applyNumberFormat="1" applyFont="1" applyFill="1" applyBorder="1" applyAlignment="1">
      <alignment horizontal="center" vertical="center" wrapText="1"/>
    </xf>
    <xf numFmtId="165" fontId="33" fillId="2" borderId="7" xfId="7" applyNumberFormat="1" applyFont="1" applyFill="1" applyBorder="1" applyAlignment="1">
      <alignment horizontal="center" vertical="center"/>
    </xf>
    <xf numFmtId="20" fontId="10" fillId="2" borderId="7" xfId="0" applyFont="1" applyFill="1" applyBorder="1" applyAlignment="1">
      <alignment horizontal="center" vertical="center"/>
    </xf>
    <xf numFmtId="164" fontId="33" fillId="2" borderId="15" xfId="2" applyNumberFormat="1" applyFont="1" applyFill="1" applyBorder="1" applyAlignment="1">
      <alignment horizontal="center" vertical="center"/>
    </xf>
    <xf numFmtId="20" fontId="10" fillId="2" borderId="3" xfId="0" applyFont="1" applyFill="1" applyBorder="1" applyAlignment="1">
      <alignment horizontal="center" vertical="center"/>
    </xf>
    <xf numFmtId="164" fontId="42" fillId="2" borderId="6" xfId="0" applyNumberFormat="1" applyFont="1" applyFill="1" applyBorder="1" applyAlignment="1">
      <alignment horizontal="center" vertical="center" wrapText="1"/>
    </xf>
    <xf numFmtId="164" fontId="42" fillId="2" borderId="7" xfId="0" applyNumberFormat="1" applyFont="1" applyFill="1" applyBorder="1" applyAlignment="1">
      <alignment horizontal="center" vertical="center" wrapText="1"/>
    </xf>
    <xf numFmtId="164" fontId="6" fillId="2" borderId="6" xfId="2" applyNumberFormat="1" applyFont="1" applyFill="1" applyBorder="1" applyAlignment="1">
      <alignment horizontal="left" vertical="center"/>
    </xf>
    <xf numFmtId="164" fontId="6" fillId="2" borderId="7" xfId="2" applyNumberFormat="1" applyFont="1" applyFill="1" applyBorder="1" applyAlignment="1">
      <alignment horizontal="left" vertical="center"/>
    </xf>
    <xf numFmtId="0" fontId="33" fillId="2" borderId="6" xfId="6" applyFont="1" applyFill="1" applyBorder="1" applyAlignment="1">
      <alignment horizontal="center" vertical="center" wrapText="1"/>
    </xf>
    <xf numFmtId="1" fontId="1" fillId="2" borderId="35" xfId="2" applyNumberFormat="1" applyFont="1" applyFill="1" applyBorder="1" applyAlignment="1">
      <alignment horizontal="center" vertical="center"/>
    </xf>
    <xf numFmtId="1" fontId="1" fillId="2" borderId="33" xfId="2" applyNumberFormat="1" applyFont="1" applyFill="1" applyBorder="1" applyAlignment="1">
      <alignment horizontal="center" vertical="center"/>
    </xf>
    <xf numFmtId="164" fontId="14" fillId="2" borderId="15" xfId="2" applyNumberFormat="1" applyFont="1" applyFill="1" applyBorder="1" applyAlignment="1">
      <alignment horizontal="center" vertical="center" wrapText="1"/>
    </xf>
    <xf numFmtId="164" fontId="14" fillId="2" borderId="3" xfId="2" applyNumberFormat="1" applyFont="1" applyFill="1" applyBorder="1" applyAlignment="1">
      <alignment horizontal="center" vertical="center" wrapText="1"/>
    </xf>
    <xf numFmtId="165" fontId="11" fillId="2" borderId="15" xfId="7" applyNumberFormat="1" applyFont="1" applyFill="1" applyBorder="1" applyAlignment="1">
      <alignment horizontal="left" vertical="center"/>
    </xf>
    <xf numFmtId="165" fontId="11" fillId="2" borderId="3" xfId="7" applyNumberFormat="1" applyFont="1" applyFill="1" applyBorder="1" applyAlignment="1">
      <alignment horizontal="left" vertical="center"/>
    </xf>
    <xf numFmtId="165" fontId="21" fillId="2" borderId="15" xfId="8" applyNumberFormat="1" applyFont="1" applyFill="1" applyBorder="1" applyAlignment="1">
      <alignment horizontal="center" vertical="center"/>
    </xf>
    <xf numFmtId="165" fontId="21" fillId="2" borderId="3" xfId="8" applyNumberFormat="1" applyFont="1" applyFill="1" applyBorder="1" applyAlignment="1">
      <alignment horizontal="center" vertical="center"/>
    </xf>
    <xf numFmtId="0" fontId="11" fillId="2" borderId="32" xfId="7" applyNumberFormat="1" applyFont="1" applyFill="1" applyBorder="1" applyAlignment="1">
      <alignment horizontal="center" vertical="center"/>
    </xf>
    <xf numFmtId="0" fontId="11" fillId="2" borderId="34" xfId="7" applyNumberFormat="1" applyFont="1" applyFill="1" applyBorder="1" applyAlignment="1">
      <alignment horizontal="center" vertical="center"/>
    </xf>
    <xf numFmtId="20" fontId="10" fillId="2" borderId="34" xfId="0" applyFont="1" applyFill="1" applyBorder="1" applyAlignment="1">
      <alignment horizontal="center" vertical="center"/>
    </xf>
    <xf numFmtId="165" fontId="22" fillId="2" borderId="15" xfId="8" applyNumberFormat="1" applyFont="1" applyFill="1" applyBorder="1" applyAlignment="1">
      <alignment horizontal="left" vertical="center"/>
    </xf>
    <xf numFmtId="20" fontId="10" fillId="2" borderId="3" xfId="0" applyFont="1" applyFill="1" applyBorder="1" applyAlignment="1">
      <alignment horizontal="left" vertical="center"/>
    </xf>
    <xf numFmtId="0" fontId="33" fillId="2" borderId="32" xfId="7" applyNumberFormat="1" applyFont="1" applyFill="1" applyBorder="1" applyAlignment="1">
      <alignment horizontal="left" vertical="center"/>
    </xf>
    <xf numFmtId="20" fontId="10" fillId="2" borderId="34" xfId="0" applyFont="1" applyFill="1" applyBorder="1" applyAlignment="1">
      <alignment horizontal="left" vertical="center"/>
    </xf>
    <xf numFmtId="165" fontId="10" fillId="2" borderId="7" xfId="8" applyNumberFormat="1" applyFont="1" applyFill="1" applyBorder="1" applyAlignment="1">
      <alignment horizontal="center" vertical="center"/>
    </xf>
    <xf numFmtId="0" fontId="11" fillId="2" borderId="33" xfId="7" applyNumberFormat="1" applyFont="1" applyFill="1" applyBorder="1" applyAlignment="1">
      <alignment horizontal="center" vertical="center"/>
    </xf>
    <xf numFmtId="165" fontId="35" fillId="2" borderId="15" xfId="7" applyNumberFormat="1" applyFont="1" applyFill="1" applyBorder="1" applyAlignment="1">
      <alignment horizontal="left" vertical="center"/>
    </xf>
    <xf numFmtId="165" fontId="35" fillId="2" borderId="7" xfId="7" applyNumberFormat="1" applyFont="1" applyFill="1" applyBorder="1" applyAlignment="1">
      <alignment horizontal="center" vertical="center"/>
    </xf>
    <xf numFmtId="165" fontId="35" fillId="2" borderId="7" xfId="7" applyNumberFormat="1" applyFont="1" applyFill="1" applyBorder="1" applyAlignment="1">
      <alignment horizontal="left" vertical="center"/>
    </xf>
    <xf numFmtId="164" fontId="3" fillId="0" borderId="0" xfId="2" applyNumberFormat="1" applyFont="1" applyBorder="1" applyAlignment="1" applyProtection="1">
      <alignment vertical="center"/>
    </xf>
    <xf numFmtId="164" fontId="24" fillId="0" borderId="0" xfId="2" applyNumberFormat="1" applyFont="1" applyBorder="1" applyAlignment="1" applyProtection="1">
      <alignment horizontal="center" vertical="center"/>
    </xf>
    <xf numFmtId="164" fontId="3" fillId="0" borderId="0" xfId="2" applyNumberFormat="1" applyFont="1" applyBorder="1" applyAlignment="1" applyProtection="1">
      <alignment horizontal="left" vertical="center"/>
    </xf>
    <xf numFmtId="164" fontId="3" fillId="0" borderId="0" xfId="2" applyNumberFormat="1" applyFont="1" applyBorder="1" applyAlignment="1" applyProtection="1">
      <alignment horizontal="center"/>
    </xf>
    <xf numFmtId="164" fontId="3" fillId="0" borderId="0" xfId="2" quotePrefix="1" applyNumberFormat="1" applyFont="1" applyBorder="1" applyAlignment="1" applyProtection="1">
      <alignment vertical="center"/>
    </xf>
    <xf numFmtId="164" fontId="24" fillId="0" borderId="0" xfId="2" quotePrefix="1" applyNumberFormat="1" applyFont="1" applyBorder="1" applyAlignment="1" applyProtection="1">
      <alignment horizontal="center" vertical="center"/>
    </xf>
    <xf numFmtId="164" fontId="3" fillId="0" borderId="0" xfId="2" quotePrefix="1" applyNumberFormat="1" applyFont="1" applyBorder="1" applyAlignment="1" applyProtection="1">
      <alignment horizontal="left" vertical="center"/>
    </xf>
    <xf numFmtId="164" fontId="3" fillId="0" borderId="0" xfId="2" quotePrefix="1" applyNumberFormat="1" applyFont="1" applyBorder="1" applyAlignment="1" applyProtection="1">
      <alignment horizontal="center"/>
    </xf>
    <xf numFmtId="165" fontId="14" fillId="0" borderId="6" xfId="3" applyNumberFormat="1" applyFont="1" applyBorder="1" applyAlignment="1">
      <alignment horizontal="center" vertical="center" wrapText="1"/>
    </xf>
    <xf numFmtId="165" fontId="14" fillId="0" borderId="7" xfId="3" applyNumberFormat="1" applyFont="1" applyBorder="1" applyAlignment="1">
      <alignment horizontal="center" vertical="center" wrapText="1"/>
    </xf>
    <xf numFmtId="165" fontId="14" fillId="0" borderId="3" xfId="3" applyNumberFormat="1" applyFont="1" applyBorder="1" applyAlignment="1">
      <alignment horizontal="center" vertical="center" wrapText="1"/>
    </xf>
    <xf numFmtId="166" fontId="23" fillId="2" borderId="1" xfId="4" quotePrefix="1" applyNumberFormat="1" applyFont="1" applyFill="1" applyBorder="1" applyAlignment="1">
      <alignment horizontal="center" vertical="center" wrapText="1"/>
    </xf>
    <xf numFmtId="165" fontId="14" fillId="0" borderId="1" xfId="3" applyNumberFormat="1" applyFont="1" applyBorder="1" applyAlignment="1">
      <alignment horizontal="left" vertical="center"/>
    </xf>
    <xf numFmtId="164" fontId="23" fillId="2" borderId="1" xfId="0" applyNumberFormat="1" applyFont="1" applyFill="1" applyBorder="1" applyAlignment="1">
      <alignment horizontal="center" vertical="center" wrapText="1"/>
    </xf>
    <xf numFmtId="166" fontId="23" fillId="2" borderId="1" xfId="0" quotePrefix="1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164" fontId="15" fillId="0" borderId="0" xfId="2" applyNumberFormat="1" applyFont="1" applyBorder="1" applyAlignment="1" applyProtection="1">
      <alignment horizontal="center" vertical="center"/>
    </xf>
    <xf numFmtId="164" fontId="15" fillId="0" borderId="10" xfId="2" quotePrefix="1" applyNumberFormat="1" applyFont="1" applyBorder="1" applyAlignment="1" applyProtection="1">
      <alignment horizontal="left" vertical="center"/>
    </xf>
    <xf numFmtId="164" fontId="15" fillId="0" borderId="10" xfId="2" quotePrefix="1" applyNumberFormat="1" applyFont="1" applyBorder="1" applyAlignment="1" applyProtection="1">
      <alignment horizontal="center" vertical="center"/>
    </xf>
    <xf numFmtId="164" fontId="14" fillId="0" borderId="1" xfId="6" quotePrefix="1" applyNumberFormat="1" applyFont="1" applyFill="1" applyBorder="1" applyAlignment="1">
      <alignment horizontal="center" vertical="center" wrapText="1"/>
    </xf>
    <xf numFmtId="168" fontId="23" fillId="2" borderId="1" xfId="0" quotePrefix="1" applyNumberFormat="1" applyFont="1" applyFill="1" applyBorder="1" applyAlignment="1">
      <alignment horizontal="center" vertical="center" wrapText="1"/>
    </xf>
    <xf numFmtId="165" fontId="14" fillId="0" borderId="1" xfId="3" applyNumberFormat="1" applyFont="1" applyBorder="1" applyAlignment="1">
      <alignment horizontal="center" vertical="center"/>
    </xf>
    <xf numFmtId="1" fontId="23" fillId="2" borderId="1" xfId="0" applyNumberFormat="1" applyFont="1" applyFill="1" applyBorder="1" applyAlignment="1">
      <alignment horizontal="center" vertical="center" wrapText="1"/>
    </xf>
    <xf numFmtId="0" fontId="23" fillId="2" borderId="1" xfId="4" applyNumberFormat="1" applyFont="1" applyFill="1" applyBorder="1" applyAlignment="1">
      <alignment horizontal="center" vertical="center" wrapText="1"/>
    </xf>
    <xf numFmtId="166" fontId="19" fillId="2" borderId="1" xfId="0" quotePrefix="1" applyNumberFormat="1" applyFont="1" applyFill="1" applyBorder="1" applyAlignment="1">
      <alignment horizontal="center" vertical="center" wrapText="1"/>
    </xf>
    <xf numFmtId="165" fontId="14" fillId="0" borderId="1" xfId="5" applyNumberFormat="1" applyFont="1" applyBorder="1" applyAlignment="1">
      <alignment horizontal="center" vertical="center" wrapText="1"/>
    </xf>
    <xf numFmtId="164" fontId="25" fillId="0" borderId="1" xfId="2" applyNumberFormat="1" applyFont="1" applyBorder="1" applyAlignment="1" applyProtection="1">
      <alignment horizontal="center" vertical="center" wrapText="1"/>
    </xf>
    <xf numFmtId="164" fontId="25" fillId="0" borderId="1" xfId="2" applyNumberFormat="1" applyFont="1" applyBorder="1" applyAlignment="1" applyProtection="1">
      <alignment horizontal="center" vertical="center"/>
    </xf>
    <xf numFmtId="2" fontId="23" fillId="2" borderId="1" xfId="0" quotePrefix="1" applyNumberFormat="1" applyFont="1" applyFill="1" applyBorder="1" applyAlignment="1">
      <alignment horizontal="center" vertical="center" wrapText="1"/>
    </xf>
    <xf numFmtId="167" fontId="14" fillId="0" borderId="44" xfId="3" applyNumberFormat="1" applyFont="1" applyBorder="1" applyAlignment="1">
      <alignment horizontal="center" vertical="center" wrapText="1"/>
    </xf>
    <xf numFmtId="167" fontId="14" fillId="0" borderId="45" xfId="3" applyNumberFormat="1" applyFont="1" applyBorder="1" applyAlignment="1">
      <alignment horizontal="center" vertical="center" wrapText="1"/>
    </xf>
    <xf numFmtId="167" fontId="14" fillId="0" borderId="46" xfId="3" applyNumberFormat="1" applyFont="1" applyBorder="1" applyAlignment="1">
      <alignment horizontal="center" vertical="center" wrapText="1"/>
    </xf>
    <xf numFmtId="168" fontId="23" fillId="2" borderId="1" xfId="0" applyNumberFormat="1" applyFont="1" applyFill="1" applyBorder="1" applyAlignment="1">
      <alignment horizontal="center" vertical="center" wrapText="1"/>
    </xf>
    <xf numFmtId="1" fontId="22" fillId="2" borderId="32" xfId="2" applyNumberFormat="1" applyFont="1" applyFill="1" applyBorder="1" applyAlignment="1">
      <alignment horizontal="center" vertical="center" wrapText="1"/>
    </xf>
    <xf numFmtId="20" fontId="10" fillId="2" borderId="34" xfId="0" applyFont="1" applyFill="1" applyBorder="1" applyAlignment="1">
      <alignment horizontal="center" vertical="center" wrapText="1"/>
    </xf>
    <xf numFmtId="1" fontId="22" fillId="2" borderId="33" xfId="2" applyNumberFormat="1" applyFont="1" applyFill="1" applyBorder="1" applyAlignment="1">
      <alignment horizontal="center" vertical="center"/>
    </xf>
  </cellXfs>
  <cellStyles count="19">
    <cellStyle name="Normal" xfId="0" builtinId="0"/>
    <cellStyle name="Normal 2" xfId="14"/>
    <cellStyle name="Normal 2 2" xfId="13"/>
    <cellStyle name="Normal 26" xfId="15"/>
    <cellStyle name="Normal 3" xfId="10"/>
    <cellStyle name="Normal 4" xfId="4"/>
    <cellStyle name="Normal 42" xfId="16"/>
    <cellStyle name="Normal 43" xfId="17"/>
    <cellStyle name="Normal_NR CUMU avail Apr'08-Mar'09 SCS" xfId="6"/>
    <cellStyle name="Normal_NR1 AVAILABTY 2007-08 MAR" xfId="11"/>
    <cellStyle name="Normal_NR1 AVAILBTY'07-08 APRIL" xfId="2"/>
    <cellStyle name="Normal_TRIP0704_NR-1 outage Data JULY'2011-1 2" xfId="3"/>
    <cellStyle name="Normal_TRIP0803_NR-1 outage Data JULY'2011-1" xfId="7"/>
    <cellStyle name="Normal_TRIP0803_NR-1 outage Data JULY'2011-1 2" xfId="5"/>
    <cellStyle name="Normal_TRIP1112" xfId="8"/>
    <cellStyle name="Percent" xfId="1" builtinId="5"/>
    <cellStyle name="Percent 2" xfId="18"/>
    <cellStyle name="Percent 3" xfId="12"/>
    <cellStyle name="Percent_TRIP1107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1\CPCC%20WORKING%202013-2014\Trip%202013-14\NR_I%20Availability\My%20Documents1\CPCC%20WORKING%202011-2012\Daily%20Reports%202011-12\Daily%20Report%201203\NR1DR-0303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1\CPCC%20WORKING%202013-2014\Trip%202013-14\NR_I%20Availability\Documents%20and%20Settings\Administrator\My%20Documents\CPCC%20WORKING%202008-09\TRIP%202008-09\NR-I%20AVAILABILITY-scs\NR-I\TRIP07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1\CPCC%20WORKING%202013-2014\Trip%202013-14\NR_I%20Availability\Documents%20and%20Settings\Administrator\My%20Documents\CPCC%20WORKING%202008-09\TRIP%202008-09\NR-I%20AVAILABILITY-scs\scs\TRIP%202007-08\NR-I\TRIP07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1\CPCC%20WORKING%202013-2014\Trip%202013-14\NR_I%20Availability\Documents%20and%20Settings\Administrator\My%20Documents\CPCC%20WORKING%202008-09\TRIP%202008-09\NR-I\scs\TRIP%202007-08\NR-I\TRIP07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R_Genaral"/>
      <sheetName val="DR_Line-Outg"/>
      <sheetName val="DR_BR_outg"/>
      <sheetName val="Code List"/>
      <sheetName val="bays"/>
      <sheetName val="lin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B693"/>
  <sheetViews>
    <sheetView tabSelected="1" view="pageBreakPreview" topLeftCell="A10" zoomScaleNormal="85" zoomScaleSheetLayoutView="100" workbookViewId="0">
      <pane xSplit="3" ySplit="4" topLeftCell="Q14" activePane="bottomRight" state="frozen"/>
      <selection activeCell="A10" sqref="A10"/>
      <selection pane="topRight" activeCell="D10" sqref="D10"/>
      <selection pane="bottomLeft" activeCell="A14" sqref="A14"/>
      <selection pane="bottomRight" activeCell="U15" sqref="U15"/>
    </sheetView>
  </sheetViews>
  <sheetFormatPr defaultColWidth="14.7109375" defaultRowHeight="30" customHeight="1"/>
  <cols>
    <col min="1" max="1" width="4.28515625" style="24" customWidth="1"/>
    <col min="2" max="2" width="12.42578125" style="53" customWidth="1"/>
    <col min="3" max="3" width="39.140625" style="49" bestFit="1" customWidth="1"/>
    <col min="4" max="4" width="11.5703125" style="12" customWidth="1"/>
    <col min="5" max="5" width="7.140625" style="12" customWidth="1"/>
    <col min="6" max="6" width="6.85546875" style="11" customWidth="1"/>
    <col min="7" max="8" width="16.28515625" style="57" bestFit="1" customWidth="1"/>
    <col min="9" max="9" width="8.85546875" style="11" customWidth="1"/>
    <col min="10" max="10" width="8.42578125" style="11" customWidth="1"/>
    <col min="11" max="11" width="9.7109375" style="11" customWidth="1"/>
    <col min="12" max="12" width="10.140625" style="34" bestFit="1" customWidth="1"/>
    <col min="13" max="13" width="10" style="11" bestFit="1" customWidth="1"/>
    <col min="14" max="14" width="10.5703125" style="11" bestFit="1" customWidth="1"/>
    <col min="15" max="15" width="9.7109375" style="11" bestFit="1" customWidth="1"/>
    <col min="16" max="18" width="9.42578125" style="11" customWidth="1"/>
    <col min="19" max="19" width="9.42578125" style="12" hidden="1" customWidth="1"/>
    <col min="20" max="20" width="37.7109375" style="58" customWidth="1"/>
    <col min="21" max="21" width="9.42578125" style="11" customWidth="1"/>
    <col min="22" max="22" width="9.85546875" style="12" hidden="1" customWidth="1"/>
    <col min="23" max="23" width="8.42578125" style="12" hidden="1" customWidth="1"/>
    <col min="24" max="24" width="10.7109375" style="12" hidden="1" customWidth="1"/>
    <col min="25" max="25" width="12.5703125" style="12" hidden="1" customWidth="1"/>
    <col min="26" max="26" width="14.28515625" style="12" hidden="1" customWidth="1"/>
    <col min="27" max="27" width="9.5703125" style="12" customWidth="1"/>
    <col min="28" max="28" width="17.7109375" style="11" hidden="1" customWidth="1"/>
    <col min="29" max="44" width="13.7109375" style="11" customWidth="1"/>
    <col min="45" max="64" width="13.7109375" style="17" customWidth="1"/>
    <col min="65" max="16384" width="14.7109375" style="17"/>
  </cols>
  <sheetData>
    <row r="1" spans="1:54" ht="30" customHeight="1">
      <c r="A1" s="22"/>
      <c r="B1" s="50"/>
      <c r="C1" s="46"/>
      <c r="D1" s="10"/>
      <c r="E1" s="10"/>
      <c r="F1" s="9"/>
      <c r="G1" s="54"/>
      <c r="H1" s="54"/>
      <c r="I1" s="9"/>
      <c r="J1" s="9"/>
      <c r="K1" s="9"/>
      <c r="L1" s="32"/>
      <c r="M1" s="9"/>
      <c r="N1" s="9"/>
      <c r="O1" s="9"/>
      <c r="AG1" s="16"/>
      <c r="AN1" s="16"/>
      <c r="AO1" s="16"/>
      <c r="AP1" s="16"/>
    </row>
    <row r="2" spans="1:54" ht="30" customHeight="1">
      <c r="A2" s="766" t="s">
        <v>0</v>
      </c>
      <c r="B2" s="767"/>
      <c r="C2" s="768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  <c r="O2" s="1"/>
      <c r="P2" s="18"/>
      <c r="Q2" s="18"/>
      <c r="R2" s="18"/>
      <c r="S2" s="37"/>
      <c r="T2" s="59"/>
      <c r="U2" s="18"/>
      <c r="V2" s="37"/>
      <c r="W2" s="37"/>
      <c r="X2" s="37"/>
      <c r="Y2" s="37"/>
      <c r="Z2" s="37"/>
      <c r="AA2" s="37"/>
      <c r="AB2" s="18"/>
      <c r="AC2" s="18"/>
      <c r="AD2" s="18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</row>
    <row r="3" spans="1:54" ht="30" customHeight="1">
      <c r="A3" s="770" t="s">
        <v>1</v>
      </c>
      <c r="B3" s="771"/>
      <c r="C3" s="772"/>
      <c r="D3" s="773"/>
      <c r="E3" s="773"/>
      <c r="F3" s="773"/>
      <c r="G3" s="773"/>
      <c r="H3" s="773"/>
      <c r="I3" s="773"/>
      <c r="J3" s="773"/>
      <c r="K3" s="773"/>
      <c r="L3" s="773"/>
      <c r="M3" s="773"/>
      <c r="N3" s="773"/>
      <c r="O3" s="1"/>
      <c r="P3" s="18"/>
      <c r="Q3" s="18"/>
      <c r="R3" s="18"/>
      <c r="S3" s="37"/>
      <c r="T3" s="59"/>
      <c r="U3" s="18"/>
      <c r="V3" s="37"/>
      <c r="W3" s="37"/>
      <c r="X3" s="37"/>
      <c r="Y3" s="37"/>
      <c r="Z3" s="37"/>
      <c r="AA3" s="37"/>
      <c r="AB3" s="18"/>
      <c r="AC3" s="18"/>
      <c r="AD3" s="18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2"/>
      <c r="AT3" s="2"/>
      <c r="AU3" s="2"/>
      <c r="AV3" s="3"/>
      <c r="AW3" s="3"/>
      <c r="AX3" s="2"/>
      <c r="AY3" s="2"/>
      <c r="AZ3" s="3"/>
      <c r="BA3" s="3"/>
      <c r="BB3" s="3"/>
    </row>
    <row r="4" spans="1:54" ht="30" customHeight="1">
      <c r="A4" s="766" t="s">
        <v>2</v>
      </c>
      <c r="B4" s="767"/>
      <c r="C4" s="768"/>
      <c r="D4" s="769"/>
      <c r="E4" s="769"/>
      <c r="F4" s="769"/>
      <c r="G4" s="769"/>
      <c r="H4" s="769"/>
      <c r="I4" s="769"/>
      <c r="J4" s="769"/>
      <c r="K4" s="769"/>
      <c r="L4" s="769"/>
      <c r="M4" s="769"/>
      <c r="N4" s="769"/>
      <c r="O4" s="1"/>
      <c r="P4" s="18"/>
      <c r="Q4" s="18"/>
      <c r="R4" s="18"/>
      <c r="S4" s="37"/>
      <c r="T4" s="59"/>
      <c r="U4" s="18"/>
      <c r="V4" s="37"/>
      <c r="W4" s="37"/>
      <c r="X4" s="37"/>
      <c r="Y4" s="37"/>
      <c r="Z4" s="37"/>
      <c r="AA4" s="37"/>
      <c r="AB4" s="18"/>
      <c r="AC4" s="18"/>
      <c r="AD4" s="18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2"/>
      <c r="AT4" s="2"/>
      <c r="AU4" s="2"/>
      <c r="AV4" s="3"/>
      <c r="AW4" s="3"/>
      <c r="AX4" s="2"/>
      <c r="AY4" s="2"/>
      <c r="AZ4" s="3"/>
      <c r="BA4" s="3"/>
      <c r="BB4" s="3"/>
    </row>
    <row r="5" spans="1:54" ht="30" customHeight="1">
      <c r="A5" s="23"/>
      <c r="B5" s="51"/>
      <c r="C5" s="47"/>
      <c r="D5" s="14"/>
      <c r="E5" s="14"/>
      <c r="F5" s="13"/>
      <c r="G5" s="55"/>
      <c r="H5" s="55"/>
      <c r="I5" s="13"/>
      <c r="J5" s="13"/>
      <c r="K5" s="13"/>
      <c r="L5" s="15"/>
      <c r="M5" s="15"/>
      <c r="N5" s="15"/>
      <c r="O5" s="15"/>
      <c r="P5" s="4"/>
      <c r="Q5" s="4"/>
      <c r="R5" s="4"/>
      <c r="S5" s="38"/>
      <c r="T5" s="60"/>
      <c r="U5" s="4"/>
      <c r="V5" s="38"/>
      <c r="W5" s="38"/>
      <c r="X5" s="38"/>
      <c r="Y5" s="38"/>
      <c r="Z5" s="38"/>
      <c r="AA5" s="38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</row>
    <row r="6" spans="1:54" ht="30" customHeight="1">
      <c r="A6" s="23"/>
      <c r="B6" s="51"/>
      <c r="C6" s="47"/>
      <c r="D6" s="14"/>
      <c r="E6" s="14"/>
      <c r="F6" s="13"/>
      <c r="G6" s="55"/>
      <c r="H6" s="55"/>
      <c r="I6" s="13"/>
      <c r="J6" s="13"/>
      <c r="K6" s="13"/>
      <c r="L6" s="15"/>
      <c r="M6" s="15"/>
      <c r="N6" s="15"/>
      <c r="O6" s="15"/>
      <c r="P6" s="4"/>
      <c r="Q6" s="4"/>
      <c r="R6" s="4"/>
      <c r="S6" s="38"/>
      <c r="T6" s="60"/>
      <c r="U6" s="4"/>
      <c r="V6" s="38"/>
      <c r="W6" s="38"/>
      <c r="X6" s="38"/>
      <c r="Y6" s="38"/>
      <c r="Z6" s="38"/>
      <c r="AA6" s="38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</row>
    <row r="7" spans="1:54" ht="30" customHeight="1">
      <c r="A7" s="22"/>
      <c r="B7" s="782" t="s">
        <v>3</v>
      </c>
      <c r="C7" s="782"/>
      <c r="D7" s="7"/>
      <c r="E7" s="7"/>
      <c r="F7" s="8"/>
      <c r="G7" s="56"/>
      <c r="H7" s="56"/>
      <c r="I7" s="8"/>
      <c r="J7" s="8"/>
      <c r="K7" s="8"/>
      <c r="L7" s="33"/>
      <c r="M7" s="8"/>
      <c r="N7" s="8"/>
      <c r="O7" s="8"/>
      <c r="P7" s="6"/>
      <c r="Q7" s="6"/>
      <c r="R7" s="6"/>
      <c r="S7" s="39"/>
      <c r="T7" s="61"/>
      <c r="U7" s="6"/>
      <c r="V7" s="39"/>
      <c r="W7" s="39"/>
      <c r="X7" s="39"/>
      <c r="Y7" s="39"/>
      <c r="Z7" s="39"/>
      <c r="AA7" s="39"/>
      <c r="AB7" s="6"/>
      <c r="AC7" s="6"/>
      <c r="AD7" s="6"/>
      <c r="AE7" s="6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</row>
    <row r="8" spans="1:54" ht="30" customHeight="1">
      <c r="A8" s="22"/>
      <c r="B8" s="783" t="s">
        <v>839</v>
      </c>
      <c r="C8" s="783"/>
      <c r="D8" s="784"/>
      <c r="E8" s="783"/>
      <c r="F8" s="783"/>
      <c r="G8" s="783"/>
      <c r="H8" s="56"/>
      <c r="I8" s="8"/>
      <c r="J8" s="8"/>
      <c r="K8" s="8"/>
      <c r="L8" s="33"/>
      <c r="M8" s="8"/>
      <c r="N8" s="8"/>
      <c r="O8" s="8"/>
      <c r="P8" s="6"/>
      <c r="Q8" s="6"/>
      <c r="R8" s="6"/>
      <c r="S8" s="39"/>
      <c r="T8" s="61"/>
      <c r="U8" s="6"/>
      <c r="V8" s="36"/>
      <c r="W8" s="36"/>
      <c r="X8" s="36"/>
      <c r="Y8" s="39"/>
      <c r="Z8" s="39"/>
      <c r="AA8" s="40"/>
      <c r="AB8" s="6"/>
      <c r="AC8" s="6"/>
      <c r="AD8" s="6"/>
      <c r="AE8" s="6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</row>
    <row r="9" spans="1:54" s="27" customFormat="1" ht="30" customHeight="1">
      <c r="A9" s="774" t="s">
        <v>4</v>
      </c>
      <c r="B9" s="777" t="s">
        <v>5</v>
      </c>
      <c r="C9" s="778" t="s">
        <v>6</v>
      </c>
      <c r="D9" s="779" t="s">
        <v>7</v>
      </c>
      <c r="E9" s="780" t="s">
        <v>8</v>
      </c>
      <c r="F9" s="781" t="s">
        <v>9</v>
      </c>
      <c r="G9" s="62" t="s">
        <v>10</v>
      </c>
      <c r="H9" s="62" t="s">
        <v>11</v>
      </c>
      <c r="I9" s="781" t="s">
        <v>12</v>
      </c>
      <c r="J9" s="781"/>
      <c r="K9" s="794" t="s">
        <v>13</v>
      </c>
      <c r="L9" s="795" t="s">
        <v>14</v>
      </c>
      <c r="M9" s="796"/>
      <c r="N9" s="796"/>
      <c r="O9" s="797"/>
      <c r="P9" s="786" t="s">
        <v>15</v>
      </c>
      <c r="Q9" s="798" t="s">
        <v>16</v>
      </c>
      <c r="R9" s="798" t="s">
        <v>17</v>
      </c>
      <c r="S9" s="774" t="s">
        <v>18</v>
      </c>
      <c r="T9" s="789" t="s">
        <v>19</v>
      </c>
      <c r="U9" s="790" t="s">
        <v>20</v>
      </c>
      <c r="V9" s="791" t="s">
        <v>21</v>
      </c>
      <c r="W9" s="792" t="s">
        <v>22</v>
      </c>
      <c r="X9" s="793" t="s">
        <v>23</v>
      </c>
      <c r="Y9" s="792" t="s">
        <v>24</v>
      </c>
      <c r="Z9" s="785" t="s">
        <v>25</v>
      </c>
      <c r="AA9" s="786" t="s">
        <v>26</v>
      </c>
    </row>
    <row r="10" spans="1:54" s="27" customFormat="1" ht="71.25">
      <c r="A10" s="775"/>
      <c r="B10" s="777"/>
      <c r="C10" s="778"/>
      <c r="D10" s="779"/>
      <c r="E10" s="780"/>
      <c r="F10" s="781"/>
      <c r="G10" s="787" t="s">
        <v>27</v>
      </c>
      <c r="H10" s="787" t="s">
        <v>27</v>
      </c>
      <c r="I10" s="781" t="s">
        <v>28</v>
      </c>
      <c r="J10" s="788" t="s">
        <v>29</v>
      </c>
      <c r="K10" s="794"/>
      <c r="L10" s="63" t="s">
        <v>30</v>
      </c>
      <c r="M10" s="25" t="s">
        <v>31</v>
      </c>
      <c r="N10" s="26" t="s">
        <v>32</v>
      </c>
      <c r="O10" s="26" t="s">
        <v>33</v>
      </c>
      <c r="P10" s="786"/>
      <c r="Q10" s="798"/>
      <c r="R10" s="798"/>
      <c r="S10" s="775"/>
      <c r="T10" s="789"/>
      <c r="U10" s="790"/>
      <c r="V10" s="791"/>
      <c r="W10" s="792"/>
      <c r="X10" s="793"/>
      <c r="Y10" s="792"/>
      <c r="Z10" s="785"/>
      <c r="AA10" s="786"/>
    </row>
    <row r="11" spans="1:54" s="27" customFormat="1" ht="14.25">
      <c r="A11" s="775"/>
      <c r="B11" s="777"/>
      <c r="C11" s="778"/>
      <c r="D11" s="779"/>
      <c r="E11" s="780"/>
      <c r="F11" s="781"/>
      <c r="G11" s="787"/>
      <c r="H11" s="787"/>
      <c r="I11" s="781"/>
      <c r="J11" s="788"/>
      <c r="K11" s="794"/>
      <c r="L11" s="25" t="s">
        <v>34</v>
      </c>
      <c r="M11" s="25" t="s">
        <v>35</v>
      </c>
      <c r="N11" s="62" t="s">
        <v>36</v>
      </c>
      <c r="O11" s="62" t="s">
        <v>37</v>
      </c>
      <c r="P11" s="786"/>
      <c r="Q11" s="798"/>
      <c r="R11" s="798"/>
      <c r="S11" s="775"/>
      <c r="T11" s="789"/>
      <c r="U11" s="790"/>
      <c r="V11" s="41" t="s">
        <v>38</v>
      </c>
      <c r="W11" s="64" t="s">
        <v>39</v>
      </c>
      <c r="X11" s="64" t="s">
        <v>40</v>
      </c>
      <c r="Y11" s="64" t="s">
        <v>41</v>
      </c>
      <c r="Z11" s="65"/>
      <c r="AA11" s="786"/>
    </row>
    <row r="12" spans="1:54" s="27" customFormat="1" ht="15">
      <c r="A12" s="776"/>
      <c r="B12" s="777"/>
      <c r="C12" s="778"/>
      <c r="D12" s="779"/>
      <c r="E12" s="780"/>
      <c r="F12" s="781"/>
      <c r="G12" s="787"/>
      <c r="H12" s="787"/>
      <c r="I12" s="781"/>
      <c r="J12" s="788"/>
      <c r="K12" s="794"/>
      <c r="L12" s="25" t="s">
        <v>42</v>
      </c>
      <c r="M12" s="25" t="s">
        <v>42</v>
      </c>
      <c r="N12" s="25" t="s">
        <v>42</v>
      </c>
      <c r="O12" s="25" t="s">
        <v>42</v>
      </c>
      <c r="P12" s="786"/>
      <c r="Q12" s="798"/>
      <c r="R12" s="798"/>
      <c r="S12" s="776" t="s">
        <v>43</v>
      </c>
      <c r="T12" s="789"/>
      <c r="U12" s="790"/>
      <c r="V12" s="64" t="s">
        <v>44</v>
      </c>
      <c r="W12" s="66" t="s">
        <v>45</v>
      </c>
      <c r="X12" s="66" t="s">
        <v>46</v>
      </c>
      <c r="Y12" s="66" t="s">
        <v>47</v>
      </c>
      <c r="Z12" s="66" t="s">
        <v>48</v>
      </c>
      <c r="AA12" s="786"/>
    </row>
    <row r="13" spans="1:54" s="71" customFormat="1" ht="15">
      <c r="A13" s="52">
        <v>1</v>
      </c>
      <c r="B13" s="52">
        <v>2</v>
      </c>
      <c r="C13" s="67">
        <v>3</v>
      </c>
      <c r="D13" s="52">
        <v>4</v>
      </c>
      <c r="E13" s="52">
        <v>5</v>
      </c>
      <c r="F13" s="68">
        <v>6</v>
      </c>
      <c r="G13" s="52">
        <v>7</v>
      </c>
      <c r="H13" s="52">
        <v>8</v>
      </c>
      <c r="I13" s="68">
        <v>9</v>
      </c>
      <c r="J13" s="68">
        <v>10</v>
      </c>
      <c r="K13" s="68">
        <v>11</v>
      </c>
      <c r="L13" s="68">
        <v>12</v>
      </c>
      <c r="M13" s="68">
        <v>13</v>
      </c>
      <c r="N13" s="68">
        <v>14</v>
      </c>
      <c r="O13" s="68">
        <v>15</v>
      </c>
      <c r="P13" s="68">
        <v>16</v>
      </c>
      <c r="Q13" s="68">
        <v>17</v>
      </c>
      <c r="R13" s="68">
        <v>18</v>
      </c>
      <c r="S13" s="52"/>
      <c r="T13" s="69">
        <v>19</v>
      </c>
      <c r="U13" s="68">
        <v>20</v>
      </c>
      <c r="V13" s="52">
        <v>23</v>
      </c>
      <c r="W13" s="52">
        <v>24</v>
      </c>
      <c r="X13" s="52">
        <v>25</v>
      </c>
      <c r="Y13" s="52">
        <v>26</v>
      </c>
      <c r="Z13" s="52">
        <v>27</v>
      </c>
      <c r="AA13" s="70">
        <v>21</v>
      </c>
      <c r="AB13" s="30"/>
      <c r="AC13" s="30"/>
    </row>
    <row r="14" spans="1:54" s="31" customFormat="1" ht="30" customHeight="1" thickBot="1">
      <c r="A14" s="44" t="s">
        <v>49</v>
      </c>
      <c r="B14" s="45"/>
      <c r="C14" s="48" t="s">
        <v>50</v>
      </c>
      <c r="D14" s="43"/>
      <c r="E14" s="43"/>
      <c r="F14" s="42"/>
      <c r="G14" s="93"/>
      <c r="H14" s="93"/>
      <c r="I14" s="94"/>
      <c r="J14" s="94"/>
      <c r="K14" s="94"/>
      <c r="L14" s="95"/>
      <c r="M14" s="94"/>
      <c r="N14" s="94"/>
      <c r="O14" s="94"/>
      <c r="P14" s="94"/>
      <c r="Q14" s="94"/>
      <c r="R14" s="94"/>
      <c r="S14" s="93"/>
      <c r="T14" s="96"/>
      <c r="U14" s="42" t="s">
        <v>898</v>
      </c>
      <c r="V14" s="43"/>
      <c r="W14" s="97"/>
      <c r="X14" s="97"/>
      <c r="Y14" s="97"/>
      <c r="Z14" s="97"/>
      <c r="AA14" s="43"/>
      <c r="AB14" s="28">
        <v>0</v>
      </c>
      <c r="AC14" s="29"/>
      <c r="AD14" s="29"/>
      <c r="AE14" s="29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</row>
    <row r="15" spans="1:54" s="103" customFormat="1" ht="30" customHeight="1">
      <c r="A15" s="700">
        <v>1</v>
      </c>
      <c r="B15" s="706" t="s">
        <v>51</v>
      </c>
      <c r="C15" s="724" t="s">
        <v>52</v>
      </c>
      <c r="D15" s="708">
        <v>267.62799999999999</v>
      </c>
      <c r="E15" s="179" t="s">
        <v>53</v>
      </c>
      <c r="F15" s="180" t="s">
        <v>54</v>
      </c>
      <c r="G15" s="104">
        <v>42043.327777777777</v>
      </c>
      <c r="H15" s="104">
        <v>42043.754861111112</v>
      </c>
      <c r="I15" s="170"/>
      <c r="J15" s="170"/>
      <c r="K15" s="170"/>
      <c r="L15" s="181">
        <f>IF(RIGHT(S15)="T",(+H15-G15),0)</f>
        <v>0</v>
      </c>
      <c r="M15" s="181">
        <f>IF(RIGHT(S15)="U",(+H15-G15),0)</f>
        <v>0</v>
      </c>
      <c r="N15" s="181">
        <f>IF(RIGHT(S15)="C",(+H15-G15),0)</f>
        <v>0</v>
      </c>
      <c r="O15" s="181">
        <f>IF(RIGHT(S15)="D",(+H15-G15),0)</f>
        <v>0.42708333333575865</v>
      </c>
      <c r="P15" s="172"/>
      <c r="Q15" s="172"/>
      <c r="R15" s="172"/>
      <c r="S15" s="105" t="s">
        <v>141</v>
      </c>
      <c r="T15" s="106" t="s">
        <v>890</v>
      </c>
      <c r="U15" s="182"/>
      <c r="V15" s="183"/>
      <c r="W15" s="184"/>
      <c r="X15" s="185"/>
      <c r="Y15" s="186"/>
      <c r="Z15" s="187"/>
      <c r="AA15" s="188"/>
      <c r="AB15" s="100">
        <f>28*24</f>
        <v>672</v>
      </c>
      <c r="AC15" s="101"/>
      <c r="AD15" s="101"/>
      <c r="AE15" s="101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</row>
    <row r="16" spans="1:54" s="107" customFormat="1" ht="30" customHeight="1">
      <c r="A16" s="701"/>
      <c r="B16" s="712"/>
      <c r="C16" s="725"/>
      <c r="D16" s="710"/>
      <c r="E16" s="189" t="s">
        <v>53</v>
      </c>
      <c r="F16" s="190" t="s">
        <v>54</v>
      </c>
      <c r="G16" s="104">
        <v>42044.351388888892</v>
      </c>
      <c r="H16" s="104">
        <v>42044.741666666669</v>
      </c>
      <c r="I16" s="190" t="s">
        <v>54</v>
      </c>
      <c r="J16" s="190" t="s">
        <v>54</v>
      </c>
      <c r="K16" s="190" t="s">
        <v>54</v>
      </c>
      <c r="L16" s="181">
        <f>IF(RIGHT(S16)="T",(+H16-G16),0)</f>
        <v>0</v>
      </c>
      <c r="M16" s="181">
        <f>IF(RIGHT(S16)="U",(+H16-G16),0)</f>
        <v>0</v>
      </c>
      <c r="N16" s="181">
        <f>IF(RIGHT(S16)="C",(+H16-G16),0)</f>
        <v>0</v>
      </c>
      <c r="O16" s="181">
        <f>IF(RIGHT(S16)="D",(+H16-G16),0)</f>
        <v>0.39027777777664596</v>
      </c>
      <c r="P16" s="190" t="s">
        <v>54</v>
      </c>
      <c r="Q16" s="190" t="s">
        <v>54</v>
      </c>
      <c r="R16" s="190" t="s">
        <v>54</v>
      </c>
      <c r="S16" s="105" t="s">
        <v>141</v>
      </c>
      <c r="T16" s="106" t="s">
        <v>890</v>
      </c>
      <c r="U16" s="191"/>
      <c r="V16" s="192"/>
      <c r="W16" s="193"/>
      <c r="X16" s="193"/>
      <c r="Y16" s="193"/>
      <c r="Z16" s="193"/>
      <c r="AA16" s="194"/>
    </row>
    <row r="17" spans="1:44" s="88" customFormat="1" ht="30" customHeight="1" thickBot="1">
      <c r="A17" s="195"/>
      <c r="B17" s="196"/>
      <c r="C17" s="197" t="s">
        <v>58</v>
      </c>
      <c r="D17" s="196"/>
      <c r="E17" s="198" t="s">
        <v>53</v>
      </c>
      <c r="F17" s="199" t="s">
        <v>54</v>
      </c>
      <c r="G17" s="200"/>
      <c r="H17" s="200"/>
      <c r="I17" s="199" t="s">
        <v>54</v>
      </c>
      <c r="J17" s="199" t="s">
        <v>54</v>
      </c>
      <c r="K17" s="199" t="s">
        <v>54</v>
      </c>
      <c r="L17" s="201">
        <f>SUM(L15:L16)</f>
        <v>0</v>
      </c>
      <c r="M17" s="201">
        <f>SUM(M15:M16)</f>
        <v>0</v>
      </c>
      <c r="N17" s="201">
        <f>SUM(N15:N16)</f>
        <v>0</v>
      </c>
      <c r="O17" s="201">
        <f>SUM(O15:O16)</f>
        <v>0.81736111111240461</v>
      </c>
      <c r="P17" s="201"/>
      <c r="Q17" s="201"/>
      <c r="R17" s="201"/>
      <c r="S17" s="196"/>
      <c r="T17" s="202"/>
      <c r="U17" s="196"/>
      <c r="V17" s="203">
        <f>$AB$15-((N17*24))</f>
        <v>672</v>
      </c>
      <c r="W17" s="176">
        <v>1779</v>
      </c>
      <c r="X17" s="177">
        <v>267.62799999999999</v>
      </c>
      <c r="Y17" s="204">
        <f>W17*X17</f>
        <v>476110.212</v>
      </c>
      <c r="Z17" s="203">
        <f>(Y17*(V17-L17*24))/V17</f>
        <v>476110.212</v>
      </c>
      <c r="AA17" s="205">
        <f>(Z17/Y17)*100</f>
        <v>100</v>
      </c>
    </row>
    <row r="18" spans="1:44" s="107" customFormat="1" ht="30" customHeight="1" thickBot="1">
      <c r="A18" s="702">
        <v>2</v>
      </c>
      <c r="B18" s="706" t="s">
        <v>55</v>
      </c>
      <c r="C18" s="704" t="s">
        <v>56</v>
      </c>
      <c r="D18" s="708">
        <v>334.52</v>
      </c>
      <c r="E18" s="157" t="s">
        <v>53</v>
      </c>
      <c r="F18" s="158" t="s">
        <v>54</v>
      </c>
      <c r="G18" s="104">
        <v>42038.13958333333</v>
      </c>
      <c r="H18" s="104">
        <v>42038.287499999999</v>
      </c>
      <c r="I18" s="158" t="s">
        <v>54</v>
      </c>
      <c r="J18" s="158" t="s">
        <v>54</v>
      </c>
      <c r="K18" s="158" t="s">
        <v>54</v>
      </c>
      <c r="L18" s="206">
        <f>IF(RIGHT(S18)="T",(+H18-G18),0)</f>
        <v>0</v>
      </c>
      <c r="M18" s="206">
        <f>IF(RIGHT(S18)="U",(+H18-G18),0)</f>
        <v>0</v>
      </c>
      <c r="N18" s="206">
        <f>IF(RIGHT(S18)="C",(+H18-G18),0)</f>
        <v>0</v>
      </c>
      <c r="O18" s="206">
        <f>IF(RIGHT(S18)="D",(+H18-G18),0)</f>
        <v>0.14791666666860692</v>
      </c>
      <c r="P18" s="158" t="s">
        <v>54</v>
      </c>
      <c r="Q18" s="158" t="s">
        <v>54</v>
      </c>
      <c r="R18" s="158" t="s">
        <v>54</v>
      </c>
      <c r="S18" s="105" t="s">
        <v>57</v>
      </c>
      <c r="T18" s="106" t="s">
        <v>887</v>
      </c>
      <c r="U18" s="207"/>
      <c r="V18" s="208"/>
      <c r="W18" s="209"/>
      <c r="X18" s="209"/>
      <c r="Y18" s="209"/>
      <c r="Z18" s="209"/>
      <c r="AA18" s="210"/>
    </row>
    <row r="19" spans="1:44" s="107" customFormat="1" ht="30" customHeight="1">
      <c r="A19" s="703"/>
      <c r="B19" s="707"/>
      <c r="C19" s="705"/>
      <c r="D19" s="709"/>
      <c r="E19" s="157" t="s">
        <v>53</v>
      </c>
      <c r="F19" s="211"/>
      <c r="G19" s="104">
        <v>42047.330555555556</v>
      </c>
      <c r="H19" s="104">
        <v>42047.818055555559</v>
      </c>
      <c r="I19" s="211"/>
      <c r="J19" s="211"/>
      <c r="K19" s="211"/>
      <c r="L19" s="171">
        <f>IF(RIGHT(S19)="T",(+H19-G19),0)</f>
        <v>0</v>
      </c>
      <c r="M19" s="171">
        <f>IF(RIGHT(S19)="U",(+H19-G19),0)</f>
        <v>0</v>
      </c>
      <c r="N19" s="171">
        <f>IF(RIGHT(S19)="C",(+H19-G19),0)</f>
        <v>0</v>
      </c>
      <c r="O19" s="171">
        <f>IF(RIGHT(S19)="D",(+H19-G19),0)</f>
        <v>0.48750000000291038</v>
      </c>
      <c r="P19" s="211"/>
      <c r="Q19" s="211"/>
      <c r="R19" s="211"/>
      <c r="S19" s="105" t="s">
        <v>141</v>
      </c>
      <c r="T19" s="106" t="s">
        <v>888</v>
      </c>
      <c r="U19" s="212"/>
      <c r="V19" s="192"/>
      <c r="W19" s="193"/>
      <c r="X19" s="193"/>
      <c r="Y19" s="193"/>
      <c r="Z19" s="193"/>
      <c r="AA19" s="194"/>
    </row>
    <row r="20" spans="1:44" s="107" customFormat="1" ht="30" customHeight="1">
      <c r="A20" s="703"/>
      <c r="B20" s="707"/>
      <c r="C20" s="705"/>
      <c r="D20" s="709"/>
      <c r="E20" s="213" t="s">
        <v>53</v>
      </c>
      <c r="F20" s="211" t="s">
        <v>54</v>
      </c>
      <c r="G20" s="104">
        <v>42048.330555555556</v>
      </c>
      <c r="H20" s="104">
        <v>42048.82916666667</v>
      </c>
      <c r="I20" s="211" t="s">
        <v>54</v>
      </c>
      <c r="J20" s="211" t="s">
        <v>54</v>
      </c>
      <c r="K20" s="211" t="s">
        <v>54</v>
      </c>
      <c r="L20" s="171">
        <f>IF(RIGHT(S20)="T",(+H20-G20),0)</f>
        <v>0</v>
      </c>
      <c r="M20" s="171">
        <f>IF(RIGHT(S20)="U",(+H20-G20),0)</f>
        <v>0</v>
      </c>
      <c r="N20" s="171">
        <f>IF(RIGHT(S20)="C",(+H20-G20),0)</f>
        <v>0</v>
      </c>
      <c r="O20" s="171">
        <f>IF(RIGHT(S20)="D",(+H20-G20),0)</f>
        <v>0.49861111111385981</v>
      </c>
      <c r="P20" s="211" t="s">
        <v>54</v>
      </c>
      <c r="Q20" s="211" t="s">
        <v>54</v>
      </c>
      <c r="R20" s="211" t="s">
        <v>54</v>
      </c>
      <c r="S20" s="105" t="s">
        <v>141</v>
      </c>
      <c r="T20" s="106" t="s">
        <v>889</v>
      </c>
      <c r="U20" s="212"/>
      <c r="V20" s="192"/>
      <c r="W20" s="193"/>
      <c r="X20" s="193"/>
      <c r="Y20" s="193"/>
      <c r="Z20" s="193"/>
      <c r="AA20" s="194"/>
    </row>
    <row r="21" spans="1:44" s="88" customFormat="1" ht="30" customHeight="1" thickBot="1">
      <c r="A21" s="195"/>
      <c r="B21" s="196"/>
      <c r="C21" s="197" t="s">
        <v>58</v>
      </c>
      <c r="D21" s="196"/>
      <c r="E21" s="198" t="s">
        <v>53</v>
      </c>
      <c r="F21" s="199" t="s">
        <v>54</v>
      </c>
      <c r="G21" s="200"/>
      <c r="H21" s="200"/>
      <c r="I21" s="199" t="s">
        <v>54</v>
      </c>
      <c r="J21" s="199" t="s">
        <v>54</v>
      </c>
      <c r="K21" s="199" t="s">
        <v>54</v>
      </c>
      <c r="L21" s="201">
        <f>SUM(L18:L20)</f>
        <v>0</v>
      </c>
      <c r="M21" s="201">
        <f>SUM(M18:M20)</f>
        <v>0</v>
      </c>
      <c r="N21" s="201">
        <f>SUM(N18:N20)</f>
        <v>0</v>
      </c>
      <c r="O21" s="201">
        <f>SUM(O18:O20)</f>
        <v>1.1340277777853771</v>
      </c>
      <c r="P21" s="201"/>
      <c r="Q21" s="201"/>
      <c r="R21" s="201"/>
      <c r="S21" s="196"/>
      <c r="T21" s="202"/>
      <c r="U21" s="196"/>
      <c r="V21" s="214">
        <f>$AB$15-((N21*24))</f>
        <v>672</v>
      </c>
      <c r="W21" s="215">
        <v>1216</v>
      </c>
      <c r="X21" s="216">
        <v>334.52</v>
      </c>
      <c r="Y21" s="217">
        <f t="shared" ref="Y21" si="0">W21*X21</f>
        <v>406776.31999999995</v>
      </c>
      <c r="Z21" s="214">
        <f>(Y21*(V21-L21*24))/V21</f>
        <v>406776.31999999995</v>
      </c>
      <c r="AA21" s="205">
        <f t="shared" ref="AA21" si="1">(Z21/Y21)*100</f>
        <v>100</v>
      </c>
      <c r="AB21" s="108"/>
    </row>
    <row r="22" spans="1:44" s="107" customFormat="1" ht="30" customHeight="1">
      <c r="A22" s="218">
        <v>3</v>
      </c>
      <c r="B22" s="219" t="s">
        <v>59</v>
      </c>
      <c r="C22" s="220" t="s">
        <v>60</v>
      </c>
      <c r="D22" s="221">
        <v>334.8</v>
      </c>
      <c r="E22" s="157" t="s">
        <v>53</v>
      </c>
      <c r="F22" s="158" t="s">
        <v>54</v>
      </c>
      <c r="G22" s="104"/>
      <c r="H22" s="104"/>
      <c r="I22" s="158" t="s">
        <v>54</v>
      </c>
      <c r="J22" s="158" t="s">
        <v>54</v>
      </c>
      <c r="K22" s="159"/>
      <c r="L22" s="160">
        <f>IF(RIGHT(S22)="T",(+H22-G22),0)</f>
        <v>0</v>
      </c>
      <c r="M22" s="160">
        <f>IF(RIGHT(S22)="U",(+H22-G22),0)</f>
        <v>0</v>
      </c>
      <c r="N22" s="160">
        <f>IF(RIGHT(S22)="C",(+H22-G22),0)</f>
        <v>0</v>
      </c>
      <c r="O22" s="160">
        <f>IF(RIGHT(S22)="D",(+H22-G22),0)</f>
        <v>0</v>
      </c>
      <c r="P22" s="158" t="s">
        <v>54</v>
      </c>
      <c r="Q22" s="158" t="s">
        <v>54</v>
      </c>
      <c r="R22" s="158" t="s">
        <v>54</v>
      </c>
      <c r="S22" s="105"/>
      <c r="T22" s="106"/>
      <c r="U22" s="207"/>
      <c r="V22" s="222"/>
      <c r="W22" s="223"/>
      <c r="X22" s="223"/>
      <c r="Y22" s="223"/>
      <c r="Z22" s="223"/>
      <c r="AA22" s="224"/>
    </row>
    <row r="23" spans="1:44" s="88" customFormat="1" ht="30" customHeight="1" thickBot="1">
      <c r="A23" s="195"/>
      <c r="B23" s="196"/>
      <c r="C23" s="197" t="s">
        <v>58</v>
      </c>
      <c r="D23" s="196"/>
      <c r="E23" s="198" t="s">
        <v>53</v>
      </c>
      <c r="F23" s="199" t="s">
        <v>54</v>
      </c>
      <c r="G23" s="200"/>
      <c r="H23" s="200"/>
      <c r="I23" s="199" t="s">
        <v>54</v>
      </c>
      <c r="J23" s="199" t="s">
        <v>54</v>
      </c>
      <c r="K23" s="199" t="s">
        <v>54</v>
      </c>
      <c r="L23" s="201">
        <f>SUM(L22:L22)</f>
        <v>0</v>
      </c>
      <c r="M23" s="201">
        <f>SUM(M22:M22)</f>
        <v>0</v>
      </c>
      <c r="N23" s="201">
        <f>SUM(N22:N22)</f>
        <v>0</v>
      </c>
      <c r="O23" s="201">
        <f>SUM(O22:O22)</f>
        <v>0</v>
      </c>
      <c r="P23" s="201"/>
      <c r="Q23" s="201"/>
      <c r="R23" s="201"/>
      <c r="S23" s="196"/>
      <c r="T23" s="225"/>
      <c r="U23" s="196"/>
      <c r="V23" s="214">
        <f>$AB$15-((N23*24))</f>
        <v>672</v>
      </c>
      <c r="W23" s="215">
        <v>1210</v>
      </c>
      <c r="X23" s="216">
        <v>334.8</v>
      </c>
      <c r="Y23" s="217">
        <f t="shared" ref="Y23:Y26" si="2">W23*X23</f>
        <v>405108</v>
      </c>
      <c r="Z23" s="214">
        <f>(Y23*(V23-L23*24))/V23</f>
        <v>405108</v>
      </c>
      <c r="AA23" s="205">
        <f t="shared" ref="AA23:AA26" si="3">(Z23/Y23)*100</f>
        <v>100</v>
      </c>
      <c r="AB23" s="108"/>
    </row>
    <row r="24" spans="1:44" s="103" customFormat="1" ht="30" customHeight="1">
      <c r="A24" s="226">
        <v>4</v>
      </c>
      <c r="B24" s="134" t="s">
        <v>61</v>
      </c>
      <c r="C24" s="227" t="s">
        <v>62</v>
      </c>
      <c r="D24" s="124">
        <v>253.07599999999999</v>
      </c>
      <c r="E24" s="157" t="s">
        <v>53</v>
      </c>
      <c r="F24" s="158" t="s">
        <v>54</v>
      </c>
      <c r="G24" s="228"/>
      <c r="H24" s="228"/>
      <c r="I24" s="159"/>
      <c r="J24" s="159"/>
      <c r="K24" s="159"/>
      <c r="L24" s="206">
        <f>IF(RIGHT(S24)="T",(+H24-G24),0)</f>
        <v>0</v>
      </c>
      <c r="M24" s="206">
        <f>IF(RIGHT(S24)="U",(+H24-G24),0)</f>
        <v>0</v>
      </c>
      <c r="N24" s="206">
        <f>IF(RIGHT(S24)="C",(+H24-G24),0)</f>
        <v>0</v>
      </c>
      <c r="O24" s="206">
        <f>IF(RIGHT(S24)="D",(+H24-G24),0)</f>
        <v>0</v>
      </c>
      <c r="P24" s="161"/>
      <c r="Q24" s="161"/>
      <c r="R24" s="161"/>
      <c r="S24" s="229"/>
      <c r="T24" s="230"/>
      <c r="U24" s="161"/>
      <c r="V24" s="162"/>
      <c r="W24" s="231"/>
      <c r="X24" s="231"/>
      <c r="Y24" s="231"/>
      <c r="Z24" s="231"/>
      <c r="AA24" s="232"/>
      <c r="AB24" s="109"/>
      <c r="AC24" s="101"/>
      <c r="AD24" s="101"/>
      <c r="AE24" s="101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</row>
    <row r="25" spans="1:44" s="88" customFormat="1" ht="30" customHeight="1" thickBot="1">
      <c r="A25" s="195"/>
      <c r="B25" s="196"/>
      <c r="C25" s="197" t="s">
        <v>58</v>
      </c>
      <c r="D25" s="196"/>
      <c r="E25" s="198" t="s">
        <v>53</v>
      </c>
      <c r="F25" s="199" t="s">
        <v>54</v>
      </c>
      <c r="G25" s="200"/>
      <c r="H25" s="200"/>
      <c r="I25" s="199" t="s">
        <v>54</v>
      </c>
      <c r="J25" s="199" t="s">
        <v>54</v>
      </c>
      <c r="K25" s="199" t="s">
        <v>54</v>
      </c>
      <c r="L25" s="201">
        <f>SUM(L24:L24)</f>
        <v>0</v>
      </c>
      <c r="M25" s="201">
        <f>SUM(M24:M24)</f>
        <v>0</v>
      </c>
      <c r="N25" s="201">
        <f>SUM(N24:N24)</f>
        <v>0</v>
      </c>
      <c r="O25" s="201">
        <f>SUM(O24:O24)</f>
        <v>0</v>
      </c>
      <c r="P25" s="201"/>
      <c r="Q25" s="201"/>
      <c r="R25" s="201"/>
      <c r="S25" s="196"/>
      <c r="T25" s="225"/>
      <c r="U25" s="196"/>
      <c r="V25" s="203">
        <f>$AB$15-((N25*24))</f>
        <v>672</v>
      </c>
      <c r="W25" s="176">
        <v>1747</v>
      </c>
      <c r="X25" s="177">
        <v>253.07599999999999</v>
      </c>
      <c r="Y25" s="204">
        <f t="shared" ref="Y25" si="4">W25*X25</f>
        <v>442123.772</v>
      </c>
      <c r="Z25" s="203">
        <f>(Y25*(V25-L25*24))/V25</f>
        <v>442123.772</v>
      </c>
      <c r="AA25" s="205">
        <f t="shared" ref="AA25" si="5">(Z25/Y25)*100</f>
        <v>100</v>
      </c>
      <c r="AB25" s="108"/>
    </row>
    <row r="26" spans="1:44" s="103" customFormat="1" ht="30" customHeight="1" thickBot="1">
      <c r="A26" s="233">
        <v>5</v>
      </c>
      <c r="B26" s="234" t="s">
        <v>63</v>
      </c>
      <c r="C26" s="235" t="s">
        <v>64</v>
      </c>
      <c r="D26" s="236">
        <v>484.6</v>
      </c>
      <c r="E26" s="237" t="s">
        <v>53</v>
      </c>
      <c r="F26" s="238" t="s">
        <v>54</v>
      </c>
      <c r="G26" s="235"/>
      <c r="H26" s="235"/>
      <c r="I26" s="239"/>
      <c r="J26" s="239"/>
      <c r="K26" s="239"/>
      <c r="L26" s="240"/>
      <c r="M26" s="240"/>
      <c r="N26" s="240"/>
      <c r="O26" s="240"/>
      <c r="P26" s="240"/>
      <c r="Q26" s="240"/>
      <c r="R26" s="240"/>
      <c r="S26" s="240"/>
      <c r="T26" s="241"/>
      <c r="U26" s="240"/>
      <c r="V26" s="242">
        <f>$AB$15-((N26*24))</f>
        <v>672</v>
      </c>
      <c r="W26" s="243">
        <v>1070</v>
      </c>
      <c r="X26" s="236">
        <v>484.6</v>
      </c>
      <c r="Y26" s="244">
        <f t="shared" si="2"/>
        <v>518522</v>
      </c>
      <c r="Z26" s="242">
        <f>(Y26*(V26-L26*24))/V26</f>
        <v>518522</v>
      </c>
      <c r="AA26" s="245">
        <f t="shared" si="3"/>
        <v>100</v>
      </c>
      <c r="AB26" s="109"/>
      <c r="AC26" s="101"/>
      <c r="AD26" s="101"/>
      <c r="AE26" s="101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</row>
    <row r="27" spans="1:44" s="103" customFormat="1" ht="30" customHeight="1">
      <c r="A27" s="156">
        <v>6</v>
      </c>
      <c r="B27" s="246" t="s">
        <v>65</v>
      </c>
      <c r="C27" s="247" t="s">
        <v>66</v>
      </c>
      <c r="D27" s="248">
        <v>355.00799999999998</v>
      </c>
      <c r="E27" s="179" t="s">
        <v>53</v>
      </c>
      <c r="F27" s="180" t="s">
        <v>54</v>
      </c>
      <c r="G27" s="104"/>
      <c r="H27" s="104"/>
      <c r="I27" s="249"/>
      <c r="J27" s="249"/>
      <c r="K27" s="249"/>
      <c r="L27" s="171">
        <f>IF(RIGHT(S27)="T",(+H27-G27),0)</f>
        <v>0</v>
      </c>
      <c r="M27" s="171">
        <f>IF(RIGHT(S27)="U",(+H27-G27),0)</f>
        <v>0</v>
      </c>
      <c r="N27" s="171">
        <f>IF(RIGHT(S27)="C",(+H27-G27),0)</f>
        <v>0</v>
      </c>
      <c r="O27" s="171">
        <f>IF(RIGHT(S27)="D",(+H27-G27),0)</f>
        <v>0</v>
      </c>
      <c r="P27" s="182"/>
      <c r="Q27" s="182"/>
      <c r="R27" s="182"/>
      <c r="S27" s="105"/>
      <c r="T27" s="106"/>
      <c r="U27" s="182"/>
      <c r="V27" s="250"/>
      <c r="W27" s="184"/>
      <c r="X27" s="185"/>
      <c r="Y27" s="186"/>
      <c r="Z27" s="187"/>
      <c r="AA27" s="188"/>
      <c r="AB27" s="109"/>
      <c r="AC27" s="101"/>
      <c r="AD27" s="101"/>
      <c r="AE27" s="101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</row>
    <row r="28" spans="1:44" s="88" customFormat="1" ht="30" customHeight="1" thickBot="1">
      <c r="A28" s="195"/>
      <c r="B28" s="196"/>
      <c r="C28" s="197" t="s">
        <v>58</v>
      </c>
      <c r="D28" s="196"/>
      <c r="E28" s="198" t="s">
        <v>53</v>
      </c>
      <c r="F28" s="199" t="s">
        <v>54</v>
      </c>
      <c r="G28" s="200"/>
      <c r="H28" s="200"/>
      <c r="I28" s="199" t="s">
        <v>54</v>
      </c>
      <c r="J28" s="199" t="s">
        <v>54</v>
      </c>
      <c r="K28" s="199" t="s">
        <v>54</v>
      </c>
      <c r="L28" s="201">
        <f>SUM(L27:L27)</f>
        <v>0</v>
      </c>
      <c r="M28" s="201">
        <f>SUM(M27:M27)</f>
        <v>0</v>
      </c>
      <c r="N28" s="201">
        <f>SUM(N27:N27)</f>
        <v>0</v>
      </c>
      <c r="O28" s="201">
        <f>SUM(O27:O27)</f>
        <v>0</v>
      </c>
      <c r="P28" s="201"/>
      <c r="Q28" s="201"/>
      <c r="R28" s="201"/>
      <c r="S28" s="196"/>
      <c r="T28" s="202"/>
      <c r="U28" s="196"/>
      <c r="V28" s="203">
        <f>$AB$15-((N28*24))</f>
        <v>672</v>
      </c>
      <c r="W28" s="176">
        <v>1067</v>
      </c>
      <c r="X28" s="177">
        <v>355.00799999999998</v>
      </c>
      <c r="Y28" s="204">
        <f t="shared" ref="Y28" si="6">W28*X28</f>
        <v>378793.53599999996</v>
      </c>
      <c r="Z28" s="203">
        <f>(Y28*(V28-L28*24))/V28</f>
        <v>378793.53599999996</v>
      </c>
      <c r="AA28" s="205">
        <f t="shared" ref="AA28" si="7">(Z28/Y28)*100</f>
        <v>100</v>
      </c>
      <c r="AB28" s="108"/>
    </row>
    <row r="29" spans="1:44" s="103" customFormat="1" ht="30" customHeight="1">
      <c r="A29" s="251">
        <v>7</v>
      </c>
      <c r="B29" s="252" t="s">
        <v>67</v>
      </c>
      <c r="C29" s="253" t="s">
        <v>68</v>
      </c>
      <c r="D29" s="221">
        <v>318.91899999999998</v>
      </c>
      <c r="E29" s="157" t="s">
        <v>53</v>
      </c>
      <c r="F29" s="158" t="s">
        <v>54</v>
      </c>
      <c r="G29" s="104">
        <v>42049.4</v>
      </c>
      <c r="H29" s="104">
        <v>42049.594444444447</v>
      </c>
      <c r="I29" s="159"/>
      <c r="J29" s="159"/>
      <c r="K29" s="159"/>
      <c r="L29" s="160">
        <f>IF(RIGHT(S29)="T",(+H29-G29),0)</f>
        <v>0.19444444444525288</v>
      </c>
      <c r="M29" s="160">
        <f>IF(RIGHT(S29)="U",(+H29-G29),0)</f>
        <v>0</v>
      </c>
      <c r="N29" s="160">
        <f>IF(RIGHT(S29)="C",(+H29-G29),0)</f>
        <v>0</v>
      </c>
      <c r="O29" s="160">
        <f>IF(RIGHT(S29)="D",(+H29-G29),0)</f>
        <v>0</v>
      </c>
      <c r="P29" s="161"/>
      <c r="Q29" s="161"/>
      <c r="R29" s="161"/>
      <c r="S29" s="105" t="s">
        <v>103</v>
      </c>
      <c r="T29" s="106" t="s">
        <v>891</v>
      </c>
      <c r="U29" s="161"/>
      <c r="V29" s="254"/>
      <c r="W29" s="255"/>
      <c r="X29" s="255"/>
      <c r="Y29" s="255"/>
      <c r="Z29" s="255"/>
      <c r="AA29" s="256"/>
      <c r="AB29" s="109"/>
      <c r="AC29" s="101"/>
      <c r="AD29" s="101"/>
      <c r="AE29" s="101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</row>
    <row r="30" spans="1:44" s="88" customFormat="1" ht="30" customHeight="1" thickBot="1">
      <c r="A30" s="195"/>
      <c r="B30" s="196"/>
      <c r="C30" s="197" t="s">
        <v>58</v>
      </c>
      <c r="D30" s="196"/>
      <c r="E30" s="198" t="s">
        <v>53</v>
      </c>
      <c r="F30" s="199" t="s">
        <v>54</v>
      </c>
      <c r="G30" s="200"/>
      <c r="H30" s="200"/>
      <c r="I30" s="199" t="s">
        <v>54</v>
      </c>
      <c r="J30" s="199" t="s">
        <v>54</v>
      </c>
      <c r="K30" s="199" t="s">
        <v>54</v>
      </c>
      <c r="L30" s="201">
        <f>SUM(L29:L29)</f>
        <v>0.19444444444525288</v>
      </c>
      <c r="M30" s="201">
        <f>SUM(M29:M29)</f>
        <v>0</v>
      </c>
      <c r="N30" s="201">
        <f>SUM(N29:N29)</f>
        <v>0</v>
      </c>
      <c r="O30" s="201">
        <f>SUM(O29:O29)</f>
        <v>0</v>
      </c>
      <c r="P30" s="201"/>
      <c r="Q30" s="201"/>
      <c r="R30" s="201"/>
      <c r="S30" s="196"/>
      <c r="T30" s="225"/>
      <c r="U30" s="196"/>
      <c r="V30" s="203">
        <f>$AB$15-((N30*24))</f>
        <v>672</v>
      </c>
      <c r="W30" s="176">
        <v>1374</v>
      </c>
      <c r="X30" s="177">
        <v>318.91899999999998</v>
      </c>
      <c r="Y30" s="204">
        <f t="shared" ref="Y30" si="8">W30*X30</f>
        <v>438194.70599999995</v>
      </c>
      <c r="Z30" s="203">
        <f>(Y30*(V30-L30*24))/V30</f>
        <v>435151.6872083206</v>
      </c>
      <c r="AA30" s="205">
        <f t="shared" ref="AA30" si="9">(Z30/Y30)*100</f>
        <v>99.305555555552658</v>
      </c>
      <c r="AB30" s="108"/>
    </row>
    <row r="31" spans="1:44" s="31" customFormat="1" ht="30" customHeight="1" thickBot="1">
      <c r="A31" s="257" t="s">
        <v>69</v>
      </c>
      <c r="B31" s="258"/>
      <c r="C31" s="259" t="s">
        <v>70</v>
      </c>
      <c r="D31" s="260"/>
      <c r="E31" s="261" t="s">
        <v>53</v>
      </c>
      <c r="F31" s="262" t="s">
        <v>54</v>
      </c>
      <c r="G31" s="263"/>
      <c r="H31" s="263"/>
      <c r="I31" s="264"/>
      <c r="J31" s="264"/>
      <c r="K31" s="264"/>
      <c r="L31" s="265"/>
      <c r="M31" s="264"/>
      <c r="N31" s="264"/>
      <c r="O31" s="264"/>
      <c r="P31" s="264"/>
      <c r="Q31" s="264"/>
      <c r="R31" s="264"/>
      <c r="S31" s="263"/>
      <c r="T31" s="266"/>
      <c r="U31" s="264"/>
      <c r="V31" s="260"/>
      <c r="W31" s="260"/>
      <c r="X31" s="260"/>
      <c r="Y31" s="260"/>
      <c r="Z31" s="260"/>
      <c r="AA31" s="260"/>
      <c r="AB31" s="28"/>
      <c r="AC31" s="112"/>
      <c r="AD31" s="112"/>
      <c r="AE31" s="112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</row>
    <row r="32" spans="1:44" s="113" customFormat="1" ht="39" thickBot="1">
      <c r="A32" s="698">
        <v>1</v>
      </c>
      <c r="B32" s="706" t="s">
        <v>71</v>
      </c>
      <c r="C32" s="704" t="s">
        <v>72</v>
      </c>
      <c r="D32" s="708">
        <v>29.981999999999999</v>
      </c>
      <c r="E32" s="157" t="s">
        <v>53</v>
      </c>
      <c r="F32" s="158" t="s">
        <v>54</v>
      </c>
      <c r="G32" s="104">
        <v>42050.220138888886</v>
      </c>
      <c r="H32" s="104">
        <v>42050.228472222225</v>
      </c>
      <c r="I32" s="158" t="s">
        <v>54</v>
      </c>
      <c r="J32" s="158" t="s">
        <v>54</v>
      </c>
      <c r="K32" s="227"/>
      <c r="L32" s="206">
        <f>IF(RIGHT(S32)="T",(+H32-G32),0)</f>
        <v>0</v>
      </c>
      <c r="M32" s="206">
        <f>IF(RIGHT(S32)="U",(+H32-G32),0)</f>
        <v>8.3333333386690356E-3</v>
      </c>
      <c r="N32" s="206">
        <f>IF(RIGHT(S32)="C",(+H32-G32),0)</f>
        <v>0</v>
      </c>
      <c r="O32" s="206">
        <f>IF(RIGHT(S32)="D",(+H32-G32),0)</f>
        <v>0</v>
      </c>
      <c r="P32" s="158" t="s">
        <v>54</v>
      </c>
      <c r="Q32" s="158" t="s">
        <v>54</v>
      </c>
      <c r="R32" s="158" t="s">
        <v>54</v>
      </c>
      <c r="S32" s="105" t="s">
        <v>78</v>
      </c>
      <c r="T32" s="111" t="s">
        <v>840</v>
      </c>
      <c r="U32" s="267"/>
      <c r="V32" s="222"/>
      <c r="W32" s="223"/>
      <c r="X32" s="223"/>
      <c r="Y32" s="223"/>
      <c r="Z32" s="223"/>
      <c r="AA32" s="224"/>
    </row>
    <row r="33" spans="1:44" s="113" customFormat="1" ht="30" customHeight="1">
      <c r="A33" s="723"/>
      <c r="B33" s="712"/>
      <c r="C33" s="711"/>
      <c r="D33" s="710"/>
      <c r="E33" s="268"/>
      <c r="F33" s="169"/>
      <c r="G33" s="104">
        <v>42053.343055555553</v>
      </c>
      <c r="H33" s="104">
        <v>42053.736111111109</v>
      </c>
      <c r="I33" s="169"/>
      <c r="J33" s="169"/>
      <c r="K33" s="269"/>
      <c r="L33" s="206">
        <f>IF(RIGHT(S33)="T",(+H33-G33),0)</f>
        <v>0.39305555555620231</v>
      </c>
      <c r="M33" s="206">
        <f>IF(RIGHT(S33)="U",(+H33-G33),0)</f>
        <v>0</v>
      </c>
      <c r="N33" s="206">
        <f>IF(RIGHT(S33)="C",(+H33-G33),0)</f>
        <v>0</v>
      </c>
      <c r="O33" s="206">
        <f>IF(RIGHT(S33)="D",(+H33-G33),0)</f>
        <v>0</v>
      </c>
      <c r="P33" s="169"/>
      <c r="Q33" s="169"/>
      <c r="R33" s="169"/>
      <c r="S33" s="105" t="s">
        <v>103</v>
      </c>
      <c r="T33" s="106" t="s">
        <v>841</v>
      </c>
      <c r="U33" s="270"/>
      <c r="V33" s="192"/>
      <c r="W33" s="193"/>
      <c r="X33" s="193"/>
      <c r="Y33" s="193"/>
      <c r="Z33" s="193"/>
      <c r="AA33" s="194"/>
    </row>
    <row r="34" spans="1:44" s="92" customFormat="1" ht="30" customHeight="1" thickBot="1">
      <c r="A34" s="195"/>
      <c r="B34" s="196"/>
      <c r="C34" s="197" t="s">
        <v>58</v>
      </c>
      <c r="D34" s="196"/>
      <c r="E34" s="198" t="s">
        <v>53</v>
      </c>
      <c r="F34" s="199" t="s">
        <v>54</v>
      </c>
      <c r="G34" s="200"/>
      <c r="H34" s="200"/>
      <c r="I34" s="199" t="s">
        <v>54</v>
      </c>
      <c r="J34" s="199" t="s">
        <v>54</v>
      </c>
      <c r="K34" s="271"/>
      <c r="L34" s="201">
        <f>SUM(L32:L33)</f>
        <v>0.39305555555620231</v>
      </c>
      <c r="M34" s="201">
        <f t="shared" ref="M34:O34" si="10">SUM(M32:M33)</f>
        <v>8.3333333386690356E-3</v>
      </c>
      <c r="N34" s="201">
        <f t="shared" si="10"/>
        <v>0</v>
      </c>
      <c r="O34" s="201">
        <f t="shared" si="10"/>
        <v>0</v>
      </c>
      <c r="P34" s="201"/>
      <c r="Q34" s="201"/>
      <c r="R34" s="201"/>
      <c r="S34" s="196"/>
      <c r="T34" s="225"/>
      <c r="U34" s="196"/>
      <c r="V34" s="214">
        <f>$AB$15-((N34*24))</f>
        <v>672</v>
      </c>
      <c r="W34" s="215">
        <v>515</v>
      </c>
      <c r="X34" s="216">
        <v>29.981999999999999</v>
      </c>
      <c r="Y34" s="217">
        <f>W34*X34</f>
        <v>15440.73</v>
      </c>
      <c r="Z34" s="214">
        <f>(Y34*(V34-L34*24))/V34</f>
        <v>15223.977688987739</v>
      </c>
      <c r="AA34" s="205">
        <f>(Z34/Y34)*100</f>
        <v>98.596230158727863</v>
      </c>
      <c r="AB34" s="114"/>
    </row>
    <row r="35" spans="1:44" s="103" customFormat="1" ht="30" customHeight="1" thickBot="1">
      <c r="A35" s="700">
        <v>2</v>
      </c>
      <c r="B35" s="720" t="s">
        <v>74</v>
      </c>
      <c r="C35" s="724" t="s">
        <v>75</v>
      </c>
      <c r="D35" s="708">
        <v>29.981999999999999</v>
      </c>
      <c r="E35" s="157" t="s">
        <v>53</v>
      </c>
      <c r="F35" s="158" t="s">
        <v>54</v>
      </c>
      <c r="G35" s="104">
        <v>42050.220138888886</v>
      </c>
      <c r="H35" s="104">
        <v>42050.228472222225</v>
      </c>
      <c r="I35" s="159"/>
      <c r="J35" s="159"/>
      <c r="K35" s="159"/>
      <c r="L35" s="206">
        <f>IF(RIGHT(S35)="T",(+H35-G35),0)</f>
        <v>0</v>
      </c>
      <c r="M35" s="206">
        <f>IF(RIGHT(S35)="U",(+H35-G35),0)</f>
        <v>8.3333333386690356E-3</v>
      </c>
      <c r="N35" s="206">
        <f>IF(RIGHT(S35)="C",(+H35-G35),0)</f>
        <v>0</v>
      </c>
      <c r="O35" s="206">
        <f>IF(RIGHT(S35)="D",(+H35-G35),0)</f>
        <v>0</v>
      </c>
      <c r="P35" s="161"/>
      <c r="Q35" s="161"/>
      <c r="R35" s="161"/>
      <c r="S35" s="105" t="s">
        <v>78</v>
      </c>
      <c r="T35" s="111" t="s">
        <v>842</v>
      </c>
      <c r="U35" s="161"/>
      <c r="V35" s="162"/>
      <c r="W35" s="231"/>
      <c r="X35" s="231"/>
      <c r="Y35" s="231"/>
      <c r="Z35" s="231"/>
      <c r="AA35" s="232"/>
      <c r="AC35" s="101"/>
      <c r="AD35" s="101"/>
      <c r="AE35" s="101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</row>
    <row r="36" spans="1:44" s="103" customFormat="1" ht="30" customHeight="1">
      <c r="A36" s="701"/>
      <c r="B36" s="722"/>
      <c r="C36" s="725"/>
      <c r="D36" s="710"/>
      <c r="E36" s="268"/>
      <c r="F36" s="169"/>
      <c r="G36" s="104">
        <v>42054.34097222222</v>
      </c>
      <c r="H36" s="104">
        <v>42054.770138888889</v>
      </c>
      <c r="I36" s="170"/>
      <c r="J36" s="170"/>
      <c r="K36" s="170"/>
      <c r="L36" s="206">
        <f>IF(RIGHT(S36)="T",(+H36-G36),0)</f>
        <v>0.42916666666860692</v>
      </c>
      <c r="M36" s="206">
        <f>IF(RIGHT(S36)="U",(+H36-G36),0)</f>
        <v>0</v>
      </c>
      <c r="N36" s="206">
        <f>IF(RIGHT(S36)="C",(+H36-G36),0)</f>
        <v>0</v>
      </c>
      <c r="O36" s="206">
        <f>IF(RIGHT(S36)="D",(+H36-G36),0)</f>
        <v>0</v>
      </c>
      <c r="P36" s="172"/>
      <c r="Q36" s="172"/>
      <c r="R36" s="172"/>
      <c r="S36" s="105" t="s">
        <v>103</v>
      </c>
      <c r="T36" s="106" t="s">
        <v>843</v>
      </c>
      <c r="U36" s="172"/>
      <c r="V36" s="173"/>
      <c r="W36" s="272"/>
      <c r="X36" s="272"/>
      <c r="Y36" s="272"/>
      <c r="Z36" s="272"/>
      <c r="AA36" s="273"/>
      <c r="AC36" s="101"/>
      <c r="AD36" s="101"/>
      <c r="AE36" s="101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</row>
    <row r="37" spans="1:44" s="92" customFormat="1" ht="30" customHeight="1" thickBot="1">
      <c r="A37" s="195"/>
      <c r="B37" s="196"/>
      <c r="C37" s="197" t="s">
        <v>58</v>
      </c>
      <c r="D37" s="196"/>
      <c r="E37" s="198" t="s">
        <v>53</v>
      </c>
      <c r="F37" s="199" t="s">
        <v>54</v>
      </c>
      <c r="G37" s="200"/>
      <c r="H37" s="200"/>
      <c r="I37" s="199" t="s">
        <v>54</v>
      </c>
      <c r="J37" s="199" t="s">
        <v>54</v>
      </c>
      <c r="K37" s="271"/>
      <c r="L37" s="201">
        <f>SUM(L35:L36)</f>
        <v>0.42916666666860692</v>
      </c>
      <c r="M37" s="201">
        <f t="shared" ref="M37:N37" si="11">SUM(M35:M36)</f>
        <v>8.3333333386690356E-3</v>
      </c>
      <c r="N37" s="201">
        <f t="shared" si="11"/>
        <v>0</v>
      </c>
      <c r="O37" s="201">
        <f>SUM(O35:O36)</f>
        <v>0</v>
      </c>
      <c r="P37" s="201"/>
      <c r="Q37" s="201"/>
      <c r="R37" s="201"/>
      <c r="S37" s="196"/>
      <c r="T37" s="225"/>
      <c r="U37" s="196"/>
      <c r="V37" s="203">
        <f>$AB$15-((N37*24))</f>
        <v>672</v>
      </c>
      <c r="W37" s="176">
        <v>515</v>
      </c>
      <c r="X37" s="177">
        <v>29.981999999999999</v>
      </c>
      <c r="Y37" s="204">
        <f>W37*X37</f>
        <v>15440.73</v>
      </c>
      <c r="Z37" s="203">
        <f>(Y37*(V37-L37*24))/V37</f>
        <v>15204.064049106071</v>
      </c>
      <c r="AA37" s="205">
        <f>(Z37/Y37)*100</f>
        <v>98.467261904754963</v>
      </c>
      <c r="AB37" s="114"/>
    </row>
    <row r="38" spans="1:44" s="108" customFormat="1" ht="30" customHeight="1">
      <c r="A38" s="274">
        <v>3</v>
      </c>
      <c r="B38" s="219" t="s">
        <v>76</v>
      </c>
      <c r="C38" s="275" t="s">
        <v>77</v>
      </c>
      <c r="D38" s="276">
        <v>167.2</v>
      </c>
      <c r="E38" s="157" t="s">
        <v>53</v>
      </c>
      <c r="F38" s="277" t="s">
        <v>54</v>
      </c>
      <c r="G38" s="104">
        <v>42051.429166666669</v>
      </c>
      <c r="H38" s="104">
        <v>42052.454861111109</v>
      </c>
      <c r="I38" s="277" t="s">
        <v>54</v>
      </c>
      <c r="J38" s="277" t="s">
        <v>54</v>
      </c>
      <c r="K38" s="277" t="s">
        <v>54</v>
      </c>
      <c r="L38" s="278">
        <f>IF(RIGHT(S38)="T",(+H38-G38),0)</f>
        <v>0</v>
      </c>
      <c r="M38" s="278">
        <f>IF(RIGHT(S38)="U",(+H38-G38),0)</f>
        <v>0</v>
      </c>
      <c r="N38" s="278">
        <f>IF(RIGHT(S38)="C",(+H38-G38),0)</f>
        <v>0</v>
      </c>
      <c r="O38" s="278">
        <f>IF(RIGHT(S38)="D",(+H38-G38),0)</f>
        <v>1.0256944444408873</v>
      </c>
      <c r="P38" s="277" t="s">
        <v>54</v>
      </c>
      <c r="Q38" s="277" t="s">
        <v>54</v>
      </c>
      <c r="R38" s="277" t="s">
        <v>54</v>
      </c>
      <c r="S38" s="105" t="s">
        <v>844</v>
      </c>
      <c r="T38" s="106" t="s">
        <v>845</v>
      </c>
      <c r="U38" s="279"/>
      <c r="V38" s="280"/>
      <c r="W38" s="281"/>
      <c r="X38" s="281"/>
      <c r="Y38" s="281"/>
      <c r="Z38" s="281"/>
      <c r="AA38" s="282"/>
    </row>
    <row r="39" spans="1:44" s="88" customFormat="1" ht="30" customHeight="1" thickBot="1">
      <c r="A39" s="283"/>
      <c r="B39" s="284"/>
      <c r="C39" s="285" t="s">
        <v>58</v>
      </c>
      <c r="D39" s="284"/>
      <c r="E39" s="286" t="s">
        <v>53</v>
      </c>
      <c r="F39" s="287" t="s">
        <v>54</v>
      </c>
      <c r="G39" s="288"/>
      <c r="H39" s="288"/>
      <c r="I39" s="287" t="s">
        <v>54</v>
      </c>
      <c r="J39" s="287" t="s">
        <v>54</v>
      </c>
      <c r="K39" s="287" t="s">
        <v>54</v>
      </c>
      <c r="L39" s="289">
        <f>SUM(L38:L38)</f>
        <v>0</v>
      </c>
      <c r="M39" s="289">
        <f>SUM(M38:M38)</f>
        <v>0</v>
      </c>
      <c r="N39" s="289">
        <f>SUM(N38:N38)</f>
        <v>0</v>
      </c>
      <c r="O39" s="289">
        <f>SUM(O38:O38)</f>
        <v>1.0256944444408873</v>
      </c>
      <c r="P39" s="289"/>
      <c r="Q39" s="289"/>
      <c r="R39" s="289"/>
      <c r="S39" s="284"/>
      <c r="T39" s="284"/>
      <c r="U39" s="284"/>
      <c r="V39" s="290">
        <f>$AB$15-((N39*24))</f>
        <v>672</v>
      </c>
      <c r="W39" s="291">
        <v>367</v>
      </c>
      <c r="X39" s="177">
        <v>167.2</v>
      </c>
      <c r="Y39" s="292">
        <f>W39*X39</f>
        <v>61362.399999999994</v>
      </c>
      <c r="Z39" s="293">
        <f>(Y39*(V39-L39*24))/V39</f>
        <v>61362.399999999994</v>
      </c>
      <c r="AA39" s="294">
        <f>(Z39/Y39)*100</f>
        <v>100</v>
      </c>
      <c r="AB39" s="108"/>
    </row>
    <row r="40" spans="1:44" s="103" customFormat="1" ht="30" customHeight="1">
      <c r="A40" s="251">
        <v>4</v>
      </c>
      <c r="B40" s="252" t="s">
        <v>79</v>
      </c>
      <c r="C40" s="253" t="s">
        <v>80</v>
      </c>
      <c r="D40" s="221">
        <v>167.2</v>
      </c>
      <c r="E40" s="179" t="s">
        <v>53</v>
      </c>
      <c r="F40" s="180" t="s">
        <v>54</v>
      </c>
      <c r="G40" s="104">
        <v>42052.484027777777</v>
      </c>
      <c r="H40" s="104">
        <v>42052.834722222222</v>
      </c>
      <c r="I40" s="141"/>
      <c r="J40" s="141"/>
      <c r="K40" s="141"/>
      <c r="L40" s="295">
        <f t="shared" ref="L40" si="12">IF(RIGHT(S40)="T",(+H40-G40),0)</f>
        <v>0</v>
      </c>
      <c r="M40" s="295">
        <f t="shared" ref="M40" si="13">IF(RIGHT(S40)="U",(+H40-G40),0)</f>
        <v>0</v>
      </c>
      <c r="N40" s="295">
        <f t="shared" ref="N40" si="14">IF(RIGHT(S40)="C",(+H40-G40),0)</f>
        <v>0</v>
      </c>
      <c r="O40" s="295">
        <f t="shared" ref="O40" si="15">IF(RIGHT(S40)="D",(+H40-G40),0)</f>
        <v>0.35069444444525288</v>
      </c>
      <c r="P40" s="182"/>
      <c r="Q40" s="182"/>
      <c r="R40" s="182"/>
      <c r="S40" s="105" t="s">
        <v>844</v>
      </c>
      <c r="T40" s="106" t="s">
        <v>845</v>
      </c>
      <c r="U40" s="182"/>
      <c r="V40" s="296"/>
      <c r="W40" s="297"/>
      <c r="X40" s="221"/>
      <c r="Y40" s="298"/>
      <c r="Z40" s="296"/>
      <c r="AA40" s="299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</row>
    <row r="41" spans="1:44" s="88" customFormat="1" ht="30" customHeight="1" thickBot="1">
      <c r="A41" s="300"/>
      <c r="B41" s="301"/>
      <c r="C41" s="302" t="s">
        <v>58</v>
      </c>
      <c r="D41" s="301"/>
      <c r="E41" s="303" t="s">
        <v>53</v>
      </c>
      <c r="F41" s="304" t="s">
        <v>54</v>
      </c>
      <c r="G41" s="305"/>
      <c r="H41" s="305"/>
      <c r="I41" s="304" t="s">
        <v>54</v>
      </c>
      <c r="J41" s="304" t="s">
        <v>54</v>
      </c>
      <c r="K41" s="304" t="s">
        <v>54</v>
      </c>
      <c r="L41" s="306">
        <f>SUM(L40:L40)</f>
        <v>0</v>
      </c>
      <c r="M41" s="306">
        <f>SUM(M40:M40)</f>
        <v>0</v>
      </c>
      <c r="N41" s="306">
        <f>SUM(N40:N40)</f>
        <v>0</v>
      </c>
      <c r="O41" s="306">
        <f>SUM(O40:O40)</f>
        <v>0.35069444444525288</v>
      </c>
      <c r="P41" s="306"/>
      <c r="Q41" s="306"/>
      <c r="R41" s="306"/>
      <c r="S41" s="301"/>
      <c r="T41" s="301"/>
      <c r="U41" s="301"/>
      <c r="V41" s="307">
        <f>$AB$15-((N41*24))</f>
        <v>672</v>
      </c>
      <c r="W41" s="308">
        <v>367</v>
      </c>
      <c r="X41" s="309">
        <v>167.2</v>
      </c>
      <c r="Y41" s="310">
        <f>W41*X41</f>
        <v>61362.399999999994</v>
      </c>
      <c r="Z41" s="307">
        <f>(Y41*(V41-L41*24))/V41</f>
        <v>61362.399999999994</v>
      </c>
      <c r="AA41" s="311">
        <f>(Z41/Y41)*100</f>
        <v>100</v>
      </c>
      <c r="AB41" s="108"/>
    </row>
    <row r="42" spans="1:44" s="108" customFormat="1" ht="30" customHeight="1">
      <c r="A42" s="274">
        <v>5</v>
      </c>
      <c r="B42" s="219" t="s">
        <v>81</v>
      </c>
      <c r="C42" s="275" t="s">
        <v>82</v>
      </c>
      <c r="D42" s="221">
        <v>211.43299999999999</v>
      </c>
      <c r="E42" s="157" t="s">
        <v>53</v>
      </c>
      <c r="F42" s="277" t="s">
        <v>54</v>
      </c>
      <c r="G42" s="104"/>
      <c r="H42" s="104"/>
      <c r="I42" s="277" t="s">
        <v>54</v>
      </c>
      <c r="J42" s="277" t="s">
        <v>54</v>
      </c>
      <c r="K42" s="277" t="s">
        <v>54</v>
      </c>
      <c r="L42" s="312">
        <f t="shared" ref="L42" si="16">IF(RIGHT(S42)="T",(+H42-G42),0)</f>
        <v>0</v>
      </c>
      <c r="M42" s="312">
        <f t="shared" ref="M42" si="17">IF(RIGHT(S42)="U",(+H42-G42),0)</f>
        <v>0</v>
      </c>
      <c r="N42" s="312">
        <f t="shared" ref="N42" si="18">IF(RIGHT(S42)="C",(+H42-G42),0)</f>
        <v>0</v>
      </c>
      <c r="O42" s="312">
        <f t="shared" ref="O42" si="19">IF(RIGHT(S42)="D",(+H42-G42),0)</f>
        <v>0</v>
      </c>
      <c r="P42" s="277" t="s">
        <v>54</v>
      </c>
      <c r="Q42" s="277" t="s">
        <v>54</v>
      </c>
      <c r="R42" s="277" t="s">
        <v>54</v>
      </c>
      <c r="S42" s="105"/>
      <c r="T42" s="106"/>
      <c r="U42" s="279"/>
      <c r="V42" s="313"/>
      <c r="W42" s="314"/>
      <c r="X42" s="314"/>
      <c r="Y42" s="314"/>
      <c r="Z42" s="314"/>
      <c r="AA42" s="315"/>
    </row>
    <row r="43" spans="1:44" s="88" customFormat="1" ht="30" customHeight="1" thickBot="1">
      <c r="A43" s="283"/>
      <c r="B43" s="284"/>
      <c r="C43" s="285" t="s">
        <v>58</v>
      </c>
      <c r="D43" s="284"/>
      <c r="E43" s="286" t="s">
        <v>53</v>
      </c>
      <c r="F43" s="287" t="s">
        <v>54</v>
      </c>
      <c r="G43" s="288"/>
      <c r="H43" s="288"/>
      <c r="I43" s="287" t="s">
        <v>54</v>
      </c>
      <c r="J43" s="287" t="s">
        <v>54</v>
      </c>
      <c r="K43" s="287" t="s">
        <v>54</v>
      </c>
      <c r="L43" s="289">
        <f t="shared" ref="L43:R43" si="20">SUM(L42:L42)</f>
        <v>0</v>
      </c>
      <c r="M43" s="289">
        <f t="shared" si="20"/>
        <v>0</v>
      </c>
      <c r="N43" s="289">
        <f t="shared" si="20"/>
        <v>0</v>
      </c>
      <c r="O43" s="289">
        <f t="shared" si="20"/>
        <v>0</v>
      </c>
      <c r="P43" s="289">
        <f t="shared" si="20"/>
        <v>0</v>
      </c>
      <c r="Q43" s="289">
        <f t="shared" si="20"/>
        <v>0</v>
      </c>
      <c r="R43" s="289">
        <f t="shared" si="20"/>
        <v>0</v>
      </c>
      <c r="S43" s="284"/>
      <c r="T43" s="284"/>
      <c r="U43" s="284"/>
      <c r="V43" s="290">
        <f>$AB$15-((N43*24))</f>
        <v>672</v>
      </c>
      <c r="W43" s="291">
        <v>245</v>
      </c>
      <c r="X43" s="177">
        <v>211.43299999999999</v>
      </c>
      <c r="Y43" s="292">
        <f>W43*X43</f>
        <v>51801.084999999999</v>
      </c>
      <c r="Z43" s="293">
        <f>(Y43*(V43-L43*24))/V43</f>
        <v>51801.084999999999</v>
      </c>
      <c r="AA43" s="294">
        <f>(Z43/Y43)*100</f>
        <v>100</v>
      </c>
      <c r="AB43" s="108"/>
    </row>
    <row r="44" spans="1:44" s="107" customFormat="1" ht="30" customHeight="1">
      <c r="A44" s="316">
        <v>6</v>
      </c>
      <c r="B44" s="317" t="s">
        <v>83</v>
      </c>
      <c r="C44" s="318" t="s">
        <v>84</v>
      </c>
      <c r="D44" s="124">
        <v>208.98</v>
      </c>
      <c r="E44" s="157" t="s">
        <v>53</v>
      </c>
      <c r="F44" s="158" t="s">
        <v>54</v>
      </c>
      <c r="G44" s="104"/>
      <c r="H44" s="104"/>
      <c r="I44" s="158" t="s">
        <v>54</v>
      </c>
      <c r="J44" s="158" t="s">
        <v>54</v>
      </c>
      <c r="K44" s="158" t="s">
        <v>54</v>
      </c>
      <c r="L44" s="206">
        <f>IF(RIGHT(S44)="T",(+H44-G44),0)</f>
        <v>0</v>
      </c>
      <c r="M44" s="206">
        <f>IF(RIGHT(S44)="U",(+H44-G44),0)</f>
        <v>0</v>
      </c>
      <c r="N44" s="206">
        <f>IF(RIGHT(S44)="C",(+H44-G44),0)</f>
        <v>0</v>
      </c>
      <c r="O44" s="206">
        <f>IF(RIGHT(S44)="D",(+H44-G44),0)</f>
        <v>0</v>
      </c>
      <c r="P44" s="158" t="s">
        <v>54</v>
      </c>
      <c r="Q44" s="158" t="s">
        <v>54</v>
      </c>
      <c r="R44" s="158" t="s">
        <v>54</v>
      </c>
      <c r="S44" s="105"/>
      <c r="T44" s="106"/>
      <c r="U44" s="207"/>
      <c r="V44" s="222"/>
      <c r="W44" s="223"/>
      <c r="X44" s="223"/>
      <c r="Y44" s="223"/>
      <c r="Z44" s="223"/>
      <c r="AA44" s="224"/>
    </row>
    <row r="45" spans="1:44" s="88" customFormat="1" ht="30" customHeight="1" thickBot="1">
      <c r="A45" s="195"/>
      <c r="B45" s="196"/>
      <c r="C45" s="197" t="s">
        <v>58</v>
      </c>
      <c r="D45" s="196"/>
      <c r="E45" s="198" t="s">
        <v>53</v>
      </c>
      <c r="F45" s="199" t="s">
        <v>54</v>
      </c>
      <c r="G45" s="200"/>
      <c r="H45" s="200"/>
      <c r="I45" s="199" t="s">
        <v>54</v>
      </c>
      <c r="J45" s="199" t="s">
        <v>54</v>
      </c>
      <c r="K45" s="199" t="s">
        <v>54</v>
      </c>
      <c r="L45" s="201">
        <f>SUM(L44:L44)</f>
        <v>0</v>
      </c>
      <c r="M45" s="201">
        <f>SUM(M44:M44)</f>
        <v>0</v>
      </c>
      <c r="N45" s="201">
        <f>SUM(N44:N44)</f>
        <v>0</v>
      </c>
      <c r="O45" s="201">
        <f>SUM(O44:O44)</f>
        <v>0</v>
      </c>
      <c r="P45" s="201"/>
      <c r="Q45" s="201"/>
      <c r="R45" s="201"/>
      <c r="S45" s="196"/>
      <c r="T45" s="225"/>
      <c r="U45" s="196"/>
      <c r="V45" s="214">
        <f>$AB$15-((N45*24))</f>
        <v>672</v>
      </c>
      <c r="W45" s="215">
        <v>402</v>
      </c>
      <c r="X45" s="216">
        <v>208.98</v>
      </c>
      <c r="Y45" s="217">
        <f>W45*X45</f>
        <v>84009.959999999992</v>
      </c>
      <c r="Z45" s="214">
        <f>(Y45*(V45-L45*24))/V45</f>
        <v>84009.959999999992</v>
      </c>
      <c r="AA45" s="205">
        <f>(Z45/Y45)*100</f>
        <v>100</v>
      </c>
      <c r="AB45" s="108"/>
    </row>
    <row r="46" spans="1:44" s="108" customFormat="1" ht="30" customHeight="1">
      <c r="A46" s="754">
        <v>7</v>
      </c>
      <c r="B46" s="706" t="s">
        <v>85</v>
      </c>
      <c r="C46" s="763" t="s">
        <v>86</v>
      </c>
      <c r="D46" s="708">
        <v>209.51</v>
      </c>
      <c r="E46" s="157" t="s">
        <v>53</v>
      </c>
      <c r="F46" s="277" t="s">
        <v>54</v>
      </c>
      <c r="G46" s="104">
        <v>42036.164583333331</v>
      </c>
      <c r="H46" s="104">
        <v>42036.286805555559</v>
      </c>
      <c r="I46" s="277" t="s">
        <v>54</v>
      </c>
      <c r="J46" s="277" t="s">
        <v>54</v>
      </c>
      <c r="K46" s="277" t="s">
        <v>54</v>
      </c>
      <c r="L46" s="312">
        <f>IF(RIGHT(S46)="T",(+H46-G46),0)</f>
        <v>0</v>
      </c>
      <c r="M46" s="312">
        <f>IF(RIGHT(S46)="U",(+H46-G46),0)</f>
        <v>0</v>
      </c>
      <c r="N46" s="312">
        <f>IF(RIGHT(S46)="C",(+H46-G46),0)</f>
        <v>0</v>
      </c>
      <c r="O46" s="312">
        <f>IF(RIGHT(S46)="D",(+H46-G46),0)</f>
        <v>0.12222222222771961</v>
      </c>
      <c r="P46" s="277" t="s">
        <v>54</v>
      </c>
      <c r="Q46" s="277" t="s">
        <v>54</v>
      </c>
      <c r="R46" s="277" t="s">
        <v>54</v>
      </c>
      <c r="S46" s="105" t="s">
        <v>57</v>
      </c>
      <c r="T46" s="106" t="s">
        <v>797</v>
      </c>
      <c r="U46" s="279"/>
      <c r="V46" s="319"/>
      <c r="W46" s="320"/>
      <c r="X46" s="320"/>
      <c r="Y46" s="320"/>
      <c r="Z46" s="320"/>
      <c r="AA46" s="321"/>
    </row>
    <row r="47" spans="1:44" s="108" customFormat="1" ht="30" customHeight="1" thickBot="1">
      <c r="A47" s="762"/>
      <c r="B47" s="761"/>
      <c r="C47" s="765"/>
      <c r="D47" s="709"/>
      <c r="E47" s="198" t="s">
        <v>53</v>
      </c>
      <c r="F47" s="322"/>
      <c r="G47" s="104">
        <v>42036.865972222222</v>
      </c>
      <c r="H47" s="104">
        <v>42037.3</v>
      </c>
      <c r="I47" s="322"/>
      <c r="J47" s="322"/>
      <c r="K47" s="322"/>
      <c r="L47" s="295">
        <f t="shared" ref="L47:L62" si="21">IF(RIGHT(S47)="T",(+H47-G47),0)</f>
        <v>0</v>
      </c>
      <c r="M47" s="295">
        <f t="shared" ref="M47:M62" si="22">IF(RIGHT(S47)="U",(+H47-G47),0)</f>
        <v>0</v>
      </c>
      <c r="N47" s="295">
        <f t="shared" ref="N47:N62" si="23">IF(RIGHT(S47)="C",(+H47-G47),0)</f>
        <v>0</v>
      </c>
      <c r="O47" s="295">
        <f t="shared" ref="O47:O62" si="24">IF(RIGHT(S47)="D",(+H47-G47),0)</f>
        <v>0.43402777778101154</v>
      </c>
      <c r="P47" s="322"/>
      <c r="Q47" s="322"/>
      <c r="R47" s="322"/>
      <c r="S47" s="105" t="s">
        <v>57</v>
      </c>
      <c r="T47" s="106" t="s">
        <v>797</v>
      </c>
      <c r="U47" s="323"/>
      <c r="V47" s="324"/>
      <c r="W47" s="325"/>
      <c r="X47" s="325"/>
      <c r="Y47" s="325"/>
      <c r="Z47" s="325"/>
      <c r="AA47" s="326"/>
    </row>
    <row r="48" spans="1:44" s="108" customFormat="1" ht="30" customHeight="1">
      <c r="A48" s="762"/>
      <c r="B48" s="761"/>
      <c r="C48" s="765"/>
      <c r="D48" s="709"/>
      <c r="E48" s="157" t="s">
        <v>53</v>
      </c>
      <c r="F48" s="322"/>
      <c r="G48" s="104">
        <v>42038.905555555553</v>
      </c>
      <c r="H48" s="104">
        <v>42039.300694444442</v>
      </c>
      <c r="I48" s="322"/>
      <c r="J48" s="322"/>
      <c r="K48" s="322"/>
      <c r="L48" s="295">
        <f t="shared" si="21"/>
        <v>0</v>
      </c>
      <c r="M48" s="295">
        <f t="shared" si="22"/>
        <v>0</v>
      </c>
      <c r="N48" s="295">
        <f t="shared" si="23"/>
        <v>0</v>
      </c>
      <c r="O48" s="295">
        <f t="shared" si="24"/>
        <v>0.39513888888905058</v>
      </c>
      <c r="P48" s="322"/>
      <c r="Q48" s="322"/>
      <c r="R48" s="322"/>
      <c r="S48" s="105" t="s">
        <v>57</v>
      </c>
      <c r="T48" s="106" t="s">
        <v>799</v>
      </c>
      <c r="U48" s="323"/>
      <c r="V48" s="324"/>
      <c r="W48" s="325"/>
      <c r="X48" s="325"/>
      <c r="Y48" s="325"/>
      <c r="Z48" s="325"/>
      <c r="AA48" s="326"/>
    </row>
    <row r="49" spans="1:44" s="108" customFormat="1" ht="30" customHeight="1" thickBot="1">
      <c r="A49" s="762"/>
      <c r="B49" s="761"/>
      <c r="C49" s="765"/>
      <c r="D49" s="709"/>
      <c r="E49" s="198" t="s">
        <v>53</v>
      </c>
      <c r="F49" s="322"/>
      <c r="G49" s="104">
        <v>42039.877083333333</v>
      </c>
      <c r="H49" s="104">
        <v>42040.700694444444</v>
      </c>
      <c r="I49" s="322"/>
      <c r="J49" s="322"/>
      <c r="K49" s="322"/>
      <c r="L49" s="295">
        <f t="shared" si="21"/>
        <v>0</v>
      </c>
      <c r="M49" s="295">
        <f t="shared" si="22"/>
        <v>0</v>
      </c>
      <c r="N49" s="295">
        <f t="shared" si="23"/>
        <v>0</v>
      </c>
      <c r="O49" s="295">
        <f t="shared" si="24"/>
        <v>0.82361111111094942</v>
      </c>
      <c r="P49" s="322"/>
      <c r="Q49" s="322"/>
      <c r="R49" s="322"/>
      <c r="S49" s="105" t="s">
        <v>57</v>
      </c>
      <c r="T49" s="106" t="s">
        <v>799</v>
      </c>
      <c r="U49" s="323"/>
      <c r="V49" s="324"/>
      <c r="W49" s="325"/>
      <c r="X49" s="325"/>
      <c r="Y49" s="325"/>
      <c r="Z49" s="325"/>
      <c r="AA49" s="326"/>
    </row>
    <row r="50" spans="1:44" s="108" customFormat="1" ht="30" customHeight="1">
      <c r="A50" s="762"/>
      <c r="B50" s="761"/>
      <c r="C50" s="765"/>
      <c r="D50" s="709"/>
      <c r="E50" s="157" t="s">
        <v>53</v>
      </c>
      <c r="F50" s="322"/>
      <c r="G50" s="104">
        <v>42040.87777777778</v>
      </c>
      <c r="H50" s="104">
        <v>42041.688194444447</v>
      </c>
      <c r="I50" s="322"/>
      <c r="J50" s="322"/>
      <c r="K50" s="322"/>
      <c r="L50" s="295">
        <f t="shared" si="21"/>
        <v>0</v>
      </c>
      <c r="M50" s="295">
        <f t="shared" si="22"/>
        <v>0</v>
      </c>
      <c r="N50" s="295">
        <f t="shared" si="23"/>
        <v>0</v>
      </c>
      <c r="O50" s="295">
        <f t="shared" si="24"/>
        <v>0.81041666666715173</v>
      </c>
      <c r="P50" s="322"/>
      <c r="Q50" s="322"/>
      <c r="R50" s="322"/>
      <c r="S50" s="105" t="s">
        <v>57</v>
      </c>
      <c r="T50" s="106" t="s">
        <v>797</v>
      </c>
      <c r="U50" s="323"/>
      <c r="V50" s="324"/>
      <c r="W50" s="325"/>
      <c r="X50" s="325"/>
      <c r="Y50" s="325"/>
      <c r="Z50" s="325"/>
      <c r="AA50" s="326"/>
    </row>
    <row r="51" spans="1:44" s="108" customFormat="1" ht="30" customHeight="1" thickBot="1">
      <c r="A51" s="762"/>
      <c r="B51" s="761"/>
      <c r="C51" s="765"/>
      <c r="D51" s="709"/>
      <c r="E51" s="198" t="s">
        <v>53</v>
      </c>
      <c r="F51" s="322"/>
      <c r="G51" s="104">
        <v>42042.039583333331</v>
      </c>
      <c r="H51" s="104">
        <v>42043.395138888889</v>
      </c>
      <c r="I51" s="322"/>
      <c r="J51" s="322"/>
      <c r="K51" s="322"/>
      <c r="L51" s="295">
        <f t="shared" si="21"/>
        <v>0</v>
      </c>
      <c r="M51" s="295">
        <f t="shared" si="22"/>
        <v>0</v>
      </c>
      <c r="N51" s="295">
        <f t="shared" si="23"/>
        <v>0</v>
      </c>
      <c r="O51" s="295">
        <f t="shared" si="24"/>
        <v>1.3555555555576575</v>
      </c>
      <c r="P51" s="322"/>
      <c r="Q51" s="322"/>
      <c r="R51" s="322"/>
      <c r="S51" s="105" t="s">
        <v>57</v>
      </c>
      <c r="T51" s="106" t="s">
        <v>846</v>
      </c>
      <c r="U51" s="323"/>
      <c r="V51" s="324"/>
      <c r="W51" s="325"/>
      <c r="X51" s="325"/>
      <c r="Y51" s="325"/>
      <c r="Z51" s="325"/>
      <c r="AA51" s="326"/>
    </row>
    <row r="52" spans="1:44" s="108" customFormat="1" ht="30" customHeight="1">
      <c r="A52" s="762"/>
      <c r="B52" s="761"/>
      <c r="C52" s="765"/>
      <c r="D52" s="709"/>
      <c r="E52" s="157" t="s">
        <v>53</v>
      </c>
      <c r="F52" s="322"/>
      <c r="G52" s="104">
        <v>42043.87777777778</v>
      </c>
      <c r="H52" s="104">
        <v>42044.429166666669</v>
      </c>
      <c r="I52" s="322"/>
      <c r="J52" s="322"/>
      <c r="K52" s="322"/>
      <c r="L52" s="295">
        <f t="shared" si="21"/>
        <v>0</v>
      </c>
      <c r="M52" s="295">
        <f t="shared" si="22"/>
        <v>0</v>
      </c>
      <c r="N52" s="295">
        <f t="shared" si="23"/>
        <v>0</v>
      </c>
      <c r="O52" s="295">
        <f t="shared" si="24"/>
        <v>0.55138888888905058</v>
      </c>
      <c r="P52" s="322"/>
      <c r="Q52" s="322"/>
      <c r="R52" s="322"/>
      <c r="S52" s="105" t="s">
        <v>57</v>
      </c>
      <c r="T52" s="106" t="s">
        <v>797</v>
      </c>
      <c r="U52" s="323"/>
      <c r="V52" s="324"/>
      <c r="W52" s="325"/>
      <c r="X52" s="325"/>
      <c r="Y52" s="325"/>
      <c r="Z52" s="325"/>
      <c r="AA52" s="326"/>
    </row>
    <row r="53" spans="1:44" s="108" customFormat="1" ht="30" customHeight="1" thickBot="1">
      <c r="A53" s="762"/>
      <c r="B53" s="761"/>
      <c r="C53" s="765"/>
      <c r="D53" s="709"/>
      <c r="E53" s="198" t="s">
        <v>53</v>
      </c>
      <c r="F53" s="322"/>
      <c r="G53" s="104">
        <v>42046.874305555553</v>
      </c>
      <c r="H53" s="104">
        <v>42047.293749999997</v>
      </c>
      <c r="I53" s="322"/>
      <c r="J53" s="322"/>
      <c r="K53" s="322"/>
      <c r="L53" s="295">
        <f t="shared" si="21"/>
        <v>0</v>
      </c>
      <c r="M53" s="295">
        <f t="shared" si="22"/>
        <v>0</v>
      </c>
      <c r="N53" s="295">
        <f t="shared" si="23"/>
        <v>0</v>
      </c>
      <c r="O53" s="295">
        <f t="shared" si="24"/>
        <v>0.41944444444379769</v>
      </c>
      <c r="P53" s="322"/>
      <c r="Q53" s="322"/>
      <c r="R53" s="322"/>
      <c r="S53" s="105" t="s">
        <v>57</v>
      </c>
      <c r="T53" s="106" t="s">
        <v>799</v>
      </c>
      <c r="U53" s="323"/>
      <c r="V53" s="324"/>
      <c r="W53" s="325"/>
      <c r="X53" s="325"/>
      <c r="Y53" s="325"/>
      <c r="Z53" s="325"/>
      <c r="AA53" s="326"/>
    </row>
    <row r="54" spans="1:44" s="108" customFormat="1" ht="30" customHeight="1">
      <c r="A54" s="762"/>
      <c r="B54" s="761"/>
      <c r="C54" s="765"/>
      <c r="D54" s="709"/>
      <c r="E54" s="157" t="s">
        <v>53</v>
      </c>
      <c r="F54" s="322"/>
      <c r="G54" s="104">
        <v>42047.897222222222</v>
      </c>
      <c r="H54" s="104">
        <v>42048.3</v>
      </c>
      <c r="I54" s="322"/>
      <c r="J54" s="322"/>
      <c r="K54" s="322"/>
      <c r="L54" s="295">
        <f t="shared" si="21"/>
        <v>0</v>
      </c>
      <c r="M54" s="295">
        <f t="shared" si="22"/>
        <v>0</v>
      </c>
      <c r="N54" s="295">
        <f t="shared" si="23"/>
        <v>0</v>
      </c>
      <c r="O54" s="295">
        <f t="shared" si="24"/>
        <v>0.40277777778101154</v>
      </c>
      <c r="P54" s="322"/>
      <c r="Q54" s="322"/>
      <c r="R54" s="322"/>
      <c r="S54" s="105" t="s">
        <v>57</v>
      </c>
      <c r="T54" s="106" t="s">
        <v>799</v>
      </c>
      <c r="U54" s="323"/>
      <c r="V54" s="324"/>
      <c r="W54" s="325"/>
      <c r="X54" s="325"/>
      <c r="Y54" s="325"/>
      <c r="Z54" s="325"/>
      <c r="AA54" s="326"/>
    </row>
    <row r="55" spans="1:44" s="108" customFormat="1" ht="30" customHeight="1" thickBot="1">
      <c r="A55" s="762"/>
      <c r="B55" s="761"/>
      <c r="C55" s="765"/>
      <c r="D55" s="709"/>
      <c r="E55" s="198" t="s">
        <v>53</v>
      </c>
      <c r="F55" s="322"/>
      <c r="G55" s="104">
        <v>42048.893750000003</v>
      </c>
      <c r="H55" s="104">
        <v>42049.28125</v>
      </c>
      <c r="I55" s="322"/>
      <c r="J55" s="322"/>
      <c r="K55" s="322"/>
      <c r="L55" s="295">
        <f t="shared" si="21"/>
        <v>0</v>
      </c>
      <c r="M55" s="295">
        <f t="shared" si="22"/>
        <v>0</v>
      </c>
      <c r="N55" s="295">
        <f t="shared" si="23"/>
        <v>0</v>
      </c>
      <c r="O55" s="295">
        <f t="shared" si="24"/>
        <v>0.38749999999708962</v>
      </c>
      <c r="P55" s="322"/>
      <c r="Q55" s="322"/>
      <c r="R55" s="322"/>
      <c r="S55" s="105" t="s">
        <v>57</v>
      </c>
      <c r="T55" s="106" t="s">
        <v>799</v>
      </c>
      <c r="U55" s="323"/>
      <c r="V55" s="324"/>
      <c r="W55" s="325"/>
      <c r="X55" s="325"/>
      <c r="Y55" s="325"/>
      <c r="Z55" s="325"/>
      <c r="AA55" s="326"/>
    </row>
    <row r="56" spans="1:44" s="108" customFormat="1" ht="30" customHeight="1">
      <c r="A56" s="762"/>
      <c r="B56" s="761"/>
      <c r="C56" s="765"/>
      <c r="D56" s="709"/>
      <c r="E56" s="157" t="s">
        <v>53</v>
      </c>
      <c r="F56" s="322"/>
      <c r="G56" s="104">
        <v>42054.895138888889</v>
      </c>
      <c r="H56" s="104">
        <v>42055.269444444442</v>
      </c>
      <c r="I56" s="322"/>
      <c r="J56" s="322"/>
      <c r="K56" s="322"/>
      <c r="L56" s="295">
        <f t="shared" si="21"/>
        <v>0</v>
      </c>
      <c r="M56" s="295">
        <f t="shared" si="22"/>
        <v>0</v>
      </c>
      <c r="N56" s="295">
        <f t="shared" si="23"/>
        <v>0</v>
      </c>
      <c r="O56" s="295">
        <f t="shared" si="24"/>
        <v>0.37430555555329192</v>
      </c>
      <c r="P56" s="322"/>
      <c r="Q56" s="322"/>
      <c r="R56" s="322"/>
      <c r="S56" s="105" t="s">
        <v>57</v>
      </c>
      <c r="T56" s="106" t="s">
        <v>846</v>
      </c>
      <c r="U56" s="323"/>
      <c r="V56" s="324"/>
      <c r="W56" s="325"/>
      <c r="X56" s="325"/>
      <c r="Y56" s="325"/>
      <c r="Z56" s="325"/>
      <c r="AA56" s="326"/>
    </row>
    <row r="57" spans="1:44" s="108" customFormat="1" ht="30" customHeight="1" thickBot="1">
      <c r="A57" s="762"/>
      <c r="B57" s="761"/>
      <c r="C57" s="765"/>
      <c r="D57" s="709"/>
      <c r="E57" s="198" t="s">
        <v>53</v>
      </c>
      <c r="F57" s="322"/>
      <c r="G57" s="104">
        <v>42055.900694444441</v>
      </c>
      <c r="H57" s="104">
        <v>42056.256249999999</v>
      </c>
      <c r="I57" s="322"/>
      <c r="J57" s="322"/>
      <c r="K57" s="322"/>
      <c r="L57" s="295">
        <f t="shared" si="21"/>
        <v>0</v>
      </c>
      <c r="M57" s="295">
        <f t="shared" si="22"/>
        <v>0</v>
      </c>
      <c r="N57" s="295">
        <f t="shared" si="23"/>
        <v>0</v>
      </c>
      <c r="O57" s="295">
        <f t="shared" si="24"/>
        <v>0.3555555555576575</v>
      </c>
      <c r="P57" s="322"/>
      <c r="Q57" s="322"/>
      <c r="R57" s="322"/>
      <c r="S57" s="105" t="s">
        <v>57</v>
      </c>
      <c r="T57" s="106" t="s">
        <v>799</v>
      </c>
      <c r="U57" s="323"/>
      <c r="V57" s="324"/>
      <c r="W57" s="325"/>
      <c r="X57" s="325"/>
      <c r="Y57" s="325"/>
      <c r="Z57" s="325"/>
      <c r="AA57" s="326"/>
    </row>
    <row r="58" spans="1:44" s="108" customFormat="1" ht="30" customHeight="1">
      <c r="A58" s="762"/>
      <c r="B58" s="761"/>
      <c r="C58" s="765"/>
      <c r="D58" s="709"/>
      <c r="E58" s="157" t="s">
        <v>53</v>
      </c>
      <c r="F58" s="322"/>
      <c r="G58" s="104">
        <v>42057.045138888891</v>
      </c>
      <c r="H58" s="104">
        <v>42057.361805555556</v>
      </c>
      <c r="I58" s="322"/>
      <c r="J58" s="322"/>
      <c r="K58" s="322"/>
      <c r="L58" s="295">
        <f t="shared" si="21"/>
        <v>0</v>
      </c>
      <c r="M58" s="295">
        <f t="shared" si="22"/>
        <v>0</v>
      </c>
      <c r="N58" s="295">
        <f t="shared" si="23"/>
        <v>0</v>
      </c>
      <c r="O58" s="295">
        <f t="shared" si="24"/>
        <v>0.31666666666569654</v>
      </c>
      <c r="P58" s="322"/>
      <c r="Q58" s="322"/>
      <c r="R58" s="322"/>
      <c r="S58" s="105" t="s">
        <v>57</v>
      </c>
      <c r="T58" s="106" t="s">
        <v>847</v>
      </c>
      <c r="U58" s="323"/>
      <c r="V58" s="324"/>
      <c r="W58" s="325"/>
      <c r="X58" s="325"/>
      <c r="Y58" s="325"/>
      <c r="Z58" s="325"/>
      <c r="AA58" s="326"/>
    </row>
    <row r="59" spans="1:44" s="108" customFormat="1" ht="30" customHeight="1" thickBot="1">
      <c r="A59" s="762"/>
      <c r="B59" s="761"/>
      <c r="C59" s="765"/>
      <c r="D59" s="709"/>
      <c r="E59" s="198" t="s">
        <v>53</v>
      </c>
      <c r="F59" s="322"/>
      <c r="G59" s="104">
        <v>42057.913888888892</v>
      </c>
      <c r="H59" s="104">
        <v>42058.375694444447</v>
      </c>
      <c r="I59" s="322"/>
      <c r="J59" s="322"/>
      <c r="K59" s="322"/>
      <c r="L59" s="295">
        <f t="shared" si="21"/>
        <v>0</v>
      </c>
      <c r="M59" s="295">
        <f t="shared" si="22"/>
        <v>0</v>
      </c>
      <c r="N59" s="295">
        <f t="shared" si="23"/>
        <v>0</v>
      </c>
      <c r="O59" s="295">
        <f t="shared" si="24"/>
        <v>0.46180555555474712</v>
      </c>
      <c r="P59" s="322"/>
      <c r="Q59" s="322"/>
      <c r="R59" s="322"/>
      <c r="S59" s="105" t="s">
        <v>57</v>
      </c>
      <c r="T59" s="106" t="s">
        <v>801</v>
      </c>
      <c r="U59" s="323"/>
      <c r="V59" s="324"/>
      <c r="W59" s="325"/>
      <c r="X59" s="325"/>
      <c r="Y59" s="325"/>
      <c r="Z59" s="325"/>
      <c r="AA59" s="326"/>
    </row>
    <row r="60" spans="1:44" s="108" customFormat="1" ht="30" customHeight="1">
      <c r="A60" s="762"/>
      <c r="B60" s="761"/>
      <c r="C60" s="765"/>
      <c r="D60" s="709"/>
      <c r="E60" s="157" t="s">
        <v>53</v>
      </c>
      <c r="F60" s="322"/>
      <c r="G60" s="104">
        <v>42059.172222222223</v>
      </c>
      <c r="H60" s="104">
        <v>42059.277083333334</v>
      </c>
      <c r="I60" s="322"/>
      <c r="J60" s="322"/>
      <c r="K60" s="322"/>
      <c r="L60" s="295">
        <f t="shared" si="21"/>
        <v>0</v>
      </c>
      <c r="M60" s="295">
        <f t="shared" si="22"/>
        <v>0</v>
      </c>
      <c r="N60" s="295">
        <f t="shared" si="23"/>
        <v>0</v>
      </c>
      <c r="O60" s="295">
        <f t="shared" si="24"/>
        <v>0.10486111111094942</v>
      </c>
      <c r="P60" s="322"/>
      <c r="Q60" s="322"/>
      <c r="R60" s="322"/>
      <c r="S60" s="105" t="s">
        <v>57</v>
      </c>
      <c r="T60" s="106" t="s">
        <v>848</v>
      </c>
      <c r="U60" s="323"/>
      <c r="V60" s="324"/>
      <c r="W60" s="325"/>
      <c r="X60" s="325"/>
      <c r="Y60" s="325"/>
      <c r="Z60" s="325"/>
      <c r="AA60" s="326"/>
    </row>
    <row r="61" spans="1:44" s="108" customFormat="1" ht="30" customHeight="1" thickBot="1">
      <c r="A61" s="762"/>
      <c r="B61" s="761"/>
      <c r="C61" s="765"/>
      <c r="D61" s="709"/>
      <c r="E61" s="198" t="s">
        <v>53</v>
      </c>
      <c r="F61" s="322"/>
      <c r="G61" s="104">
        <v>42060.099305555559</v>
      </c>
      <c r="H61" s="104">
        <v>42060.265277777777</v>
      </c>
      <c r="I61" s="322"/>
      <c r="J61" s="322"/>
      <c r="K61" s="322"/>
      <c r="L61" s="295">
        <f t="shared" si="21"/>
        <v>0</v>
      </c>
      <c r="M61" s="295">
        <f t="shared" si="22"/>
        <v>0</v>
      </c>
      <c r="N61" s="295">
        <f t="shared" si="23"/>
        <v>0</v>
      </c>
      <c r="O61" s="295">
        <f t="shared" si="24"/>
        <v>0.16597222221753327</v>
      </c>
      <c r="P61" s="322"/>
      <c r="Q61" s="322"/>
      <c r="R61" s="322"/>
      <c r="S61" s="105" t="s">
        <v>57</v>
      </c>
      <c r="T61" s="106" t="s">
        <v>798</v>
      </c>
      <c r="U61" s="323"/>
      <c r="V61" s="324"/>
      <c r="W61" s="325"/>
      <c r="X61" s="325"/>
      <c r="Y61" s="325"/>
      <c r="Z61" s="325"/>
      <c r="AA61" s="326"/>
    </row>
    <row r="62" spans="1:44" s="108" customFormat="1" ht="30" customHeight="1">
      <c r="A62" s="762"/>
      <c r="B62" s="761"/>
      <c r="C62" s="765"/>
      <c r="D62" s="709"/>
      <c r="E62" s="157" t="s">
        <v>53</v>
      </c>
      <c r="F62" s="322"/>
      <c r="G62" s="104">
        <v>42063.906944444447</v>
      </c>
      <c r="H62" s="104">
        <v>42064</v>
      </c>
      <c r="I62" s="322"/>
      <c r="J62" s="322"/>
      <c r="K62" s="322"/>
      <c r="L62" s="295">
        <f t="shared" si="21"/>
        <v>0</v>
      </c>
      <c r="M62" s="295">
        <f t="shared" si="22"/>
        <v>0</v>
      </c>
      <c r="N62" s="295">
        <f t="shared" si="23"/>
        <v>0</v>
      </c>
      <c r="O62" s="295">
        <f t="shared" si="24"/>
        <v>9.3055555553291924E-2</v>
      </c>
      <c r="P62" s="322"/>
      <c r="Q62" s="322"/>
      <c r="R62" s="322"/>
      <c r="S62" s="105" t="s">
        <v>57</v>
      </c>
      <c r="T62" s="110" t="s">
        <v>849</v>
      </c>
      <c r="U62" s="323"/>
      <c r="V62" s="324"/>
      <c r="W62" s="325"/>
      <c r="X62" s="325"/>
      <c r="Y62" s="325"/>
      <c r="Z62" s="325"/>
      <c r="AA62" s="326"/>
    </row>
    <row r="63" spans="1:44" s="88" customFormat="1" ht="30" customHeight="1" thickBot="1">
      <c r="A63" s="283"/>
      <c r="B63" s="284"/>
      <c r="C63" s="285" t="s">
        <v>58</v>
      </c>
      <c r="D63" s="284"/>
      <c r="E63" s="286" t="s">
        <v>53</v>
      </c>
      <c r="F63" s="287" t="s">
        <v>54</v>
      </c>
      <c r="G63" s="288"/>
      <c r="H63" s="288"/>
      <c r="I63" s="287" t="s">
        <v>54</v>
      </c>
      <c r="J63" s="287" t="s">
        <v>54</v>
      </c>
      <c r="K63" s="327"/>
      <c r="L63" s="289">
        <f>SUM(L46:L62)</f>
        <v>0</v>
      </c>
      <c r="M63" s="289">
        <f>SUM(M46:M62)</f>
        <v>0</v>
      </c>
      <c r="N63" s="289">
        <f>SUM(N46:N62)</f>
        <v>0</v>
      </c>
      <c r="O63" s="289">
        <f>SUM(O46:O62)</f>
        <v>7.5743055555576575</v>
      </c>
      <c r="P63" s="289"/>
      <c r="Q63" s="289"/>
      <c r="R63" s="289"/>
      <c r="S63" s="284"/>
      <c r="T63" s="284"/>
      <c r="U63" s="284"/>
      <c r="V63" s="290">
        <f>$AB$15-((N63*24))</f>
        <v>672</v>
      </c>
      <c r="W63" s="291">
        <v>515</v>
      </c>
      <c r="X63" s="177">
        <v>209.51</v>
      </c>
      <c r="Y63" s="292">
        <f>W63*X63</f>
        <v>107897.65</v>
      </c>
      <c r="Z63" s="293">
        <f>(Y63*(V63-L63*24))/V63</f>
        <v>107897.65</v>
      </c>
      <c r="AA63" s="294">
        <f>(Z63/Y63)*100</f>
        <v>100</v>
      </c>
      <c r="AB63" s="108"/>
    </row>
    <row r="64" spans="1:44" ht="30" customHeight="1">
      <c r="A64" s="328">
        <v>8</v>
      </c>
      <c r="B64" s="134" t="s">
        <v>87</v>
      </c>
      <c r="C64" s="227" t="s">
        <v>88</v>
      </c>
      <c r="D64" s="124">
        <v>181.137</v>
      </c>
      <c r="E64" s="157" t="s">
        <v>53</v>
      </c>
      <c r="F64" s="277" t="s">
        <v>54</v>
      </c>
      <c r="G64" s="116"/>
      <c r="H64" s="116"/>
      <c r="I64" s="159"/>
      <c r="J64" s="159"/>
      <c r="K64" s="159"/>
      <c r="L64" s="312">
        <f t="shared" ref="L64" si="25">IF(RIGHT(S64)="T",(+H64-G64),0)</f>
        <v>0</v>
      </c>
      <c r="M64" s="312">
        <f t="shared" ref="M64" si="26">IF(RIGHT(S64)="U",(+H64-G64),0)</f>
        <v>0</v>
      </c>
      <c r="N64" s="312">
        <f t="shared" ref="N64" si="27">IF(RIGHT(S64)="C",(+H64-G64),0)</f>
        <v>0</v>
      </c>
      <c r="O64" s="312">
        <f t="shared" ref="O64" si="28">IF(RIGHT(S64)="D",(+H64-G64),0)</f>
        <v>0</v>
      </c>
      <c r="P64" s="161"/>
      <c r="Q64" s="161"/>
      <c r="R64" s="161"/>
      <c r="S64" s="117"/>
      <c r="T64" s="118"/>
      <c r="U64" s="161"/>
      <c r="V64" s="329"/>
      <c r="W64" s="330"/>
      <c r="X64" s="330"/>
      <c r="Y64" s="330"/>
      <c r="Z64" s="330"/>
      <c r="AA64" s="331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</row>
    <row r="65" spans="1:28" s="88" customFormat="1" ht="30" customHeight="1" thickBot="1">
      <c r="A65" s="283"/>
      <c r="B65" s="284"/>
      <c r="C65" s="285" t="s">
        <v>58</v>
      </c>
      <c r="D65" s="284"/>
      <c r="E65" s="286" t="s">
        <v>53</v>
      </c>
      <c r="F65" s="287" t="s">
        <v>54</v>
      </c>
      <c r="G65" s="288"/>
      <c r="H65" s="288"/>
      <c r="I65" s="287" t="s">
        <v>54</v>
      </c>
      <c r="J65" s="287" t="s">
        <v>54</v>
      </c>
      <c r="K65" s="287" t="s">
        <v>54</v>
      </c>
      <c r="L65" s="289">
        <f>SUM(L64:L64)</f>
        <v>0</v>
      </c>
      <c r="M65" s="289">
        <f>SUM(M64:M64)</f>
        <v>0</v>
      </c>
      <c r="N65" s="289">
        <f>SUM(N64:N64)</f>
        <v>0</v>
      </c>
      <c r="O65" s="289">
        <f>SUM(O64:O64)</f>
        <v>0</v>
      </c>
      <c r="P65" s="287" t="s">
        <v>54</v>
      </c>
      <c r="Q65" s="287" t="s">
        <v>54</v>
      </c>
      <c r="R65" s="287" t="s">
        <v>54</v>
      </c>
      <c r="S65" s="284"/>
      <c r="T65" s="284"/>
      <c r="U65" s="284"/>
      <c r="V65" s="290">
        <f>$AB$15-((N65*24))</f>
        <v>672</v>
      </c>
      <c r="W65" s="291">
        <v>382</v>
      </c>
      <c r="X65" s="177">
        <v>181.137</v>
      </c>
      <c r="Y65" s="292">
        <f>W65*X65</f>
        <v>69194.334000000003</v>
      </c>
      <c r="Z65" s="293">
        <f>(Y65*(V65-L65*24))/V65</f>
        <v>69194.334000000003</v>
      </c>
      <c r="AA65" s="294">
        <f>(Z65/Y65)*100</f>
        <v>100</v>
      </c>
      <c r="AB65" s="108"/>
    </row>
    <row r="66" spans="1:28" s="107" customFormat="1" ht="30" customHeight="1">
      <c r="A66" s="218">
        <v>9</v>
      </c>
      <c r="B66" s="317" t="s">
        <v>89</v>
      </c>
      <c r="C66" s="318" t="s">
        <v>90</v>
      </c>
      <c r="D66" s="124">
        <v>253.82300000000001</v>
      </c>
      <c r="E66" s="157" t="s">
        <v>53</v>
      </c>
      <c r="F66" s="158" t="s">
        <v>54</v>
      </c>
      <c r="G66" s="332"/>
      <c r="H66" s="332"/>
      <c r="I66" s="158" t="s">
        <v>54</v>
      </c>
      <c r="J66" s="158" t="s">
        <v>54</v>
      </c>
      <c r="K66" s="158" t="s">
        <v>54</v>
      </c>
      <c r="L66" s="206">
        <f>IF(RIGHT(S66)="T",(+H66-G66),0)</f>
        <v>0</v>
      </c>
      <c r="M66" s="206">
        <f>IF(RIGHT(S66)="U",(+H66-G66),0)</f>
        <v>0</v>
      </c>
      <c r="N66" s="206">
        <f>IF(RIGHT(S66)="C",(+H66-G66),0)</f>
        <v>0</v>
      </c>
      <c r="O66" s="206">
        <f>IF(RIGHT(S66)="D",(+H66-G66),0)</f>
        <v>0</v>
      </c>
      <c r="P66" s="158" t="s">
        <v>54</v>
      </c>
      <c r="Q66" s="158" t="s">
        <v>54</v>
      </c>
      <c r="R66" s="158" t="s">
        <v>54</v>
      </c>
      <c r="S66" s="333"/>
      <c r="T66" s="267"/>
      <c r="U66" s="207"/>
      <c r="V66" s="222"/>
      <c r="W66" s="223"/>
      <c r="X66" s="223"/>
      <c r="Y66" s="223"/>
      <c r="Z66" s="223"/>
      <c r="AA66" s="224"/>
    </row>
    <row r="67" spans="1:28" s="88" customFormat="1" ht="30" customHeight="1" thickBot="1">
      <c r="A67" s="195"/>
      <c r="B67" s="196"/>
      <c r="C67" s="197" t="s">
        <v>58</v>
      </c>
      <c r="D67" s="196"/>
      <c r="E67" s="198" t="s">
        <v>53</v>
      </c>
      <c r="F67" s="199" t="s">
        <v>54</v>
      </c>
      <c r="G67" s="200"/>
      <c r="H67" s="200"/>
      <c r="I67" s="199" t="s">
        <v>54</v>
      </c>
      <c r="J67" s="199" t="s">
        <v>54</v>
      </c>
      <c r="K67" s="334"/>
      <c r="L67" s="201">
        <f>SUM(L66:L66)</f>
        <v>0</v>
      </c>
      <c r="M67" s="201">
        <f>SUM(M66:M66)</f>
        <v>0</v>
      </c>
      <c r="N67" s="201">
        <f>SUM(N66:N66)</f>
        <v>0</v>
      </c>
      <c r="O67" s="201">
        <f>SUM(O66:O66)</f>
        <v>0</v>
      </c>
      <c r="P67" s="199" t="s">
        <v>54</v>
      </c>
      <c r="Q67" s="199" t="s">
        <v>54</v>
      </c>
      <c r="R67" s="199" t="s">
        <v>54</v>
      </c>
      <c r="S67" s="196"/>
      <c r="T67" s="225"/>
      <c r="U67" s="196"/>
      <c r="V67" s="214">
        <f>$AB$15-((N67*24))</f>
        <v>672</v>
      </c>
      <c r="W67" s="215">
        <v>307</v>
      </c>
      <c r="X67" s="216">
        <v>253.82300000000001</v>
      </c>
      <c r="Y67" s="217">
        <f>W67*X67</f>
        <v>77923.661000000007</v>
      </c>
      <c r="Z67" s="214">
        <f>(Y67*(V67-L67*24))/V67</f>
        <v>77923.661000000007</v>
      </c>
      <c r="AA67" s="205">
        <f>(Z67/Y67)*100</f>
        <v>100</v>
      </c>
      <c r="AB67" s="108"/>
    </row>
    <row r="68" spans="1:28" s="108" customFormat="1" ht="30" customHeight="1">
      <c r="A68" s="274">
        <v>10</v>
      </c>
      <c r="B68" s="219" t="s">
        <v>91</v>
      </c>
      <c r="C68" s="275" t="s">
        <v>92</v>
      </c>
      <c r="D68" s="221">
        <v>253.82300000000001</v>
      </c>
      <c r="E68" s="157" t="s">
        <v>53</v>
      </c>
      <c r="F68" s="277" t="s">
        <v>54</v>
      </c>
      <c r="G68" s="104">
        <v>42041.728472222225</v>
      </c>
      <c r="H68" s="104">
        <v>42041.786111111112</v>
      </c>
      <c r="I68" s="277" t="s">
        <v>54</v>
      </c>
      <c r="J68" s="277" t="s">
        <v>54</v>
      </c>
      <c r="K68" s="277" t="s">
        <v>54</v>
      </c>
      <c r="L68" s="312">
        <f>IF(RIGHT(S68)="T",(+H68-G68),0)</f>
        <v>5.7638888887595385E-2</v>
      </c>
      <c r="M68" s="312">
        <f>IF(RIGHT(S68)="U",(+H68-G68),0)</f>
        <v>0</v>
      </c>
      <c r="N68" s="312">
        <f>IF(RIGHT(S68)="C",(+H68-G68),0)</f>
        <v>0</v>
      </c>
      <c r="O68" s="312">
        <f>IF(RIGHT(S68)="D",(+H68-G68),0)</f>
        <v>0</v>
      </c>
      <c r="P68" s="277" t="s">
        <v>54</v>
      </c>
      <c r="Q68" s="277" t="s">
        <v>54</v>
      </c>
      <c r="R68" s="277" t="s">
        <v>54</v>
      </c>
      <c r="S68" s="105" t="s">
        <v>128</v>
      </c>
      <c r="T68" s="106" t="s">
        <v>850</v>
      </c>
      <c r="U68" s="279"/>
      <c r="V68" s="313"/>
      <c r="W68" s="314"/>
      <c r="X68" s="314"/>
      <c r="Y68" s="314"/>
      <c r="Z68" s="314"/>
      <c r="AA68" s="315"/>
    </row>
    <row r="69" spans="1:28" s="92" customFormat="1" ht="30" customHeight="1" thickBot="1">
      <c r="A69" s="283"/>
      <c r="B69" s="284"/>
      <c r="C69" s="285" t="s">
        <v>58</v>
      </c>
      <c r="D69" s="284"/>
      <c r="E69" s="286" t="s">
        <v>53</v>
      </c>
      <c r="F69" s="287" t="s">
        <v>54</v>
      </c>
      <c r="G69" s="288"/>
      <c r="H69" s="288"/>
      <c r="I69" s="287" t="s">
        <v>54</v>
      </c>
      <c r="J69" s="287" t="s">
        <v>54</v>
      </c>
      <c r="K69" s="287" t="s">
        <v>54</v>
      </c>
      <c r="L69" s="289">
        <f>SUM(L68:L68)</f>
        <v>5.7638888887595385E-2</v>
      </c>
      <c r="M69" s="289">
        <f>SUM(M68:M68)</f>
        <v>0</v>
      </c>
      <c r="N69" s="289">
        <f>SUM(N68:N68)</f>
        <v>0</v>
      </c>
      <c r="O69" s="289">
        <f>SUM(O68:O68)</f>
        <v>0</v>
      </c>
      <c r="P69" s="287" t="s">
        <v>54</v>
      </c>
      <c r="Q69" s="287" t="s">
        <v>54</v>
      </c>
      <c r="R69" s="287" t="s">
        <v>54</v>
      </c>
      <c r="S69" s="284"/>
      <c r="T69" s="284"/>
      <c r="U69" s="284"/>
      <c r="V69" s="290">
        <f>$AB$15-((N69*24))</f>
        <v>672</v>
      </c>
      <c r="W69" s="291">
        <v>307</v>
      </c>
      <c r="X69" s="177">
        <v>253.82300000000001</v>
      </c>
      <c r="Y69" s="292">
        <f>W69*X69</f>
        <v>77923.661000000007</v>
      </c>
      <c r="Z69" s="293">
        <f>(Y69*(V69-L69*24))/V69</f>
        <v>77763.25267006809</v>
      </c>
      <c r="AA69" s="294">
        <f>(Z69/Y69)*100</f>
        <v>99.794146825401441</v>
      </c>
      <c r="AB69" s="114"/>
    </row>
    <row r="70" spans="1:28" s="108" customFormat="1" ht="30" customHeight="1">
      <c r="A70" s="754">
        <v>11</v>
      </c>
      <c r="B70" s="706" t="s">
        <v>93</v>
      </c>
      <c r="C70" s="763" t="s">
        <v>94</v>
      </c>
      <c r="D70" s="708">
        <v>393.9</v>
      </c>
      <c r="E70" s="157" t="s">
        <v>53</v>
      </c>
      <c r="F70" s="277" t="s">
        <v>54</v>
      </c>
      <c r="G70" s="104">
        <v>42036</v>
      </c>
      <c r="H70" s="104">
        <v>42037.381944444445</v>
      </c>
      <c r="I70" s="277" t="s">
        <v>54</v>
      </c>
      <c r="J70" s="277" t="s">
        <v>54</v>
      </c>
      <c r="K70" s="277" t="s">
        <v>54</v>
      </c>
      <c r="L70" s="312">
        <f t="shared" ref="L70:L83" si="29">IF(RIGHT(S70)="T",(+H70-G70),0)</f>
        <v>0</v>
      </c>
      <c r="M70" s="312">
        <f t="shared" ref="M70:M83" si="30">IF(RIGHT(S70)="U",(+H70-G70),0)</f>
        <v>0</v>
      </c>
      <c r="N70" s="312">
        <f t="shared" ref="N70:N83" si="31">IF(RIGHT(S70)="C",(+H70-G70),0)</f>
        <v>0</v>
      </c>
      <c r="O70" s="312">
        <f t="shared" ref="O70:O83" si="32">IF(RIGHT(S70)="D",(+H70-G70),0)</f>
        <v>1.3819444444452529</v>
      </c>
      <c r="P70" s="277" t="s">
        <v>54</v>
      </c>
      <c r="Q70" s="277" t="s">
        <v>54</v>
      </c>
      <c r="R70" s="277" t="s">
        <v>54</v>
      </c>
      <c r="S70" s="105" t="s">
        <v>57</v>
      </c>
      <c r="T70" s="106" t="s">
        <v>803</v>
      </c>
      <c r="U70" s="279"/>
      <c r="V70" s="313"/>
      <c r="W70" s="314"/>
      <c r="X70" s="314"/>
      <c r="Y70" s="314"/>
      <c r="Z70" s="314"/>
      <c r="AA70" s="315"/>
    </row>
    <row r="71" spans="1:28" s="108" customFormat="1" ht="30" customHeight="1">
      <c r="A71" s="762"/>
      <c r="B71" s="761"/>
      <c r="C71" s="764"/>
      <c r="D71" s="709"/>
      <c r="E71" s="213" t="s">
        <v>53</v>
      </c>
      <c r="F71" s="322" t="s">
        <v>54</v>
      </c>
      <c r="G71" s="104">
        <v>42037.865277777775</v>
      </c>
      <c r="H71" s="104">
        <v>42038.386111111111</v>
      </c>
      <c r="I71" s="322" t="s">
        <v>54</v>
      </c>
      <c r="J71" s="322" t="s">
        <v>54</v>
      </c>
      <c r="K71" s="322" t="s">
        <v>54</v>
      </c>
      <c r="L71" s="295">
        <f t="shared" si="29"/>
        <v>0</v>
      </c>
      <c r="M71" s="295">
        <f t="shared" si="30"/>
        <v>0</v>
      </c>
      <c r="N71" s="295">
        <f t="shared" si="31"/>
        <v>0</v>
      </c>
      <c r="O71" s="295">
        <f t="shared" si="32"/>
        <v>0.52083333333575865</v>
      </c>
      <c r="P71" s="322" t="s">
        <v>54</v>
      </c>
      <c r="Q71" s="322" t="s">
        <v>54</v>
      </c>
      <c r="R71" s="322" t="s">
        <v>54</v>
      </c>
      <c r="S71" s="105" t="s">
        <v>57</v>
      </c>
      <c r="T71" s="106" t="s">
        <v>803</v>
      </c>
      <c r="U71" s="323"/>
      <c r="V71" s="335"/>
      <c r="W71" s="336"/>
      <c r="X71" s="336"/>
      <c r="Y71" s="336"/>
      <c r="Z71" s="336"/>
      <c r="AA71" s="337"/>
    </row>
    <row r="72" spans="1:28" s="108" customFormat="1" ht="30" customHeight="1">
      <c r="A72" s="762"/>
      <c r="B72" s="761"/>
      <c r="C72" s="764"/>
      <c r="D72" s="709"/>
      <c r="E72" s="213" t="s">
        <v>53</v>
      </c>
      <c r="F72" s="322" t="s">
        <v>54</v>
      </c>
      <c r="G72" s="104">
        <v>42038.86041666667</v>
      </c>
      <c r="H72" s="104">
        <v>42039.440972222219</v>
      </c>
      <c r="I72" s="322" t="s">
        <v>54</v>
      </c>
      <c r="J72" s="322" t="s">
        <v>54</v>
      </c>
      <c r="K72" s="322" t="s">
        <v>54</v>
      </c>
      <c r="L72" s="295">
        <f t="shared" si="29"/>
        <v>0</v>
      </c>
      <c r="M72" s="295">
        <f t="shared" si="30"/>
        <v>0</v>
      </c>
      <c r="N72" s="295">
        <f t="shared" si="31"/>
        <v>0</v>
      </c>
      <c r="O72" s="295">
        <f t="shared" si="32"/>
        <v>0.58055555554892635</v>
      </c>
      <c r="P72" s="322" t="s">
        <v>54</v>
      </c>
      <c r="Q72" s="322" t="s">
        <v>54</v>
      </c>
      <c r="R72" s="322" t="s">
        <v>54</v>
      </c>
      <c r="S72" s="105" t="s">
        <v>57</v>
      </c>
      <c r="T72" s="106" t="s">
        <v>802</v>
      </c>
      <c r="U72" s="323"/>
      <c r="V72" s="335"/>
      <c r="W72" s="336"/>
      <c r="X72" s="336"/>
      <c r="Y72" s="336"/>
      <c r="Z72" s="336"/>
      <c r="AA72" s="337"/>
    </row>
    <row r="73" spans="1:28" s="108" customFormat="1" ht="30" customHeight="1">
      <c r="A73" s="762"/>
      <c r="B73" s="761"/>
      <c r="C73" s="764"/>
      <c r="D73" s="709"/>
      <c r="E73" s="213"/>
      <c r="F73" s="322"/>
      <c r="G73" s="104">
        <v>42039.882638888892</v>
      </c>
      <c r="H73" s="104">
        <v>42040.380555555559</v>
      </c>
      <c r="I73" s="322"/>
      <c r="J73" s="322"/>
      <c r="K73" s="322"/>
      <c r="L73" s="295">
        <f t="shared" ref="L73:L77" si="33">IF(RIGHT(S73)="T",(+H73-G73),0)</f>
        <v>0</v>
      </c>
      <c r="M73" s="295">
        <f t="shared" ref="M73:M77" si="34">IF(RIGHT(S73)="U",(+H73-G73),0)</f>
        <v>0</v>
      </c>
      <c r="N73" s="295">
        <f t="shared" ref="N73:N77" si="35">IF(RIGHT(S73)="C",(+H73-G73),0)</f>
        <v>0</v>
      </c>
      <c r="O73" s="295">
        <f t="shared" ref="O73:O77" si="36">IF(RIGHT(S73)="D",(+H73-G73),0)</f>
        <v>0.49791666666715173</v>
      </c>
      <c r="P73" s="322"/>
      <c r="Q73" s="322"/>
      <c r="R73" s="322"/>
      <c r="S73" s="105" t="s">
        <v>57</v>
      </c>
      <c r="T73" s="106" t="s">
        <v>799</v>
      </c>
      <c r="U73" s="323"/>
      <c r="V73" s="335"/>
      <c r="W73" s="336"/>
      <c r="X73" s="336"/>
      <c r="Y73" s="336"/>
      <c r="Z73" s="336"/>
      <c r="AA73" s="337"/>
    </row>
    <row r="74" spans="1:28" s="108" customFormat="1" ht="30" customHeight="1">
      <c r="A74" s="762"/>
      <c r="B74" s="761"/>
      <c r="C74" s="764"/>
      <c r="D74" s="709"/>
      <c r="E74" s="213"/>
      <c r="F74" s="322"/>
      <c r="G74" s="104">
        <v>42040.879166666666</v>
      </c>
      <c r="H74" s="104">
        <v>42041.300694444442</v>
      </c>
      <c r="I74" s="322"/>
      <c r="J74" s="322"/>
      <c r="K74" s="322"/>
      <c r="L74" s="295">
        <f t="shared" si="33"/>
        <v>0</v>
      </c>
      <c r="M74" s="295">
        <f t="shared" si="34"/>
        <v>0</v>
      </c>
      <c r="N74" s="295">
        <f t="shared" si="35"/>
        <v>0</v>
      </c>
      <c r="O74" s="295">
        <f t="shared" si="36"/>
        <v>0.42152777777664596</v>
      </c>
      <c r="P74" s="322"/>
      <c r="Q74" s="322"/>
      <c r="R74" s="322"/>
      <c r="S74" s="105" t="s">
        <v>57</v>
      </c>
      <c r="T74" s="106" t="s">
        <v>797</v>
      </c>
      <c r="U74" s="323"/>
      <c r="V74" s="335"/>
      <c r="W74" s="336"/>
      <c r="X74" s="336"/>
      <c r="Y74" s="336"/>
      <c r="Z74" s="336"/>
      <c r="AA74" s="337"/>
    </row>
    <row r="75" spans="1:28" s="108" customFormat="1" ht="30" customHeight="1">
      <c r="A75" s="762"/>
      <c r="B75" s="761"/>
      <c r="C75" s="764"/>
      <c r="D75" s="709"/>
      <c r="E75" s="213"/>
      <c r="F75" s="322"/>
      <c r="G75" s="104">
        <v>42041.861111111109</v>
      </c>
      <c r="H75" s="104">
        <v>42043.4</v>
      </c>
      <c r="I75" s="322"/>
      <c r="J75" s="322"/>
      <c r="K75" s="322"/>
      <c r="L75" s="295">
        <f t="shared" si="33"/>
        <v>0</v>
      </c>
      <c r="M75" s="295">
        <f t="shared" si="34"/>
        <v>0</v>
      </c>
      <c r="N75" s="295">
        <f t="shared" si="35"/>
        <v>0</v>
      </c>
      <c r="O75" s="295">
        <f t="shared" si="36"/>
        <v>1.538888888891961</v>
      </c>
      <c r="P75" s="322"/>
      <c r="Q75" s="322"/>
      <c r="R75" s="322"/>
      <c r="S75" s="105" t="s">
        <v>57</v>
      </c>
      <c r="T75" s="106" t="s">
        <v>851</v>
      </c>
      <c r="U75" s="323"/>
      <c r="V75" s="335"/>
      <c r="W75" s="336"/>
      <c r="X75" s="336"/>
      <c r="Y75" s="336"/>
      <c r="Z75" s="336"/>
      <c r="AA75" s="337"/>
    </row>
    <row r="76" spans="1:28" s="108" customFormat="1" ht="30" customHeight="1">
      <c r="A76" s="762"/>
      <c r="B76" s="761"/>
      <c r="C76" s="764"/>
      <c r="D76" s="709"/>
      <c r="E76" s="213"/>
      <c r="F76" s="322"/>
      <c r="G76" s="104">
        <v>42043.879166666666</v>
      </c>
      <c r="H76" s="104">
        <v>42044.303472222222</v>
      </c>
      <c r="I76" s="322"/>
      <c r="J76" s="322"/>
      <c r="K76" s="322"/>
      <c r="L76" s="295">
        <f t="shared" si="33"/>
        <v>0</v>
      </c>
      <c r="M76" s="295">
        <f t="shared" si="34"/>
        <v>0</v>
      </c>
      <c r="N76" s="295">
        <f t="shared" si="35"/>
        <v>0</v>
      </c>
      <c r="O76" s="295">
        <f t="shared" si="36"/>
        <v>0.42430555555620231</v>
      </c>
      <c r="P76" s="322"/>
      <c r="Q76" s="322"/>
      <c r="R76" s="322"/>
      <c r="S76" s="105" t="s">
        <v>57</v>
      </c>
      <c r="T76" s="106" t="s">
        <v>797</v>
      </c>
      <c r="U76" s="323"/>
      <c r="V76" s="335"/>
      <c r="W76" s="336"/>
      <c r="X76" s="336"/>
      <c r="Y76" s="336"/>
      <c r="Z76" s="336"/>
      <c r="AA76" s="337"/>
    </row>
    <row r="77" spans="1:28" s="108" customFormat="1" ht="30" customHeight="1">
      <c r="A77" s="762"/>
      <c r="B77" s="761"/>
      <c r="C77" s="764"/>
      <c r="D77" s="709"/>
      <c r="E77" s="213"/>
      <c r="F77" s="322"/>
      <c r="G77" s="104">
        <v>42044.904166666667</v>
      </c>
      <c r="H77" s="104">
        <v>42045.308333333334</v>
      </c>
      <c r="I77" s="322"/>
      <c r="J77" s="322"/>
      <c r="K77" s="322"/>
      <c r="L77" s="295">
        <f t="shared" si="33"/>
        <v>0</v>
      </c>
      <c r="M77" s="295">
        <f t="shared" si="34"/>
        <v>0</v>
      </c>
      <c r="N77" s="295">
        <f t="shared" si="35"/>
        <v>0</v>
      </c>
      <c r="O77" s="295">
        <f t="shared" si="36"/>
        <v>0.40416666666715173</v>
      </c>
      <c r="P77" s="322"/>
      <c r="Q77" s="322"/>
      <c r="R77" s="322"/>
      <c r="S77" s="105" t="s">
        <v>57</v>
      </c>
      <c r="T77" s="106" t="s">
        <v>797</v>
      </c>
      <c r="U77" s="323"/>
      <c r="V77" s="335"/>
      <c r="W77" s="336"/>
      <c r="X77" s="336"/>
      <c r="Y77" s="336"/>
      <c r="Z77" s="336"/>
      <c r="AA77" s="337"/>
    </row>
    <row r="78" spans="1:28" s="108" customFormat="1" ht="30" customHeight="1">
      <c r="A78" s="762"/>
      <c r="B78" s="761"/>
      <c r="C78" s="764"/>
      <c r="D78" s="709"/>
      <c r="E78" s="213" t="s">
        <v>53</v>
      </c>
      <c r="F78" s="322" t="s">
        <v>54</v>
      </c>
      <c r="G78" s="104">
        <v>42045.911111111112</v>
      </c>
      <c r="H78" s="104">
        <v>42046.32916666667</v>
      </c>
      <c r="I78" s="322" t="s">
        <v>54</v>
      </c>
      <c r="J78" s="322" t="s">
        <v>54</v>
      </c>
      <c r="K78" s="322" t="s">
        <v>54</v>
      </c>
      <c r="L78" s="295">
        <f t="shared" si="29"/>
        <v>0</v>
      </c>
      <c r="M78" s="295">
        <f t="shared" si="30"/>
        <v>0</v>
      </c>
      <c r="N78" s="295">
        <f t="shared" si="31"/>
        <v>0</v>
      </c>
      <c r="O78" s="295">
        <f t="shared" si="32"/>
        <v>0.4180555555576575</v>
      </c>
      <c r="P78" s="322" t="s">
        <v>54</v>
      </c>
      <c r="Q78" s="322" t="s">
        <v>54</v>
      </c>
      <c r="R78" s="322" t="s">
        <v>54</v>
      </c>
      <c r="S78" s="105" t="s">
        <v>57</v>
      </c>
      <c r="T78" s="106" t="s">
        <v>797</v>
      </c>
      <c r="U78" s="323"/>
      <c r="V78" s="335"/>
      <c r="W78" s="336"/>
      <c r="X78" s="336"/>
      <c r="Y78" s="336"/>
      <c r="Z78" s="336"/>
      <c r="AA78" s="337"/>
    </row>
    <row r="79" spans="1:28" s="108" customFormat="1" ht="30" customHeight="1">
      <c r="A79" s="762"/>
      <c r="B79" s="761"/>
      <c r="C79" s="764"/>
      <c r="D79" s="709"/>
      <c r="E79" s="213" t="s">
        <v>53</v>
      </c>
      <c r="F79" s="322" t="s">
        <v>54</v>
      </c>
      <c r="G79" s="104">
        <v>42046.870138888888</v>
      </c>
      <c r="H79" s="104">
        <v>42047.408333333333</v>
      </c>
      <c r="I79" s="322" t="s">
        <v>54</v>
      </c>
      <c r="J79" s="322" t="s">
        <v>54</v>
      </c>
      <c r="K79" s="322" t="s">
        <v>54</v>
      </c>
      <c r="L79" s="295">
        <f t="shared" si="29"/>
        <v>0</v>
      </c>
      <c r="M79" s="295">
        <f t="shared" si="30"/>
        <v>0</v>
      </c>
      <c r="N79" s="295">
        <f t="shared" si="31"/>
        <v>0</v>
      </c>
      <c r="O79" s="295">
        <f t="shared" si="32"/>
        <v>0.53819444444525288</v>
      </c>
      <c r="P79" s="322" t="s">
        <v>54</v>
      </c>
      <c r="Q79" s="322" t="s">
        <v>54</v>
      </c>
      <c r="R79" s="322" t="s">
        <v>54</v>
      </c>
      <c r="S79" s="105" t="s">
        <v>57</v>
      </c>
      <c r="T79" s="106" t="s">
        <v>799</v>
      </c>
      <c r="U79" s="323"/>
      <c r="V79" s="335"/>
      <c r="W79" s="336"/>
      <c r="X79" s="336"/>
      <c r="Y79" s="336"/>
      <c r="Z79" s="336"/>
      <c r="AA79" s="337"/>
    </row>
    <row r="80" spans="1:28" s="108" customFormat="1" ht="30" customHeight="1">
      <c r="A80" s="762"/>
      <c r="B80" s="761"/>
      <c r="C80" s="764"/>
      <c r="D80" s="709"/>
      <c r="E80" s="213" t="s">
        <v>53</v>
      </c>
      <c r="F80" s="322" t="s">
        <v>54</v>
      </c>
      <c r="G80" s="104">
        <v>42047.89166666667</v>
      </c>
      <c r="H80" s="104">
        <v>42048.495833333334</v>
      </c>
      <c r="I80" s="322" t="s">
        <v>54</v>
      </c>
      <c r="J80" s="322" t="s">
        <v>54</v>
      </c>
      <c r="K80" s="322" t="s">
        <v>54</v>
      </c>
      <c r="L80" s="295">
        <f t="shared" si="29"/>
        <v>0</v>
      </c>
      <c r="M80" s="295">
        <f t="shared" si="30"/>
        <v>0</v>
      </c>
      <c r="N80" s="295">
        <f t="shared" si="31"/>
        <v>0</v>
      </c>
      <c r="O80" s="295">
        <f t="shared" si="32"/>
        <v>0.60416666666424135</v>
      </c>
      <c r="P80" s="322" t="s">
        <v>54</v>
      </c>
      <c r="Q80" s="322" t="s">
        <v>54</v>
      </c>
      <c r="R80" s="322" t="s">
        <v>54</v>
      </c>
      <c r="S80" s="105" t="s">
        <v>57</v>
      </c>
      <c r="T80" s="106" t="s">
        <v>799</v>
      </c>
      <c r="U80" s="323"/>
      <c r="V80" s="335"/>
      <c r="W80" s="336"/>
      <c r="X80" s="336"/>
      <c r="Y80" s="336"/>
      <c r="Z80" s="336"/>
      <c r="AA80" s="337"/>
    </row>
    <row r="81" spans="1:28" s="108" customFormat="1" ht="30" customHeight="1">
      <c r="A81" s="762"/>
      <c r="B81" s="761"/>
      <c r="C81" s="764"/>
      <c r="D81" s="709"/>
      <c r="E81" s="213" t="s">
        <v>53</v>
      </c>
      <c r="F81" s="322" t="s">
        <v>54</v>
      </c>
      <c r="G81" s="104">
        <v>42050.898611111108</v>
      </c>
      <c r="H81" s="104">
        <v>42051.335416666669</v>
      </c>
      <c r="I81" s="322" t="s">
        <v>54</v>
      </c>
      <c r="J81" s="322" t="s">
        <v>54</v>
      </c>
      <c r="K81" s="322" t="s">
        <v>54</v>
      </c>
      <c r="L81" s="295">
        <f t="shared" si="29"/>
        <v>0</v>
      </c>
      <c r="M81" s="295">
        <f t="shared" si="30"/>
        <v>0</v>
      </c>
      <c r="N81" s="295">
        <f t="shared" si="31"/>
        <v>0</v>
      </c>
      <c r="O81" s="295">
        <f t="shared" si="32"/>
        <v>0.43680555556056788</v>
      </c>
      <c r="P81" s="322" t="s">
        <v>54</v>
      </c>
      <c r="Q81" s="322" t="s">
        <v>54</v>
      </c>
      <c r="R81" s="322" t="s">
        <v>54</v>
      </c>
      <c r="S81" s="105" t="s">
        <v>57</v>
      </c>
      <c r="T81" s="106" t="s">
        <v>800</v>
      </c>
      <c r="U81" s="323"/>
      <c r="V81" s="335"/>
      <c r="W81" s="336"/>
      <c r="X81" s="336"/>
      <c r="Y81" s="336"/>
      <c r="Z81" s="336"/>
      <c r="AA81" s="337"/>
    </row>
    <row r="82" spans="1:28" s="108" customFormat="1" ht="30" customHeight="1">
      <c r="A82" s="762"/>
      <c r="B82" s="761"/>
      <c r="C82" s="764"/>
      <c r="D82" s="709"/>
      <c r="E82" s="213" t="s">
        <v>53</v>
      </c>
      <c r="F82" s="322"/>
      <c r="G82" s="104">
        <v>42051.874305555553</v>
      </c>
      <c r="H82" s="104">
        <v>42052.276388888888</v>
      </c>
      <c r="I82" s="322"/>
      <c r="J82" s="322"/>
      <c r="K82" s="322"/>
      <c r="L82" s="295">
        <f t="shared" si="29"/>
        <v>0</v>
      </c>
      <c r="M82" s="295">
        <f t="shared" si="30"/>
        <v>0</v>
      </c>
      <c r="N82" s="295">
        <f t="shared" si="31"/>
        <v>0</v>
      </c>
      <c r="O82" s="295">
        <f t="shared" si="32"/>
        <v>0.40208333333430346</v>
      </c>
      <c r="P82" s="322"/>
      <c r="Q82" s="322"/>
      <c r="R82" s="322"/>
      <c r="S82" s="105" t="s">
        <v>57</v>
      </c>
      <c r="T82" s="106" t="s">
        <v>800</v>
      </c>
      <c r="U82" s="323"/>
      <c r="V82" s="335"/>
      <c r="W82" s="336"/>
      <c r="X82" s="336"/>
      <c r="Y82" s="336"/>
      <c r="Z82" s="336"/>
      <c r="AA82" s="337"/>
    </row>
    <row r="83" spans="1:28" s="108" customFormat="1" ht="30" customHeight="1">
      <c r="A83" s="762"/>
      <c r="B83" s="761"/>
      <c r="C83" s="764"/>
      <c r="D83" s="709"/>
      <c r="E83" s="213" t="s">
        <v>53</v>
      </c>
      <c r="F83" s="322"/>
      <c r="G83" s="104">
        <v>42052.878472222219</v>
      </c>
      <c r="H83" s="104">
        <v>42053.352083333331</v>
      </c>
      <c r="I83" s="322"/>
      <c r="J83" s="322"/>
      <c r="K83" s="322"/>
      <c r="L83" s="295">
        <f t="shared" si="29"/>
        <v>0</v>
      </c>
      <c r="M83" s="295">
        <f t="shared" si="30"/>
        <v>0</v>
      </c>
      <c r="N83" s="295">
        <f t="shared" si="31"/>
        <v>0</v>
      </c>
      <c r="O83" s="295">
        <f t="shared" si="32"/>
        <v>0.47361111111240461</v>
      </c>
      <c r="P83" s="322"/>
      <c r="Q83" s="322"/>
      <c r="R83" s="322"/>
      <c r="S83" s="105" t="s">
        <v>57</v>
      </c>
      <c r="T83" s="106" t="s">
        <v>800</v>
      </c>
      <c r="U83" s="323"/>
      <c r="V83" s="335"/>
      <c r="W83" s="336"/>
      <c r="X83" s="336"/>
      <c r="Y83" s="336"/>
      <c r="Z83" s="336"/>
      <c r="AA83" s="337"/>
    </row>
    <row r="84" spans="1:28" s="108" customFormat="1" ht="30" customHeight="1">
      <c r="A84" s="762"/>
      <c r="B84" s="761"/>
      <c r="C84" s="764"/>
      <c r="D84" s="709"/>
      <c r="E84" s="213" t="s">
        <v>53</v>
      </c>
      <c r="F84" s="322"/>
      <c r="G84" s="104">
        <v>42054.875694444447</v>
      </c>
      <c r="H84" s="104">
        <v>42055.274305555555</v>
      </c>
      <c r="I84" s="322"/>
      <c r="J84" s="322"/>
      <c r="K84" s="322"/>
      <c r="L84" s="295">
        <f t="shared" ref="L84" si="37">IF(RIGHT(S84)="T",(+H84-G84),0)</f>
        <v>0</v>
      </c>
      <c r="M84" s="295">
        <f t="shared" ref="M84" si="38">IF(RIGHT(S84)="U",(+H84-G84),0)</f>
        <v>0</v>
      </c>
      <c r="N84" s="295">
        <f t="shared" ref="N84" si="39">IF(RIGHT(S84)="C",(+H84-G84),0)</f>
        <v>0</v>
      </c>
      <c r="O84" s="295">
        <f t="shared" ref="O84" si="40">IF(RIGHT(S84)="D",(+H84-G84),0)</f>
        <v>0.39861111110803904</v>
      </c>
      <c r="P84" s="322"/>
      <c r="Q84" s="322"/>
      <c r="R84" s="322"/>
      <c r="S84" s="105" t="s">
        <v>57</v>
      </c>
      <c r="T84" s="106" t="s">
        <v>799</v>
      </c>
      <c r="U84" s="323"/>
      <c r="V84" s="335"/>
      <c r="W84" s="336"/>
      <c r="X84" s="336"/>
      <c r="Y84" s="336"/>
      <c r="Z84" s="336"/>
      <c r="AA84" s="337"/>
    </row>
    <row r="85" spans="1:28" s="88" customFormat="1" ht="30" customHeight="1" thickBot="1">
      <c r="A85" s="283"/>
      <c r="B85" s="284"/>
      <c r="C85" s="285" t="s">
        <v>58</v>
      </c>
      <c r="D85" s="284"/>
      <c r="E85" s="286" t="s">
        <v>53</v>
      </c>
      <c r="F85" s="287" t="s">
        <v>54</v>
      </c>
      <c r="G85" s="288"/>
      <c r="H85" s="288"/>
      <c r="I85" s="287" t="s">
        <v>54</v>
      </c>
      <c r="J85" s="287" t="s">
        <v>54</v>
      </c>
      <c r="K85" s="287" t="s">
        <v>54</v>
      </c>
      <c r="L85" s="289">
        <f>SUM(L70:L84)</f>
        <v>0</v>
      </c>
      <c r="M85" s="289">
        <f>SUM(M70:M84)</f>
        <v>0</v>
      </c>
      <c r="N85" s="289">
        <f>SUM(N70:N84)</f>
        <v>0</v>
      </c>
      <c r="O85" s="289">
        <f>SUM(O70:O84)</f>
        <v>9.0416666666715173</v>
      </c>
      <c r="P85" s="287" t="s">
        <v>54</v>
      </c>
      <c r="Q85" s="287" t="s">
        <v>54</v>
      </c>
      <c r="R85" s="287" t="s">
        <v>54</v>
      </c>
      <c r="S85" s="284"/>
      <c r="T85" s="284"/>
      <c r="U85" s="284"/>
      <c r="V85" s="290">
        <f>$AB$15-((N85*24))</f>
        <v>672</v>
      </c>
      <c r="W85" s="291">
        <v>568</v>
      </c>
      <c r="X85" s="177">
        <v>393.9</v>
      </c>
      <c r="Y85" s="292">
        <f>W85*X85</f>
        <v>223735.19999999998</v>
      </c>
      <c r="Z85" s="293">
        <f>(Y85*(V85-L85*24))/V85</f>
        <v>223735.19999999995</v>
      </c>
      <c r="AA85" s="294">
        <f>(Z85/Y85)*100</f>
        <v>99.999999999999986</v>
      </c>
      <c r="AB85" s="108"/>
    </row>
    <row r="86" spans="1:28" s="108" customFormat="1" ht="30" customHeight="1">
      <c r="A86" s="754">
        <v>12</v>
      </c>
      <c r="B86" s="706" t="s">
        <v>95</v>
      </c>
      <c r="C86" s="763" t="s">
        <v>96</v>
      </c>
      <c r="D86" s="708">
        <v>393.9</v>
      </c>
      <c r="E86" s="157" t="s">
        <v>53</v>
      </c>
      <c r="F86" s="277" t="s">
        <v>54</v>
      </c>
      <c r="G86" s="104">
        <v>42036</v>
      </c>
      <c r="H86" s="104">
        <v>42036.293055555558</v>
      </c>
      <c r="I86" s="277" t="s">
        <v>54</v>
      </c>
      <c r="J86" s="277" t="s">
        <v>54</v>
      </c>
      <c r="K86" s="277" t="s">
        <v>54</v>
      </c>
      <c r="L86" s="312">
        <f>IF(RIGHT(S86)="T",(+H86-G86),0)</f>
        <v>0</v>
      </c>
      <c r="M86" s="312">
        <f>IF(RIGHT(S86)="U",(+H86-G86),0)</f>
        <v>0</v>
      </c>
      <c r="N86" s="312">
        <f>IF(RIGHT(S86)="C",(+H86-G86),0)</f>
        <v>0</v>
      </c>
      <c r="O86" s="312">
        <f>IF(RIGHT(S86)="D",(+H86-G86),0)</f>
        <v>0.2930555555576575</v>
      </c>
      <c r="P86" s="277" t="s">
        <v>54</v>
      </c>
      <c r="Q86" s="277" t="s">
        <v>54</v>
      </c>
      <c r="R86" s="277" t="s">
        <v>54</v>
      </c>
      <c r="S86" s="105" t="s">
        <v>57</v>
      </c>
      <c r="T86" s="106" t="s">
        <v>803</v>
      </c>
      <c r="U86" s="279"/>
      <c r="V86" s="313"/>
      <c r="W86" s="314"/>
      <c r="X86" s="314"/>
      <c r="Y86" s="314"/>
      <c r="Z86" s="314"/>
      <c r="AA86" s="315"/>
    </row>
    <row r="87" spans="1:28" s="108" customFormat="1" ht="30" customHeight="1">
      <c r="A87" s="762"/>
      <c r="B87" s="761"/>
      <c r="C87" s="764"/>
      <c r="D87" s="709"/>
      <c r="E87" s="213" t="s">
        <v>53</v>
      </c>
      <c r="F87" s="322" t="s">
        <v>54</v>
      </c>
      <c r="G87" s="104">
        <v>42036.868750000001</v>
      </c>
      <c r="H87" s="104">
        <v>42037.304861111108</v>
      </c>
      <c r="I87" s="322" t="s">
        <v>54</v>
      </c>
      <c r="J87" s="322" t="s">
        <v>54</v>
      </c>
      <c r="K87" s="322" t="s">
        <v>54</v>
      </c>
      <c r="L87" s="295">
        <f>IF(RIGHT(S87)="T",(+H87-G87),0)</f>
        <v>0</v>
      </c>
      <c r="M87" s="295">
        <f>IF(RIGHT(S87)="U",(+H87-G87),0)</f>
        <v>0</v>
      </c>
      <c r="N87" s="295">
        <f>IF(RIGHT(S87)="C",(+H87-G87),0)</f>
        <v>0</v>
      </c>
      <c r="O87" s="295">
        <f>IF(RIGHT(S87)="D",(+H87-G87),0)</f>
        <v>0.43611111110658385</v>
      </c>
      <c r="P87" s="322" t="s">
        <v>54</v>
      </c>
      <c r="Q87" s="322" t="s">
        <v>54</v>
      </c>
      <c r="R87" s="322" t="s">
        <v>54</v>
      </c>
      <c r="S87" s="105" t="s">
        <v>57</v>
      </c>
      <c r="T87" s="106" t="s">
        <v>797</v>
      </c>
      <c r="U87" s="323"/>
      <c r="V87" s="335"/>
      <c r="W87" s="336"/>
      <c r="X87" s="336"/>
      <c r="Y87" s="336"/>
      <c r="Z87" s="336"/>
      <c r="AA87" s="337"/>
    </row>
    <row r="88" spans="1:28" s="108" customFormat="1" ht="30" customHeight="1">
      <c r="A88" s="762"/>
      <c r="B88" s="761"/>
      <c r="C88" s="764"/>
      <c r="D88" s="709"/>
      <c r="E88" s="213" t="s">
        <v>53</v>
      </c>
      <c r="F88" s="322" t="s">
        <v>54</v>
      </c>
      <c r="G88" s="104">
        <v>42038.136111111111</v>
      </c>
      <c r="H88" s="104">
        <v>42038.276388888888</v>
      </c>
      <c r="I88" s="322" t="s">
        <v>54</v>
      </c>
      <c r="J88" s="322" t="s">
        <v>54</v>
      </c>
      <c r="K88" s="322" t="s">
        <v>54</v>
      </c>
      <c r="L88" s="295">
        <f>IF(RIGHT(S88)="T",(+H88-G88),0)</f>
        <v>0</v>
      </c>
      <c r="M88" s="295">
        <f>IF(RIGHT(S88)="U",(+H88-G88),0)</f>
        <v>0</v>
      </c>
      <c r="N88" s="295">
        <f>IF(RIGHT(S88)="C",(+H88-G88),0)</f>
        <v>0</v>
      </c>
      <c r="O88" s="295">
        <f>IF(RIGHT(S88)="D",(+H88-G88),0)</f>
        <v>0.14027777777664596</v>
      </c>
      <c r="P88" s="322" t="s">
        <v>54</v>
      </c>
      <c r="Q88" s="322" t="s">
        <v>54</v>
      </c>
      <c r="R88" s="322" t="s">
        <v>54</v>
      </c>
      <c r="S88" s="105" t="s">
        <v>57</v>
      </c>
      <c r="T88" s="106" t="s">
        <v>797</v>
      </c>
      <c r="U88" s="323"/>
      <c r="V88" s="335"/>
      <c r="W88" s="336"/>
      <c r="X88" s="336"/>
      <c r="Y88" s="336"/>
      <c r="Z88" s="336"/>
      <c r="AA88" s="337"/>
    </row>
    <row r="89" spans="1:28" s="108" customFormat="1" ht="30" customHeight="1">
      <c r="A89" s="762"/>
      <c r="B89" s="761"/>
      <c r="C89" s="764"/>
      <c r="D89" s="709"/>
      <c r="E89" s="213" t="s">
        <v>53</v>
      </c>
      <c r="F89" s="322"/>
      <c r="G89" s="104">
        <v>42043.912499999999</v>
      </c>
      <c r="H89" s="104">
        <v>42044.410416666666</v>
      </c>
      <c r="I89" s="322"/>
      <c r="J89" s="322"/>
      <c r="K89" s="322"/>
      <c r="L89" s="295">
        <f t="shared" ref="L89:L95" si="41">IF(RIGHT(S89)="T",(+H89-G89),0)</f>
        <v>0</v>
      </c>
      <c r="M89" s="295">
        <f t="shared" ref="M89:M95" si="42">IF(RIGHT(S89)="U",(+H89-G89),0)</f>
        <v>0</v>
      </c>
      <c r="N89" s="295">
        <f t="shared" ref="N89:N95" si="43">IF(RIGHT(S89)="C",(+H89-G89),0)</f>
        <v>0</v>
      </c>
      <c r="O89" s="295">
        <f t="shared" ref="O89:O95" si="44">IF(RIGHT(S89)="D",(+H89-G89),0)</f>
        <v>0.49791666666715173</v>
      </c>
      <c r="P89" s="322"/>
      <c r="Q89" s="322"/>
      <c r="R89" s="322"/>
      <c r="S89" s="105" t="s">
        <v>57</v>
      </c>
      <c r="T89" s="106" t="s">
        <v>797</v>
      </c>
      <c r="U89" s="323"/>
      <c r="V89" s="335"/>
      <c r="W89" s="336"/>
      <c r="X89" s="336"/>
      <c r="Y89" s="336"/>
      <c r="Z89" s="336"/>
      <c r="AA89" s="337"/>
    </row>
    <row r="90" spans="1:28" s="108" customFormat="1" ht="30" customHeight="1">
      <c r="A90" s="762"/>
      <c r="B90" s="761"/>
      <c r="C90" s="764"/>
      <c r="D90" s="709"/>
      <c r="E90" s="213" t="s">
        <v>53</v>
      </c>
      <c r="F90" s="322"/>
      <c r="G90" s="104">
        <v>42048.844444444447</v>
      </c>
      <c r="H90" s="104">
        <v>42049.418055555558</v>
      </c>
      <c r="I90" s="322"/>
      <c r="J90" s="322"/>
      <c r="K90" s="322"/>
      <c r="L90" s="295">
        <f t="shared" si="41"/>
        <v>0</v>
      </c>
      <c r="M90" s="295">
        <f t="shared" si="42"/>
        <v>0</v>
      </c>
      <c r="N90" s="295">
        <f t="shared" si="43"/>
        <v>0</v>
      </c>
      <c r="O90" s="295">
        <f t="shared" si="44"/>
        <v>0.57361111111094942</v>
      </c>
      <c r="P90" s="322"/>
      <c r="Q90" s="322"/>
      <c r="R90" s="322"/>
      <c r="S90" s="105" t="s">
        <v>57</v>
      </c>
      <c r="T90" s="106" t="s">
        <v>799</v>
      </c>
      <c r="U90" s="323"/>
      <c r="V90" s="335"/>
      <c r="W90" s="336"/>
      <c r="X90" s="336"/>
      <c r="Y90" s="336"/>
      <c r="Z90" s="336"/>
      <c r="AA90" s="337"/>
    </row>
    <row r="91" spans="1:28" s="108" customFormat="1" ht="30" customHeight="1">
      <c r="A91" s="762"/>
      <c r="B91" s="761"/>
      <c r="C91" s="764"/>
      <c r="D91" s="709"/>
      <c r="E91" s="213"/>
      <c r="F91" s="322"/>
      <c r="G91" s="104">
        <v>42049.9</v>
      </c>
      <c r="H91" s="104">
        <v>42051.336111111108</v>
      </c>
      <c r="I91" s="322"/>
      <c r="J91" s="322"/>
      <c r="K91" s="322"/>
      <c r="L91" s="295">
        <f t="shared" ref="L91" si="45">IF(RIGHT(S91)="T",(+H91-G91),0)</f>
        <v>0</v>
      </c>
      <c r="M91" s="295">
        <f t="shared" ref="M91" si="46">IF(RIGHT(S91)="U",(+H91-G91),0)</f>
        <v>0</v>
      </c>
      <c r="N91" s="295">
        <f t="shared" ref="N91" si="47">IF(RIGHT(S91)="C",(+H91-G91),0)</f>
        <v>0</v>
      </c>
      <c r="O91" s="295">
        <f t="shared" ref="O91" si="48">IF(RIGHT(S91)="D",(+H91-G91),0)</f>
        <v>1.4361111111065838</v>
      </c>
      <c r="P91" s="322"/>
      <c r="Q91" s="322"/>
      <c r="R91" s="322"/>
      <c r="S91" s="105" t="s">
        <v>57</v>
      </c>
      <c r="T91" s="106" t="s">
        <v>800</v>
      </c>
      <c r="U91" s="323"/>
      <c r="V91" s="335"/>
      <c r="W91" s="336"/>
      <c r="X91" s="336"/>
      <c r="Y91" s="336"/>
      <c r="Z91" s="336"/>
      <c r="AA91" s="337"/>
    </row>
    <row r="92" spans="1:28" s="108" customFormat="1" ht="30" customHeight="1">
      <c r="A92" s="762"/>
      <c r="B92" s="761"/>
      <c r="C92" s="764"/>
      <c r="D92" s="709"/>
      <c r="E92" s="213" t="s">
        <v>53</v>
      </c>
      <c r="F92" s="322"/>
      <c r="G92" s="104">
        <v>42051.874305555553</v>
      </c>
      <c r="H92" s="104">
        <v>42052.276388888888</v>
      </c>
      <c r="I92" s="322"/>
      <c r="J92" s="322"/>
      <c r="K92" s="322"/>
      <c r="L92" s="295">
        <f t="shared" si="41"/>
        <v>0</v>
      </c>
      <c r="M92" s="295">
        <f t="shared" si="42"/>
        <v>0</v>
      </c>
      <c r="N92" s="295">
        <f t="shared" si="43"/>
        <v>0</v>
      </c>
      <c r="O92" s="295">
        <f t="shared" si="44"/>
        <v>0.40208333333430346</v>
      </c>
      <c r="P92" s="322"/>
      <c r="Q92" s="322"/>
      <c r="R92" s="322"/>
      <c r="S92" s="105" t="s">
        <v>57</v>
      </c>
      <c r="T92" s="106" t="s">
        <v>800</v>
      </c>
      <c r="U92" s="323"/>
      <c r="V92" s="335"/>
      <c r="W92" s="336"/>
      <c r="X92" s="336"/>
      <c r="Y92" s="336"/>
      <c r="Z92" s="336"/>
      <c r="AA92" s="337"/>
    </row>
    <row r="93" spans="1:28" s="108" customFormat="1" ht="30" customHeight="1">
      <c r="A93" s="762"/>
      <c r="B93" s="761"/>
      <c r="C93" s="764"/>
      <c r="D93" s="709"/>
      <c r="E93" s="213" t="s">
        <v>53</v>
      </c>
      <c r="F93" s="322"/>
      <c r="G93" s="104">
        <v>42055.899305555555</v>
      </c>
      <c r="H93" s="104">
        <v>42057.365972222222</v>
      </c>
      <c r="I93" s="322"/>
      <c r="J93" s="322"/>
      <c r="K93" s="322"/>
      <c r="L93" s="295">
        <f t="shared" si="41"/>
        <v>0</v>
      </c>
      <c r="M93" s="295">
        <f t="shared" si="42"/>
        <v>0</v>
      </c>
      <c r="N93" s="295">
        <f t="shared" si="43"/>
        <v>0</v>
      </c>
      <c r="O93" s="295">
        <f t="shared" si="44"/>
        <v>1.4666666666671517</v>
      </c>
      <c r="P93" s="322"/>
      <c r="Q93" s="322"/>
      <c r="R93" s="322"/>
      <c r="S93" s="105" t="s">
        <v>57</v>
      </c>
      <c r="T93" s="106" t="s">
        <v>799</v>
      </c>
      <c r="U93" s="323"/>
      <c r="V93" s="335"/>
      <c r="W93" s="336"/>
      <c r="X93" s="336"/>
      <c r="Y93" s="336"/>
      <c r="Z93" s="336"/>
      <c r="AA93" s="337"/>
    </row>
    <row r="94" spans="1:28" s="108" customFormat="1" ht="30" customHeight="1">
      <c r="A94" s="762"/>
      <c r="B94" s="761"/>
      <c r="C94" s="764"/>
      <c r="D94" s="709"/>
      <c r="E94" s="213" t="s">
        <v>53</v>
      </c>
      <c r="F94" s="322"/>
      <c r="G94" s="104">
        <v>42057.87222222222</v>
      </c>
      <c r="H94" s="104">
        <v>42058.947222222225</v>
      </c>
      <c r="I94" s="322"/>
      <c r="J94" s="322"/>
      <c r="K94" s="322"/>
      <c r="L94" s="295">
        <f t="shared" si="41"/>
        <v>0</v>
      </c>
      <c r="M94" s="295">
        <f t="shared" si="42"/>
        <v>0</v>
      </c>
      <c r="N94" s="295">
        <f t="shared" si="43"/>
        <v>0</v>
      </c>
      <c r="O94" s="295">
        <f t="shared" si="44"/>
        <v>1.0750000000043656</v>
      </c>
      <c r="P94" s="322"/>
      <c r="Q94" s="322"/>
      <c r="R94" s="322"/>
      <c r="S94" s="105" t="s">
        <v>57</v>
      </c>
      <c r="T94" s="106" t="s">
        <v>799</v>
      </c>
      <c r="U94" s="323"/>
      <c r="V94" s="335"/>
      <c r="W94" s="336"/>
      <c r="X94" s="336"/>
      <c r="Y94" s="336"/>
      <c r="Z94" s="336"/>
      <c r="AA94" s="337"/>
    </row>
    <row r="95" spans="1:28" s="108" customFormat="1" ht="30" customHeight="1">
      <c r="A95" s="762"/>
      <c r="B95" s="761"/>
      <c r="C95" s="764"/>
      <c r="D95" s="709"/>
      <c r="E95" s="213" t="s">
        <v>53</v>
      </c>
      <c r="F95" s="322"/>
      <c r="G95" s="104">
        <v>42059.17083333333</v>
      </c>
      <c r="H95" s="104">
        <v>42059.282638888886</v>
      </c>
      <c r="I95" s="322"/>
      <c r="J95" s="322"/>
      <c r="K95" s="322"/>
      <c r="L95" s="295">
        <f t="shared" si="41"/>
        <v>0</v>
      </c>
      <c r="M95" s="295">
        <f t="shared" si="42"/>
        <v>0</v>
      </c>
      <c r="N95" s="295">
        <f t="shared" si="43"/>
        <v>0</v>
      </c>
      <c r="O95" s="295">
        <f t="shared" si="44"/>
        <v>0.11180555555620231</v>
      </c>
      <c r="P95" s="322"/>
      <c r="Q95" s="322"/>
      <c r="R95" s="322"/>
      <c r="S95" s="105" t="s">
        <v>57</v>
      </c>
      <c r="T95" s="106" t="s">
        <v>848</v>
      </c>
      <c r="U95" s="323"/>
      <c r="V95" s="335"/>
      <c r="W95" s="336"/>
      <c r="X95" s="336"/>
      <c r="Y95" s="336"/>
      <c r="Z95" s="336"/>
      <c r="AA95" s="337"/>
    </row>
    <row r="96" spans="1:28" s="108" customFormat="1" ht="30" customHeight="1">
      <c r="A96" s="762"/>
      <c r="B96" s="761"/>
      <c r="C96" s="764"/>
      <c r="D96" s="709"/>
      <c r="E96" s="213" t="s">
        <v>53</v>
      </c>
      <c r="F96" s="322"/>
      <c r="G96" s="104">
        <v>42060.086805555555</v>
      </c>
      <c r="H96" s="104">
        <v>42060.274305555555</v>
      </c>
      <c r="I96" s="322"/>
      <c r="J96" s="322"/>
      <c r="K96" s="322"/>
      <c r="L96" s="295">
        <f t="shared" ref="L96:L98" si="49">IF(RIGHT(S96)="T",(+H96-G96),0)</f>
        <v>0</v>
      </c>
      <c r="M96" s="295">
        <f t="shared" ref="M96:M98" si="50">IF(RIGHT(S96)="U",(+H96-G96),0)</f>
        <v>0</v>
      </c>
      <c r="N96" s="295">
        <f t="shared" ref="N96:N98" si="51">IF(RIGHT(S96)="C",(+H96-G96),0)</f>
        <v>0</v>
      </c>
      <c r="O96" s="295">
        <f t="shared" ref="O96:O98" si="52">IF(RIGHT(S96)="D",(+H96-G96),0)</f>
        <v>0.1875</v>
      </c>
      <c r="P96" s="322"/>
      <c r="Q96" s="322"/>
      <c r="R96" s="322"/>
      <c r="S96" s="105" t="s">
        <v>57</v>
      </c>
      <c r="T96" s="106" t="s">
        <v>796</v>
      </c>
      <c r="U96" s="323"/>
      <c r="V96" s="335"/>
      <c r="W96" s="336"/>
      <c r="X96" s="336"/>
      <c r="Y96" s="336"/>
      <c r="Z96" s="336"/>
      <c r="AA96" s="337"/>
    </row>
    <row r="97" spans="1:44" s="108" customFormat="1" ht="30" customHeight="1">
      <c r="A97" s="762"/>
      <c r="B97" s="761"/>
      <c r="C97" s="764"/>
      <c r="D97" s="709"/>
      <c r="E97" s="213" t="s">
        <v>53</v>
      </c>
      <c r="F97" s="322"/>
      <c r="G97" s="104">
        <v>42062.859722222223</v>
      </c>
      <c r="H97" s="104">
        <v>42063.359027777777</v>
      </c>
      <c r="I97" s="322"/>
      <c r="J97" s="322"/>
      <c r="K97" s="322"/>
      <c r="L97" s="295">
        <f t="shared" si="49"/>
        <v>0</v>
      </c>
      <c r="M97" s="295">
        <f t="shared" si="50"/>
        <v>0</v>
      </c>
      <c r="N97" s="295">
        <f t="shared" si="51"/>
        <v>0</v>
      </c>
      <c r="O97" s="295">
        <f t="shared" si="52"/>
        <v>0.49930555555329192</v>
      </c>
      <c r="P97" s="322"/>
      <c r="Q97" s="322"/>
      <c r="R97" s="322"/>
      <c r="S97" s="105" t="s">
        <v>57</v>
      </c>
      <c r="T97" s="110" t="s">
        <v>852</v>
      </c>
      <c r="U97" s="323"/>
      <c r="V97" s="335"/>
      <c r="W97" s="336"/>
      <c r="X97" s="336"/>
      <c r="Y97" s="336"/>
      <c r="Z97" s="336"/>
      <c r="AA97" s="337"/>
    </row>
    <row r="98" spans="1:44" s="108" customFormat="1" ht="30" customHeight="1">
      <c r="A98" s="762"/>
      <c r="B98" s="761"/>
      <c r="C98" s="764"/>
      <c r="D98" s="709"/>
      <c r="E98" s="213" t="s">
        <v>53</v>
      </c>
      <c r="F98" s="322"/>
      <c r="G98" s="104">
        <v>42063.866666666669</v>
      </c>
      <c r="H98" s="104">
        <v>42064</v>
      </c>
      <c r="I98" s="322"/>
      <c r="J98" s="322"/>
      <c r="K98" s="322"/>
      <c r="L98" s="295">
        <f t="shared" si="49"/>
        <v>0</v>
      </c>
      <c r="M98" s="295">
        <f t="shared" si="50"/>
        <v>0</v>
      </c>
      <c r="N98" s="295">
        <f t="shared" si="51"/>
        <v>0</v>
      </c>
      <c r="O98" s="295">
        <f t="shared" si="52"/>
        <v>0.13333333333139308</v>
      </c>
      <c r="P98" s="322"/>
      <c r="Q98" s="322"/>
      <c r="R98" s="322"/>
      <c r="S98" s="105" t="s">
        <v>57</v>
      </c>
      <c r="T98" s="110" t="s">
        <v>849</v>
      </c>
      <c r="U98" s="323"/>
      <c r="V98" s="335"/>
      <c r="W98" s="336"/>
      <c r="X98" s="336"/>
      <c r="Y98" s="336"/>
      <c r="Z98" s="336"/>
      <c r="AA98" s="337"/>
    </row>
    <row r="99" spans="1:44" s="88" customFormat="1" ht="30" customHeight="1" thickBot="1">
      <c r="A99" s="283"/>
      <c r="B99" s="284"/>
      <c r="C99" s="285" t="s">
        <v>58</v>
      </c>
      <c r="D99" s="284"/>
      <c r="E99" s="286" t="s">
        <v>53</v>
      </c>
      <c r="F99" s="287" t="s">
        <v>54</v>
      </c>
      <c r="G99" s="288"/>
      <c r="H99" s="288"/>
      <c r="I99" s="287" t="s">
        <v>54</v>
      </c>
      <c r="J99" s="287" t="s">
        <v>54</v>
      </c>
      <c r="K99" s="287" t="s">
        <v>54</v>
      </c>
      <c r="L99" s="289">
        <f>SUM(L86:L98)</f>
        <v>0</v>
      </c>
      <c r="M99" s="289">
        <f>SUM(M86:M98)</f>
        <v>0</v>
      </c>
      <c r="N99" s="289">
        <f>SUM(N86:N98)</f>
        <v>0</v>
      </c>
      <c r="O99" s="289">
        <f>SUM(O86:O98)</f>
        <v>7.2527777777722804</v>
      </c>
      <c r="P99" s="287" t="s">
        <v>54</v>
      </c>
      <c r="Q99" s="287" t="s">
        <v>54</v>
      </c>
      <c r="R99" s="287" t="s">
        <v>54</v>
      </c>
      <c r="S99" s="284"/>
      <c r="T99" s="284"/>
      <c r="U99" s="284"/>
      <c r="V99" s="290">
        <f>$AB$15-((N99*24))</f>
        <v>672</v>
      </c>
      <c r="W99" s="291">
        <v>568</v>
      </c>
      <c r="X99" s="177">
        <v>393.9</v>
      </c>
      <c r="Y99" s="292">
        <f>W99*X99</f>
        <v>223735.19999999998</v>
      </c>
      <c r="Z99" s="293">
        <f>(Y99*(V99-L99*24))/V99</f>
        <v>223735.19999999995</v>
      </c>
      <c r="AA99" s="294">
        <f>(Z99/Y99)*100</f>
        <v>99.999999999999986</v>
      </c>
      <c r="AB99" s="108"/>
    </row>
    <row r="100" spans="1:44" s="103" customFormat="1" ht="30" customHeight="1" thickBot="1">
      <c r="A100" s="233">
        <v>13</v>
      </c>
      <c r="B100" s="234" t="s">
        <v>97</v>
      </c>
      <c r="C100" s="235" t="s">
        <v>98</v>
      </c>
      <c r="D100" s="236">
        <v>139.72999999999999</v>
      </c>
      <c r="E100" s="237" t="s">
        <v>53</v>
      </c>
      <c r="F100" s="238" t="s">
        <v>54</v>
      </c>
      <c r="G100" s="235"/>
      <c r="H100" s="235"/>
      <c r="I100" s="239"/>
      <c r="J100" s="239"/>
      <c r="K100" s="239"/>
      <c r="L100" s="240"/>
      <c r="M100" s="240"/>
      <c r="N100" s="240"/>
      <c r="O100" s="240"/>
      <c r="P100" s="240"/>
      <c r="Q100" s="240"/>
      <c r="R100" s="240"/>
      <c r="S100" s="240"/>
      <c r="T100" s="241"/>
      <c r="U100" s="240"/>
      <c r="V100" s="242">
        <f>$AB$15-((N100*24))</f>
        <v>672</v>
      </c>
      <c r="W100" s="243">
        <v>332</v>
      </c>
      <c r="X100" s="236">
        <v>139.72999999999999</v>
      </c>
      <c r="Y100" s="244">
        <f>W100*X100</f>
        <v>46390.359999999993</v>
      </c>
      <c r="Z100" s="242">
        <f>(Y100*(V100-L100*24))/V100</f>
        <v>46390.359999999993</v>
      </c>
      <c r="AA100" s="245">
        <f>(Z100/Y100)*100</f>
        <v>100</v>
      </c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</row>
    <row r="101" spans="1:44" s="103" customFormat="1" ht="30" customHeight="1" thickBot="1">
      <c r="A101" s="233">
        <v>14</v>
      </c>
      <c r="B101" s="234" t="s">
        <v>99</v>
      </c>
      <c r="C101" s="235" t="s">
        <v>100</v>
      </c>
      <c r="D101" s="236">
        <v>139.72999999999999</v>
      </c>
      <c r="E101" s="237" t="s">
        <v>53</v>
      </c>
      <c r="F101" s="238" t="s">
        <v>54</v>
      </c>
      <c r="G101" s="235"/>
      <c r="H101" s="235"/>
      <c r="I101" s="239"/>
      <c r="J101" s="239"/>
      <c r="K101" s="239"/>
      <c r="L101" s="240"/>
      <c r="M101" s="240"/>
      <c r="N101" s="240"/>
      <c r="O101" s="240"/>
      <c r="P101" s="240"/>
      <c r="Q101" s="240"/>
      <c r="R101" s="240"/>
      <c r="S101" s="240"/>
      <c r="T101" s="241"/>
      <c r="U101" s="240"/>
      <c r="V101" s="242">
        <f>$AB$15-((N101*24))</f>
        <v>672</v>
      </c>
      <c r="W101" s="243">
        <v>332</v>
      </c>
      <c r="X101" s="236">
        <v>139.72999999999999</v>
      </c>
      <c r="Y101" s="244">
        <f>W101*X101</f>
        <v>46390.359999999993</v>
      </c>
      <c r="Z101" s="242">
        <f>(Y101*(V101-L101*24))/V101</f>
        <v>46390.359999999993</v>
      </c>
      <c r="AA101" s="245">
        <f>(Z101/Y101)*100</f>
        <v>100</v>
      </c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  <c r="AR101" s="102"/>
    </row>
    <row r="102" spans="1:44" s="107" customFormat="1" ht="30" customHeight="1">
      <c r="A102" s="316">
        <v>15</v>
      </c>
      <c r="B102" s="317" t="s">
        <v>101</v>
      </c>
      <c r="C102" s="318" t="s">
        <v>102</v>
      </c>
      <c r="D102" s="124">
        <v>155.93199999999999</v>
      </c>
      <c r="E102" s="157" t="s">
        <v>53</v>
      </c>
      <c r="F102" s="158" t="s">
        <v>54</v>
      </c>
      <c r="G102" s="228"/>
      <c r="H102" s="228"/>
      <c r="I102" s="158" t="s">
        <v>54</v>
      </c>
      <c r="J102" s="158" t="s">
        <v>54</v>
      </c>
      <c r="K102" s="158" t="s">
        <v>54</v>
      </c>
      <c r="L102" s="206">
        <f>IF(RIGHT(S102)="T",(+H102-G102),0)</f>
        <v>0</v>
      </c>
      <c r="M102" s="206">
        <f>IF(RIGHT(S102)="U",(+H102-G102),0)</f>
        <v>0</v>
      </c>
      <c r="N102" s="206">
        <f>IF(RIGHT(S102)="C",(+H102-G102),0)</f>
        <v>0</v>
      </c>
      <c r="O102" s="206">
        <f>IF(RIGHT(S102)="D",(+H102-G102),0)</f>
        <v>0</v>
      </c>
      <c r="P102" s="158" t="s">
        <v>54</v>
      </c>
      <c r="Q102" s="158" t="s">
        <v>54</v>
      </c>
      <c r="R102" s="158" t="s">
        <v>54</v>
      </c>
      <c r="S102" s="229"/>
      <c r="T102" s="230"/>
      <c r="U102" s="207"/>
      <c r="V102" s="222"/>
      <c r="W102" s="223"/>
      <c r="X102" s="223"/>
      <c r="Y102" s="223"/>
      <c r="Z102" s="223"/>
      <c r="AA102" s="224"/>
    </row>
    <row r="103" spans="1:44" s="88" customFormat="1" ht="30" customHeight="1" thickBot="1">
      <c r="A103" s="195"/>
      <c r="B103" s="196"/>
      <c r="C103" s="197" t="s">
        <v>58</v>
      </c>
      <c r="D103" s="196"/>
      <c r="E103" s="198" t="s">
        <v>53</v>
      </c>
      <c r="F103" s="199" t="s">
        <v>54</v>
      </c>
      <c r="G103" s="200"/>
      <c r="H103" s="200"/>
      <c r="I103" s="199" t="s">
        <v>54</v>
      </c>
      <c r="J103" s="199" t="s">
        <v>54</v>
      </c>
      <c r="K103" s="199" t="s">
        <v>54</v>
      </c>
      <c r="L103" s="201">
        <f>SUM(L102:L102)</f>
        <v>0</v>
      </c>
      <c r="M103" s="201">
        <f>SUM(M102:M102)</f>
        <v>0</v>
      </c>
      <c r="N103" s="201">
        <f>SUM(N102:N102)</f>
        <v>0</v>
      </c>
      <c r="O103" s="201">
        <f>SUM(O102:O102)</f>
        <v>0</v>
      </c>
      <c r="P103" s="199" t="s">
        <v>54</v>
      </c>
      <c r="Q103" s="199" t="s">
        <v>54</v>
      </c>
      <c r="R103" s="199" t="s">
        <v>54</v>
      </c>
      <c r="S103" s="338"/>
      <c r="T103" s="225"/>
      <c r="U103" s="196"/>
      <c r="V103" s="203">
        <f>$AB$15-((N103*24))</f>
        <v>672</v>
      </c>
      <c r="W103" s="176">
        <v>515</v>
      </c>
      <c r="X103" s="177">
        <v>155.93199999999999</v>
      </c>
      <c r="Y103" s="204">
        <f>W103*X103</f>
        <v>80304.98</v>
      </c>
      <c r="Z103" s="203">
        <f>(Y103*(V103-L103*24))/V103</f>
        <v>80304.98</v>
      </c>
      <c r="AA103" s="205">
        <f>(Z103/Y103)*100</f>
        <v>100</v>
      </c>
      <c r="AB103" s="107"/>
    </row>
    <row r="104" spans="1:44" s="120" customFormat="1" ht="30" customHeight="1">
      <c r="A104" s="226">
        <v>16</v>
      </c>
      <c r="B104" s="134" t="s">
        <v>104</v>
      </c>
      <c r="C104" s="227" t="s">
        <v>105</v>
      </c>
      <c r="D104" s="124">
        <v>224</v>
      </c>
      <c r="E104" s="157" t="s">
        <v>53</v>
      </c>
      <c r="F104" s="158" t="s">
        <v>54</v>
      </c>
      <c r="G104" s="228"/>
      <c r="H104" s="228"/>
      <c r="I104" s="227"/>
      <c r="J104" s="227"/>
      <c r="K104" s="227"/>
      <c r="L104" s="206">
        <f>IF(RIGHT(S104)="T",(+H104-G104),0)</f>
        <v>0</v>
      </c>
      <c r="M104" s="206">
        <f>IF(RIGHT(S104)="U",(+H104-G104),0)</f>
        <v>0</v>
      </c>
      <c r="N104" s="206">
        <f>IF(RIGHT(S104)="C",(+H104-G104),0)</f>
        <v>0</v>
      </c>
      <c r="O104" s="206">
        <f>IF(RIGHT(S104)="D",(+H104-G104),0)</f>
        <v>0</v>
      </c>
      <c r="P104" s="161"/>
      <c r="Q104" s="161"/>
      <c r="R104" s="161"/>
      <c r="S104" s="229"/>
      <c r="T104" s="230"/>
      <c r="U104" s="161"/>
      <c r="V104" s="162"/>
      <c r="W104" s="231"/>
      <c r="X104" s="231"/>
      <c r="Y104" s="231"/>
      <c r="Z104" s="231"/>
      <c r="AA104" s="232"/>
      <c r="AB104" s="119"/>
      <c r="AC104" s="119"/>
      <c r="AD104" s="119"/>
      <c r="AE104" s="119"/>
      <c r="AF104" s="119"/>
      <c r="AG104" s="119"/>
      <c r="AH104" s="119"/>
      <c r="AI104" s="119"/>
      <c r="AJ104" s="119"/>
      <c r="AK104" s="119"/>
      <c r="AL104" s="119"/>
      <c r="AM104" s="119"/>
      <c r="AN104" s="119"/>
      <c r="AO104" s="119"/>
      <c r="AP104" s="119"/>
      <c r="AQ104" s="119"/>
      <c r="AR104" s="119"/>
    </row>
    <row r="105" spans="1:44" s="92" customFormat="1" ht="30" customHeight="1" thickBot="1">
      <c r="A105" s="195"/>
      <c r="B105" s="196"/>
      <c r="C105" s="197" t="s">
        <v>58</v>
      </c>
      <c r="D105" s="196"/>
      <c r="E105" s="198" t="s">
        <v>53</v>
      </c>
      <c r="F105" s="199" t="s">
        <v>54</v>
      </c>
      <c r="G105" s="200"/>
      <c r="H105" s="200"/>
      <c r="I105" s="199" t="s">
        <v>54</v>
      </c>
      <c r="J105" s="199" t="s">
        <v>54</v>
      </c>
      <c r="K105" s="199" t="s">
        <v>54</v>
      </c>
      <c r="L105" s="201">
        <f>SUM(L104:L104)</f>
        <v>0</v>
      </c>
      <c r="M105" s="201">
        <f>SUM(M104:M104)</f>
        <v>0</v>
      </c>
      <c r="N105" s="201">
        <f>SUM(N104:N104)</f>
        <v>0</v>
      </c>
      <c r="O105" s="201">
        <f>SUM(O104:O104)</f>
        <v>0</v>
      </c>
      <c r="P105" s="199" t="s">
        <v>54</v>
      </c>
      <c r="Q105" s="199" t="s">
        <v>54</v>
      </c>
      <c r="R105" s="199" t="s">
        <v>54</v>
      </c>
      <c r="S105" s="338"/>
      <c r="T105" s="225"/>
      <c r="U105" s="196"/>
      <c r="V105" s="203">
        <f>$AB$15-((N105*24))</f>
        <v>672</v>
      </c>
      <c r="W105" s="176">
        <v>515</v>
      </c>
      <c r="X105" s="177">
        <v>224</v>
      </c>
      <c r="Y105" s="204">
        <f>W105*X105</f>
        <v>115360</v>
      </c>
      <c r="Z105" s="203">
        <f>(Y105*(V105-L105*24))/V105</f>
        <v>115360</v>
      </c>
      <c r="AA105" s="205">
        <f>(Z105/Y105)*100</f>
        <v>100</v>
      </c>
      <c r="AB105" s="113"/>
    </row>
    <row r="106" spans="1:44" s="107" customFormat="1" ht="30" customHeight="1" thickBot="1">
      <c r="A106" s="698">
        <v>17</v>
      </c>
      <c r="B106" s="706" t="s">
        <v>106</v>
      </c>
      <c r="C106" s="704" t="s">
        <v>107</v>
      </c>
      <c r="D106" s="708">
        <v>13</v>
      </c>
      <c r="E106" s="157" t="s">
        <v>53</v>
      </c>
      <c r="F106" s="158" t="s">
        <v>54</v>
      </c>
      <c r="G106" s="104">
        <v>42036.554166666669</v>
      </c>
      <c r="H106" s="104">
        <v>42036.572222222225</v>
      </c>
      <c r="I106" s="158" t="s">
        <v>54</v>
      </c>
      <c r="J106" s="158" t="s">
        <v>54</v>
      </c>
      <c r="K106" s="159"/>
      <c r="L106" s="206">
        <f>IF(RIGHT(S106)="T",(+H106-G106),0)</f>
        <v>0</v>
      </c>
      <c r="M106" s="206">
        <f>IF(RIGHT(S106)="U",(+H106-G106),0)</f>
        <v>1.8055555556202307E-2</v>
      </c>
      <c r="N106" s="206">
        <f>IF(RIGHT(S106)="C",(+H106-G106),0)</f>
        <v>0</v>
      </c>
      <c r="O106" s="206">
        <f>IF(RIGHT(S106)="D",(+H106-G106),0)</f>
        <v>0</v>
      </c>
      <c r="P106" s="158" t="s">
        <v>54</v>
      </c>
      <c r="Q106" s="158" t="s">
        <v>54</v>
      </c>
      <c r="R106" s="158" t="s">
        <v>54</v>
      </c>
      <c r="S106" s="105" t="s">
        <v>78</v>
      </c>
      <c r="T106" s="111" t="s">
        <v>853</v>
      </c>
      <c r="U106" s="207"/>
      <c r="V106" s="222"/>
      <c r="W106" s="223"/>
      <c r="X106" s="223"/>
      <c r="Y106" s="223"/>
      <c r="Z106" s="223"/>
      <c r="AA106" s="224"/>
    </row>
    <row r="107" spans="1:44" s="107" customFormat="1" ht="30" customHeight="1">
      <c r="A107" s="723"/>
      <c r="B107" s="712"/>
      <c r="C107" s="711"/>
      <c r="D107" s="710"/>
      <c r="E107" s="268"/>
      <c r="F107" s="169"/>
      <c r="G107" s="104">
        <v>42056.345833333333</v>
      </c>
      <c r="H107" s="104">
        <v>42056.854861111111</v>
      </c>
      <c r="I107" s="169"/>
      <c r="J107" s="169"/>
      <c r="K107" s="170"/>
      <c r="L107" s="206">
        <f>IF(RIGHT(S107)="T",(+H107-G107),0)</f>
        <v>0</v>
      </c>
      <c r="M107" s="206">
        <f>IF(RIGHT(S107)="U",(+H107-G107),0)</f>
        <v>0</v>
      </c>
      <c r="N107" s="206">
        <f>IF(RIGHT(S107)="C",(+H107-G107),0)</f>
        <v>0</v>
      </c>
      <c r="O107" s="206">
        <f>IF(RIGHT(S107)="D",(+H107-G107),0)</f>
        <v>0.50902777777810115</v>
      </c>
      <c r="P107" s="169"/>
      <c r="Q107" s="169"/>
      <c r="R107" s="169"/>
      <c r="S107" s="105" t="s">
        <v>141</v>
      </c>
      <c r="T107" s="106" t="s">
        <v>854</v>
      </c>
      <c r="U107" s="339"/>
      <c r="V107" s="192"/>
      <c r="W107" s="193"/>
      <c r="X107" s="193"/>
      <c r="Y107" s="193"/>
      <c r="Z107" s="193"/>
      <c r="AA107" s="194"/>
    </row>
    <row r="108" spans="1:44" s="88" customFormat="1" ht="30" customHeight="1" thickBot="1">
      <c r="A108" s="195"/>
      <c r="B108" s="196"/>
      <c r="C108" s="197" t="s">
        <v>58</v>
      </c>
      <c r="D108" s="196"/>
      <c r="E108" s="198" t="s">
        <v>53</v>
      </c>
      <c r="F108" s="199" t="s">
        <v>54</v>
      </c>
      <c r="G108" s="200"/>
      <c r="H108" s="200"/>
      <c r="I108" s="199" t="s">
        <v>54</v>
      </c>
      <c r="J108" s="199" t="s">
        <v>54</v>
      </c>
      <c r="K108" s="199" t="s">
        <v>54</v>
      </c>
      <c r="L108" s="201">
        <f>SUM(L106:L107)</f>
        <v>0</v>
      </c>
      <c r="M108" s="201">
        <f t="shared" ref="M108:O108" si="53">SUM(M106:M107)</f>
        <v>1.8055555556202307E-2</v>
      </c>
      <c r="N108" s="201">
        <f t="shared" si="53"/>
        <v>0</v>
      </c>
      <c r="O108" s="201">
        <f t="shared" si="53"/>
        <v>0.50902777777810115</v>
      </c>
      <c r="P108" s="199" t="s">
        <v>54</v>
      </c>
      <c r="Q108" s="199" t="s">
        <v>54</v>
      </c>
      <c r="R108" s="199" t="s">
        <v>54</v>
      </c>
      <c r="S108" s="338"/>
      <c r="T108" s="225"/>
      <c r="U108" s="196"/>
      <c r="V108" s="203">
        <f>$AB$15-((N108*24))</f>
        <v>672</v>
      </c>
      <c r="W108" s="176">
        <v>515</v>
      </c>
      <c r="X108" s="177">
        <v>13</v>
      </c>
      <c r="Y108" s="204">
        <f>W108*X108</f>
        <v>6695</v>
      </c>
      <c r="Z108" s="203">
        <f>(Y108*(V108-L108*24))/V108</f>
        <v>6695</v>
      </c>
      <c r="AA108" s="205">
        <f>(Z108/Y108)*100</f>
        <v>100</v>
      </c>
      <c r="AB108" s="107"/>
    </row>
    <row r="109" spans="1:44" s="107" customFormat="1" ht="30" customHeight="1">
      <c r="A109" s="316">
        <v>18</v>
      </c>
      <c r="B109" s="317" t="s">
        <v>108</v>
      </c>
      <c r="C109" s="318" t="s">
        <v>109</v>
      </c>
      <c r="D109" s="124">
        <v>13</v>
      </c>
      <c r="E109" s="157" t="s">
        <v>53</v>
      </c>
      <c r="F109" s="158" t="s">
        <v>54</v>
      </c>
      <c r="G109" s="104">
        <v>42056.345833333333</v>
      </c>
      <c r="H109" s="104">
        <v>42056.847916666666</v>
      </c>
      <c r="I109" s="158" t="s">
        <v>54</v>
      </c>
      <c r="J109" s="158" t="s">
        <v>54</v>
      </c>
      <c r="K109" s="158" t="s">
        <v>54</v>
      </c>
      <c r="L109" s="206">
        <f>IF(RIGHT(S109)="T",(+H109-G109),0)</f>
        <v>0</v>
      </c>
      <c r="M109" s="206">
        <f>IF(RIGHT(S109)="U",(+H109-G109),0)</f>
        <v>0</v>
      </c>
      <c r="N109" s="206">
        <f>IF(RIGHT(S109)="C",(+H109-G109),0)</f>
        <v>0</v>
      </c>
      <c r="O109" s="206">
        <f>IF(RIGHT(S109)="D",(+H109-G109),0)</f>
        <v>0.50208333333284827</v>
      </c>
      <c r="P109" s="158" t="s">
        <v>54</v>
      </c>
      <c r="Q109" s="158" t="s">
        <v>54</v>
      </c>
      <c r="R109" s="158" t="s">
        <v>54</v>
      </c>
      <c r="S109" s="105" t="s">
        <v>141</v>
      </c>
      <c r="T109" s="106" t="s">
        <v>854</v>
      </c>
      <c r="U109" s="207"/>
      <c r="V109" s="222"/>
      <c r="W109" s="223"/>
      <c r="X109" s="223"/>
      <c r="Y109" s="223"/>
      <c r="Z109" s="223"/>
      <c r="AA109" s="224"/>
    </row>
    <row r="110" spans="1:44" s="88" customFormat="1" ht="30" customHeight="1" thickBot="1">
      <c r="A110" s="195"/>
      <c r="B110" s="196"/>
      <c r="C110" s="197" t="s">
        <v>58</v>
      </c>
      <c r="D110" s="196"/>
      <c r="E110" s="198" t="s">
        <v>53</v>
      </c>
      <c r="F110" s="199" t="s">
        <v>54</v>
      </c>
      <c r="G110" s="200"/>
      <c r="H110" s="200"/>
      <c r="I110" s="199" t="s">
        <v>54</v>
      </c>
      <c r="J110" s="199" t="s">
        <v>54</v>
      </c>
      <c r="K110" s="199" t="s">
        <v>54</v>
      </c>
      <c r="L110" s="201">
        <f>SUM(L109:L109)</f>
        <v>0</v>
      </c>
      <c r="M110" s="201">
        <f>SUM(M109:M109)</f>
        <v>0</v>
      </c>
      <c r="N110" s="201">
        <f>SUM(N109:N109)</f>
        <v>0</v>
      </c>
      <c r="O110" s="201">
        <f>SUM(O109:O109)</f>
        <v>0.50208333333284827</v>
      </c>
      <c r="P110" s="199" t="s">
        <v>54</v>
      </c>
      <c r="Q110" s="199" t="s">
        <v>54</v>
      </c>
      <c r="R110" s="199" t="s">
        <v>54</v>
      </c>
      <c r="S110" s="338"/>
      <c r="T110" s="225"/>
      <c r="U110" s="196"/>
      <c r="V110" s="203">
        <f t="shared" ref="V110:V114" si="54">$AB$15-((N110*24))</f>
        <v>672</v>
      </c>
      <c r="W110" s="176">
        <v>515</v>
      </c>
      <c r="X110" s="177">
        <v>13</v>
      </c>
      <c r="Y110" s="204">
        <f t="shared" ref="Y110:Y114" si="55">W110*X110</f>
        <v>6695</v>
      </c>
      <c r="Z110" s="203">
        <f t="shared" ref="Z110:Z114" si="56">(Y110*(V110-L110*24))/V110</f>
        <v>6695</v>
      </c>
      <c r="AA110" s="205">
        <f t="shared" ref="AA110:AA114" si="57">(Z110/Y110)*100</f>
        <v>100</v>
      </c>
      <c r="AB110" s="107"/>
    </row>
    <row r="111" spans="1:44" s="120" customFormat="1" ht="30" customHeight="1">
      <c r="A111" s="226">
        <v>19</v>
      </c>
      <c r="B111" s="134" t="s">
        <v>110</v>
      </c>
      <c r="C111" s="227" t="s">
        <v>111</v>
      </c>
      <c r="D111" s="124">
        <v>229.16300000000001</v>
      </c>
      <c r="E111" s="157" t="s">
        <v>53</v>
      </c>
      <c r="F111" s="158" t="s">
        <v>54</v>
      </c>
      <c r="G111" s="104"/>
      <c r="H111" s="104"/>
      <c r="I111" s="227"/>
      <c r="J111" s="227"/>
      <c r="K111" s="227"/>
      <c r="L111" s="206">
        <f>IF(RIGHT(S111)="T",(+H111-G111),0)</f>
        <v>0</v>
      </c>
      <c r="M111" s="206">
        <f>IF(RIGHT(S111)="U",(+H111-G111),0)</f>
        <v>0</v>
      </c>
      <c r="N111" s="206">
        <f>IF(RIGHT(S111)="C",(+H111-G111),0)</f>
        <v>0</v>
      </c>
      <c r="O111" s="206">
        <f>IF(RIGHT(S111)="D",(+H111-G111),0)</f>
        <v>0</v>
      </c>
      <c r="P111" s="161"/>
      <c r="Q111" s="161"/>
      <c r="R111" s="161"/>
      <c r="S111" s="105"/>
      <c r="T111" s="111"/>
      <c r="U111" s="161"/>
      <c r="V111" s="162"/>
      <c r="W111" s="231"/>
      <c r="X111" s="231"/>
      <c r="Y111" s="231"/>
      <c r="Z111" s="231"/>
      <c r="AA111" s="232"/>
      <c r="AB111" s="119"/>
      <c r="AC111" s="119"/>
      <c r="AD111" s="119"/>
      <c r="AE111" s="119"/>
      <c r="AF111" s="119"/>
      <c r="AG111" s="119"/>
      <c r="AH111" s="119"/>
      <c r="AI111" s="119"/>
      <c r="AJ111" s="119"/>
      <c r="AK111" s="119"/>
      <c r="AL111" s="119"/>
      <c r="AM111" s="119"/>
      <c r="AN111" s="119"/>
      <c r="AO111" s="119"/>
      <c r="AP111" s="119"/>
      <c r="AQ111" s="119"/>
      <c r="AR111" s="119"/>
    </row>
    <row r="112" spans="1:44" s="92" customFormat="1" ht="30" customHeight="1" thickBot="1">
      <c r="A112" s="195"/>
      <c r="B112" s="196"/>
      <c r="C112" s="197" t="s">
        <v>58</v>
      </c>
      <c r="D112" s="196"/>
      <c r="E112" s="198" t="s">
        <v>53</v>
      </c>
      <c r="F112" s="199" t="s">
        <v>54</v>
      </c>
      <c r="G112" s="200"/>
      <c r="H112" s="200"/>
      <c r="I112" s="199" t="s">
        <v>54</v>
      </c>
      <c r="J112" s="199" t="s">
        <v>54</v>
      </c>
      <c r="K112" s="199" t="s">
        <v>54</v>
      </c>
      <c r="L112" s="201">
        <f>SUM(L111:L111)</f>
        <v>0</v>
      </c>
      <c r="M112" s="201">
        <f>SUM(M111:M111)</f>
        <v>0</v>
      </c>
      <c r="N112" s="201">
        <f>SUM(N111:N111)</f>
        <v>0</v>
      </c>
      <c r="O112" s="201">
        <f>SUM(O111:O111)</f>
        <v>0</v>
      </c>
      <c r="P112" s="199" t="s">
        <v>54</v>
      </c>
      <c r="Q112" s="199" t="s">
        <v>54</v>
      </c>
      <c r="R112" s="199" t="s">
        <v>54</v>
      </c>
      <c r="S112" s="338"/>
      <c r="T112" s="225"/>
      <c r="U112" s="196"/>
      <c r="V112" s="203">
        <f t="shared" ref="V112" si="58">$AB$15-((N112*24))</f>
        <v>672</v>
      </c>
      <c r="W112" s="176">
        <v>227</v>
      </c>
      <c r="X112" s="177">
        <v>229.16300000000001</v>
      </c>
      <c r="Y112" s="204">
        <f t="shared" ref="Y112" si="59">W112*X112</f>
        <v>52020.001000000004</v>
      </c>
      <c r="Z112" s="203">
        <f t="shared" ref="Z112" si="60">(Y112*(V112-L112*24))/V112</f>
        <v>52020.001000000011</v>
      </c>
      <c r="AA112" s="205">
        <f t="shared" ref="AA112" si="61">(Z112/Y112)*100</f>
        <v>100.00000000000003</v>
      </c>
      <c r="AB112" s="113"/>
    </row>
    <row r="113" spans="1:44" s="103" customFormat="1" ht="30" customHeight="1" thickBot="1">
      <c r="A113" s="233">
        <v>20</v>
      </c>
      <c r="B113" s="234" t="s">
        <v>112</v>
      </c>
      <c r="C113" s="235" t="s">
        <v>113</v>
      </c>
      <c r="D113" s="236">
        <v>229.16300000000001</v>
      </c>
      <c r="E113" s="237" t="s">
        <v>53</v>
      </c>
      <c r="F113" s="238" t="s">
        <v>54</v>
      </c>
      <c r="G113" s="235"/>
      <c r="H113" s="235"/>
      <c r="I113" s="239"/>
      <c r="J113" s="239"/>
      <c r="K113" s="239"/>
      <c r="L113" s="240"/>
      <c r="M113" s="240"/>
      <c r="N113" s="240"/>
      <c r="O113" s="240"/>
      <c r="P113" s="240"/>
      <c r="Q113" s="240"/>
      <c r="R113" s="240"/>
      <c r="S113" s="240"/>
      <c r="T113" s="241"/>
      <c r="U113" s="240"/>
      <c r="V113" s="242">
        <f t="shared" si="54"/>
        <v>672</v>
      </c>
      <c r="W113" s="243">
        <v>227</v>
      </c>
      <c r="X113" s="236">
        <v>229.16300000000001</v>
      </c>
      <c r="Y113" s="244">
        <f t="shared" si="55"/>
        <v>52020.001000000004</v>
      </c>
      <c r="Z113" s="242">
        <f t="shared" si="56"/>
        <v>52020.001000000011</v>
      </c>
      <c r="AA113" s="245">
        <f t="shared" si="57"/>
        <v>100.00000000000003</v>
      </c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2"/>
      <c r="AM113" s="102"/>
      <c r="AN113" s="102"/>
      <c r="AO113" s="102"/>
      <c r="AP113" s="102"/>
      <c r="AQ113" s="102"/>
      <c r="AR113" s="102"/>
    </row>
    <row r="114" spans="1:44" s="103" customFormat="1" ht="30" customHeight="1" thickBot="1">
      <c r="A114" s="233">
        <v>21</v>
      </c>
      <c r="B114" s="340" t="s">
        <v>114</v>
      </c>
      <c r="C114" s="235" t="s">
        <v>115</v>
      </c>
      <c r="D114" s="236">
        <v>1.5589999999999999</v>
      </c>
      <c r="E114" s="237" t="s">
        <v>53</v>
      </c>
      <c r="F114" s="238" t="s">
        <v>54</v>
      </c>
      <c r="G114" s="235"/>
      <c r="H114" s="235"/>
      <c r="I114" s="239"/>
      <c r="J114" s="239"/>
      <c r="K114" s="239"/>
      <c r="L114" s="240"/>
      <c r="M114" s="240"/>
      <c r="N114" s="240"/>
      <c r="O114" s="240"/>
      <c r="P114" s="240"/>
      <c r="Q114" s="240"/>
      <c r="R114" s="240"/>
      <c r="S114" s="240"/>
      <c r="T114" s="241"/>
      <c r="U114" s="240"/>
      <c r="V114" s="242">
        <f t="shared" si="54"/>
        <v>672</v>
      </c>
      <c r="W114" s="243">
        <v>687</v>
      </c>
      <c r="X114" s="236">
        <v>1.5589999999999999</v>
      </c>
      <c r="Y114" s="244">
        <f t="shared" si="55"/>
        <v>1071.0329999999999</v>
      </c>
      <c r="Z114" s="242">
        <f t="shared" si="56"/>
        <v>1071.0329999999999</v>
      </c>
      <c r="AA114" s="245">
        <f t="shared" si="57"/>
        <v>100</v>
      </c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  <c r="AM114" s="102"/>
      <c r="AN114" s="102"/>
      <c r="AO114" s="102"/>
      <c r="AP114" s="102"/>
      <c r="AQ114" s="102"/>
      <c r="AR114" s="102"/>
    </row>
    <row r="115" spans="1:44" s="103" customFormat="1" ht="30" customHeight="1">
      <c r="A115" s="728">
        <v>22</v>
      </c>
      <c r="B115" s="720" t="s">
        <v>116</v>
      </c>
      <c r="C115" s="724" t="s">
        <v>117</v>
      </c>
      <c r="D115" s="708">
        <v>9.1999999999999993</v>
      </c>
      <c r="E115" s="179" t="s">
        <v>53</v>
      </c>
      <c r="F115" s="180" t="s">
        <v>54</v>
      </c>
      <c r="G115" s="104">
        <v>42047.693749999999</v>
      </c>
      <c r="H115" s="104">
        <v>42047.706250000003</v>
      </c>
      <c r="I115" s="141"/>
      <c r="J115" s="141"/>
      <c r="K115" s="141"/>
      <c r="L115" s="160">
        <f>IF(RIGHT(S115)="T",(+H115-G115),0)</f>
        <v>0</v>
      </c>
      <c r="M115" s="160">
        <f>IF(RIGHT(S115)="U",(+H115-G115),0)</f>
        <v>1.2500000004365575E-2</v>
      </c>
      <c r="N115" s="160">
        <f>IF(RIGHT(S115)="C",(+H115-G115),0)</f>
        <v>0</v>
      </c>
      <c r="O115" s="160">
        <f>IF(RIGHT(S115)="D",(+H115-G115),0)</f>
        <v>0</v>
      </c>
      <c r="P115" s="182"/>
      <c r="Q115" s="182"/>
      <c r="R115" s="182"/>
      <c r="S115" s="105" t="s">
        <v>78</v>
      </c>
      <c r="T115" s="111" t="s">
        <v>855</v>
      </c>
      <c r="U115" s="182"/>
      <c r="V115" s="296"/>
      <c r="W115" s="297"/>
      <c r="X115" s="221"/>
      <c r="Y115" s="298"/>
      <c r="Z115" s="296"/>
      <c r="AA115" s="299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  <c r="AL115" s="102"/>
      <c r="AM115" s="102"/>
      <c r="AN115" s="102"/>
      <c r="AO115" s="102"/>
      <c r="AP115" s="102"/>
      <c r="AQ115" s="102"/>
      <c r="AR115" s="102"/>
    </row>
    <row r="116" spans="1:44" s="103" customFormat="1" ht="30" customHeight="1">
      <c r="A116" s="730"/>
      <c r="B116" s="722"/>
      <c r="C116" s="725"/>
      <c r="D116" s="710"/>
      <c r="E116" s="213"/>
      <c r="F116" s="211"/>
      <c r="G116" s="104">
        <v>42049.490277777775</v>
      </c>
      <c r="H116" s="104">
        <v>42049.622916666667</v>
      </c>
      <c r="I116" s="341"/>
      <c r="J116" s="341"/>
      <c r="K116" s="341"/>
      <c r="L116" s="171">
        <f>IF(RIGHT(S116)="T",(+H116-G116),0)</f>
        <v>0</v>
      </c>
      <c r="M116" s="171">
        <f>IF(RIGHT(S116)="U",(+H116-G116),0)</f>
        <v>0</v>
      </c>
      <c r="N116" s="171">
        <f>IF(RIGHT(S116)="C",(+H116-G116),0)</f>
        <v>0</v>
      </c>
      <c r="O116" s="171">
        <f>IF(RIGHT(S116)="D",(+H116-G116),0)</f>
        <v>0.13263888889196096</v>
      </c>
      <c r="P116" s="342"/>
      <c r="Q116" s="342"/>
      <c r="R116" s="342"/>
      <c r="S116" s="105" t="s">
        <v>73</v>
      </c>
      <c r="T116" s="106" t="s">
        <v>856</v>
      </c>
      <c r="U116" s="342"/>
      <c r="V116" s="343"/>
      <c r="W116" s="344"/>
      <c r="X116" s="345"/>
      <c r="Y116" s="346"/>
      <c r="Z116" s="343"/>
      <c r="AA116" s="347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  <c r="AL116" s="102"/>
      <c r="AM116" s="102"/>
      <c r="AN116" s="102"/>
      <c r="AO116" s="102"/>
      <c r="AP116" s="102"/>
      <c r="AQ116" s="102"/>
      <c r="AR116" s="102"/>
    </row>
    <row r="117" spans="1:44" s="92" customFormat="1" ht="30" customHeight="1" thickBot="1">
      <c r="A117" s="348"/>
      <c r="B117" s="349"/>
      <c r="C117" s="350" t="s">
        <v>58</v>
      </c>
      <c r="D117" s="349"/>
      <c r="E117" s="351" t="s">
        <v>53</v>
      </c>
      <c r="F117" s="352" t="s">
        <v>54</v>
      </c>
      <c r="G117" s="353"/>
      <c r="H117" s="353"/>
      <c r="I117" s="352" t="s">
        <v>54</v>
      </c>
      <c r="J117" s="352" t="s">
        <v>54</v>
      </c>
      <c r="K117" s="352" t="s">
        <v>54</v>
      </c>
      <c r="L117" s="354">
        <f>SUM(L115:L116)</f>
        <v>0</v>
      </c>
      <c r="M117" s="354">
        <f t="shared" ref="M117:O117" si="62">SUM(M115:M116)</f>
        <v>1.2500000004365575E-2</v>
      </c>
      <c r="N117" s="354">
        <f t="shared" si="62"/>
        <v>0</v>
      </c>
      <c r="O117" s="354">
        <f t="shared" si="62"/>
        <v>0.13263888889196096</v>
      </c>
      <c r="P117" s="352" t="s">
        <v>54</v>
      </c>
      <c r="Q117" s="352" t="s">
        <v>54</v>
      </c>
      <c r="R117" s="352" t="s">
        <v>54</v>
      </c>
      <c r="S117" s="355"/>
      <c r="T117" s="356"/>
      <c r="U117" s="349"/>
      <c r="V117" s="307">
        <f t="shared" ref="V117" si="63">$AB$15-((N117*24))</f>
        <v>672</v>
      </c>
      <c r="W117" s="308">
        <v>515</v>
      </c>
      <c r="X117" s="309">
        <v>9.1999999999999993</v>
      </c>
      <c r="Y117" s="310">
        <f t="shared" ref="Y117" si="64">W117*X117</f>
        <v>4738</v>
      </c>
      <c r="Z117" s="307">
        <f t="shared" ref="Z117" si="65">(Y117*(V117-L117*24))/V117</f>
        <v>4738</v>
      </c>
      <c r="AA117" s="311">
        <f t="shared" ref="AA117" si="66">(Z117/Y117)*100</f>
        <v>100</v>
      </c>
      <c r="AB117" s="113"/>
    </row>
    <row r="118" spans="1:44" s="103" customFormat="1" ht="30" customHeight="1">
      <c r="A118" s="357">
        <v>23</v>
      </c>
      <c r="B118" s="358" t="s">
        <v>118</v>
      </c>
      <c r="C118" s="269" t="s">
        <v>119</v>
      </c>
      <c r="D118" s="359">
        <v>9.1999999999999993</v>
      </c>
      <c r="E118" s="268" t="s">
        <v>53</v>
      </c>
      <c r="F118" s="169" t="s">
        <v>54</v>
      </c>
      <c r="G118" s="104">
        <v>42049.697916666664</v>
      </c>
      <c r="H118" s="104">
        <v>42049.820138888892</v>
      </c>
      <c r="I118" s="170"/>
      <c r="J118" s="170"/>
      <c r="K118" s="170"/>
      <c r="L118" s="360">
        <f>IF(RIGHT(S118)="T",(+H118-G118),0)</f>
        <v>0</v>
      </c>
      <c r="M118" s="360">
        <f>IF(RIGHT(S118)="U",(+H118-G118),0)</f>
        <v>0</v>
      </c>
      <c r="N118" s="360">
        <f>IF(RIGHT(S118)="C",(+H118-G118),0)</f>
        <v>0</v>
      </c>
      <c r="O118" s="360">
        <f>IF(RIGHT(S118)="D",(+H118-G118),0)</f>
        <v>0.12222222222771961</v>
      </c>
      <c r="P118" s="172"/>
      <c r="Q118" s="172"/>
      <c r="R118" s="172"/>
      <c r="S118" s="105" t="s">
        <v>73</v>
      </c>
      <c r="T118" s="106" t="s">
        <v>856</v>
      </c>
      <c r="U118" s="172"/>
      <c r="V118" s="361"/>
      <c r="W118" s="362"/>
      <c r="X118" s="359"/>
      <c r="Y118" s="363"/>
      <c r="Z118" s="361"/>
      <c r="AA118" s="364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  <c r="AN118" s="102"/>
      <c r="AO118" s="102"/>
      <c r="AP118" s="102"/>
      <c r="AQ118" s="102"/>
      <c r="AR118" s="102"/>
    </row>
    <row r="119" spans="1:44" s="92" customFormat="1" ht="30" customHeight="1" thickBot="1">
      <c r="A119" s="195"/>
      <c r="B119" s="196"/>
      <c r="C119" s="197" t="s">
        <v>58</v>
      </c>
      <c r="D119" s="196"/>
      <c r="E119" s="198" t="s">
        <v>53</v>
      </c>
      <c r="F119" s="199" t="s">
        <v>54</v>
      </c>
      <c r="G119" s="200"/>
      <c r="H119" s="200"/>
      <c r="I119" s="199" t="s">
        <v>54</v>
      </c>
      <c r="J119" s="199" t="s">
        <v>54</v>
      </c>
      <c r="K119" s="199" t="s">
        <v>54</v>
      </c>
      <c r="L119" s="201">
        <f>SUM(L118:L118)</f>
        <v>0</v>
      </c>
      <c r="M119" s="201">
        <f t="shared" ref="M119:R119" si="67">SUM(M118:M118)</f>
        <v>0</v>
      </c>
      <c r="N119" s="201">
        <f t="shared" si="67"/>
        <v>0</v>
      </c>
      <c r="O119" s="201">
        <f t="shared" si="67"/>
        <v>0.12222222222771961</v>
      </c>
      <c r="P119" s="201">
        <f t="shared" si="67"/>
        <v>0</v>
      </c>
      <c r="Q119" s="201">
        <f t="shared" si="67"/>
        <v>0</v>
      </c>
      <c r="R119" s="201">
        <f t="shared" si="67"/>
        <v>0</v>
      </c>
      <c r="S119" s="338"/>
      <c r="T119" s="225"/>
      <c r="U119" s="196"/>
      <c r="V119" s="203">
        <f t="shared" ref="V119" si="68">$AB$15-((N119*24))</f>
        <v>672</v>
      </c>
      <c r="W119" s="176">
        <v>515</v>
      </c>
      <c r="X119" s="177">
        <v>9.1999999999999993</v>
      </c>
      <c r="Y119" s="204">
        <f t="shared" ref="Y119" si="69">W119*X119</f>
        <v>4738</v>
      </c>
      <c r="Z119" s="203">
        <f t="shared" ref="Z119" si="70">(Y119*(V119-L119*24))/V119</f>
        <v>4738</v>
      </c>
      <c r="AA119" s="205">
        <f t="shared" ref="AA119" si="71">(Z119/Y119)*100</f>
        <v>100</v>
      </c>
      <c r="AB119" s="113"/>
    </row>
    <row r="120" spans="1:44" s="107" customFormat="1" ht="30" customHeight="1">
      <c r="A120" s="365">
        <v>24</v>
      </c>
      <c r="B120" s="366" t="s">
        <v>120</v>
      </c>
      <c r="C120" s="367" t="s">
        <v>121</v>
      </c>
      <c r="D120" s="359">
        <v>278.76</v>
      </c>
      <c r="E120" s="189" t="s">
        <v>53</v>
      </c>
      <c r="F120" s="190" t="s">
        <v>54</v>
      </c>
      <c r="G120" s="104">
        <v>42038.749305555553</v>
      </c>
      <c r="H120" s="104">
        <v>42038.777777777781</v>
      </c>
      <c r="I120" s="190" t="s">
        <v>54</v>
      </c>
      <c r="J120" s="190" t="s">
        <v>54</v>
      </c>
      <c r="K120" s="190" t="s">
        <v>54</v>
      </c>
      <c r="L120" s="181">
        <f>IF(RIGHT(S120)="T",(+H120-G120),0)</f>
        <v>0</v>
      </c>
      <c r="M120" s="181">
        <f>IF(RIGHT(S120)="U",(+H120-G120),0)</f>
        <v>2.8472222227719612E-2</v>
      </c>
      <c r="N120" s="181">
        <f>IF(RIGHT(S120)="C",(+H120-G120),0)</f>
        <v>0</v>
      </c>
      <c r="O120" s="181">
        <f>IF(RIGHT(S120)="D",(+H120-G120),0)</f>
        <v>0</v>
      </c>
      <c r="P120" s="190" t="s">
        <v>54</v>
      </c>
      <c r="Q120" s="190" t="s">
        <v>54</v>
      </c>
      <c r="R120" s="190" t="s">
        <v>54</v>
      </c>
      <c r="S120" s="105" t="s">
        <v>78</v>
      </c>
      <c r="T120" s="111" t="s">
        <v>857</v>
      </c>
      <c r="U120" s="191"/>
      <c r="V120" s="192"/>
      <c r="W120" s="193"/>
      <c r="X120" s="193"/>
      <c r="Y120" s="193"/>
      <c r="Z120" s="193"/>
      <c r="AA120" s="194"/>
    </row>
    <row r="121" spans="1:44" s="92" customFormat="1" ht="30" customHeight="1" thickBot="1">
      <c r="A121" s="195"/>
      <c r="B121" s="196"/>
      <c r="C121" s="197" t="s">
        <v>58</v>
      </c>
      <c r="D121" s="196"/>
      <c r="E121" s="198" t="s">
        <v>53</v>
      </c>
      <c r="F121" s="199" t="s">
        <v>54</v>
      </c>
      <c r="G121" s="200"/>
      <c r="H121" s="200"/>
      <c r="I121" s="199" t="s">
        <v>54</v>
      </c>
      <c r="J121" s="199" t="s">
        <v>54</v>
      </c>
      <c r="K121" s="199" t="s">
        <v>54</v>
      </c>
      <c r="L121" s="201">
        <f>SUM(L120:L120)</f>
        <v>0</v>
      </c>
      <c r="M121" s="201">
        <f>SUM(M120:M120)</f>
        <v>2.8472222227719612E-2</v>
      </c>
      <c r="N121" s="201">
        <f>SUM(N120:N120)</f>
        <v>0</v>
      </c>
      <c r="O121" s="201">
        <f>SUM(O120:O120)</f>
        <v>0</v>
      </c>
      <c r="P121" s="199" t="s">
        <v>54</v>
      </c>
      <c r="Q121" s="199" t="s">
        <v>54</v>
      </c>
      <c r="R121" s="199" t="s">
        <v>54</v>
      </c>
      <c r="S121" s="338"/>
      <c r="T121" s="225"/>
      <c r="U121" s="196"/>
      <c r="V121" s="203">
        <f>$AB$15-((N121*24))</f>
        <v>672</v>
      </c>
      <c r="W121" s="176">
        <v>331</v>
      </c>
      <c r="X121" s="177">
        <v>278.76</v>
      </c>
      <c r="Y121" s="204">
        <f>W121*X121</f>
        <v>92269.56</v>
      </c>
      <c r="Z121" s="203">
        <f>(Y121*(V121-L121*24))/V121</f>
        <v>92269.56</v>
      </c>
      <c r="AA121" s="205">
        <f>(Z121/Y121)*100</f>
        <v>100</v>
      </c>
      <c r="AB121" s="113"/>
    </row>
    <row r="122" spans="1:44" s="120" customFormat="1" ht="30" customHeight="1">
      <c r="A122" s="251">
        <v>25</v>
      </c>
      <c r="B122" s="252" t="s">
        <v>122</v>
      </c>
      <c r="C122" s="253" t="s">
        <v>123</v>
      </c>
      <c r="D122" s="221">
        <v>92.68</v>
      </c>
      <c r="E122" s="157" t="s">
        <v>53</v>
      </c>
      <c r="F122" s="158" t="s">
        <v>54</v>
      </c>
      <c r="G122" s="368"/>
      <c r="H122" s="368"/>
      <c r="I122" s="227"/>
      <c r="J122" s="227"/>
      <c r="K122" s="227"/>
      <c r="L122" s="206">
        <f t="shared" ref="L122" si="72">IF(RIGHT(S122)="T",(+H122-G122),0)</f>
        <v>0</v>
      </c>
      <c r="M122" s="206">
        <f t="shared" ref="M122" si="73">IF(RIGHT(S122)="U",(+H122-G122),0)</f>
        <v>0</v>
      </c>
      <c r="N122" s="206">
        <f>IF(RIGHT(S122)="C",(+H122-G122),0)</f>
        <v>0</v>
      </c>
      <c r="O122" s="206">
        <f t="shared" ref="O122" si="74">IF(RIGHT(S122)="D",(+H122-G122),0)</f>
        <v>0</v>
      </c>
      <c r="P122" s="161"/>
      <c r="Q122" s="161"/>
      <c r="R122" s="161"/>
      <c r="S122" s="369"/>
      <c r="T122" s="370"/>
      <c r="U122" s="161"/>
      <c r="V122" s="254"/>
      <c r="W122" s="255"/>
      <c r="X122" s="255"/>
      <c r="Y122" s="255"/>
      <c r="Z122" s="255"/>
      <c r="AA122" s="256"/>
      <c r="AB122" s="119"/>
      <c r="AC122" s="119"/>
      <c r="AD122" s="119"/>
      <c r="AE122" s="119"/>
      <c r="AF122" s="119"/>
      <c r="AG122" s="119"/>
      <c r="AH122" s="119"/>
      <c r="AI122" s="119"/>
      <c r="AJ122" s="119"/>
      <c r="AK122" s="119"/>
      <c r="AL122" s="119"/>
      <c r="AM122" s="119"/>
      <c r="AN122" s="119"/>
      <c r="AO122" s="119"/>
      <c r="AP122" s="119"/>
      <c r="AQ122" s="119"/>
      <c r="AR122" s="119"/>
    </row>
    <row r="123" spans="1:44" s="92" customFormat="1" ht="30" customHeight="1" thickBot="1">
      <c r="A123" s="195"/>
      <c r="B123" s="196"/>
      <c r="C123" s="197" t="s">
        <v>58</v>
      </c>
      <c r="D123" s="196"/>
      <c r="E123" s="198" t="s">
        <v>53</v>
      </c>
      <c r="F123" s="199" t="s">
        <v>54</v>
      </c>
      <c r="G123" s="200"/>
      <c r="H123" s="200"/>
      <c r="I123" s="199" t="s">
        <v>54</v>
      </c>
      <c r="J123" s="199" t="s">
        <v>54</v>
      </c>
      <c r="K123" s="199" t="s">
        <v>54</v>
      </c>
      <c r="L123" s="201">
        <f>SUM(L122:L122)</f>
        <v>0</v>
      </c>
      <c r="M123" s="201">
        <f>SUM(M122:M122)</f>
        <v>0</v>
      </c>
      <c r="N123" s="201">
        <f>SUM(N122:N122)</f>
        <v>0</v>
      </c>
      <c r="O123" s="201">
        <f>SUM(O122:O122)</f>
        <v>0</v>
      </c>
      <c r="P123" s="199" t="s">
        <v>54</v>
      </c>
      <c r="Q123" s="199" t="s">
        <v>54</v>
      </c>
      <c r="R123" s="199" t="s">
        <v>54</v>
      </c>
      <c r="S123" s="338"/>
      <c r="T123" s="225"/>
      <c r="U123" s="196"/>
      <c r="V123" s="203">
        <f>$AB$15-((N123*24))</f>
        <v>672</v>
      </c>
      <c r="W123" s="176">
        <v>515</v>
      </c>
      <c r="X123" s="177">
        <v>92.68</v>
      </c>
      <c r="Y123" s="204">
        <f>W123*X123</f>
        <v>47730.200000000004</v>
      </c>
      <c r="Z123" s="203">
        <f>(Y123*(V123-L123*24))/V123</f>
        <v>47730.200000000004</v>
      </c>
      <c r="AA123" s="205">
        <f>(Z123/Y123)*100</f>
        <v>100</v>
      </c>
      <c r="AB123" s="113"/>
    </row>
    <row r="124" spans="1:44" s="103" customFormat="1" ht="30" customHeight="1">
      <c r="A124" s="226">
        <v>26</v>
      </c>
      <c r="B124" s="134" t="s">
        <v>124</v>
      </c>
      <c r="C124" s="227" t="s">
        <v>125</v>
      </c>
      <c r="D124" s="124">
        <v>92.68</v>
      </c>
      <c r="E124" s="157" t="s">
        <v>53</v>
      </c>
      <c r="F124" s="158" t="s">
        <v>54</v>
      </c>
      <c r="G124" s="116"/>
      <c r="H124" s="116"/>
      <c r="I124" s="159"/>
      <c r="J124" s="159"/>
      <c r="K124" s="159"/>
      <c r="L124" s="206">
        <f t="shared" ref="L124" si="75">IF(RIGHT(S124)="T",(+H124-G124),0)</f>
        <v>0</v>
      </c>
      <c r="M124" s="206">
        <f t="shared" ref="M124" si="76">IF(RIGHT(S124)="U",(+H124-G124),0)</f>
        <v>0</v>
      </c>
      <c r="N124" s="206">
        <f t="shared" ref="N124" si="77">IF(RIGHT(S124)="C",(+H124-G124),0)</f>
        <v>0</v>
      </c>
      <c r="O124" s="206">
        <f t="shared" ref="O124" si="78">IF(RIGHT(S124)="D",(+H124-G124),0)</f>
        <v>0</v>
      </c>
      <c r="P124" s="161"/>
      <c r="Q124" s="161"/>
      <c r="R124" s="161"/>
      <c r="S124" s="117"/>
      <c r="T124" s="118"/>
      <c r="U124" s="161"/>
      <c r="V124" s="162"/>
      <c r="W124" s="231"/>
      <c r="X124" s="231"/>
      <c r="Y124" s="231"/>
      <c r="Z124" s="231"/>
      <c r="AA124" s="23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  <c r="AO124" s="102"/>
      <c r="AP124" s="102"/>
      <c r="AQ124" s="102"/>
      <c r="AR124" s="102"/>
    </row>
    <row r="125" spans="1:44" s="92" customFormat="1" ht="30" customHeight="1" thickBot="1">
      <c r="A125" s="195"/>
      <c r="B125" s="196"/>
      <c r="C125" s="197" t="s">
        <v>58</v>
      </c>
      <c r="D125" s="196"/>
      <c r="E125" s="198" t="s">
        <v>53</v>
      </c>
      <c r="F125" s="199" t="s">
        <v>54</v>
      </c>
      <c r="G125" s="200"/>
      <c r="H125" s="200"/>
      <c r="I125" s="199" t="s">
        <v>54</v>
      </c>
      <c r="J125" s="199" t="s">
        <v>54</v>
      </c>
      <c r="K125" s="199" t="s">
        <v>54</v>
      </c>
      <c r="L125" s="201">
        <f>SUM(L124:L124)</f>
        <v>0</v>
      </c>
      <c r="M125" s="201">
        <f t="shared" ref="M125:O125" si="79">SUM(M124:M124)</f>
        <v>0</v>
      </c>
      <c r="N125" s="201">
        <f t="shared" si="79"/>
        <v>0</v>
      </c>
      <c r="O125" s="201">
        <f t="shared" si="79"/>
        <v>0</v>
      </c>
      <c r="P125" s="199" t="s">
        <v>54</v>
      </c>
      <c r="Q125" s="199" t="s">
        <v>54</v>
      </c>
      <c r="R125" s="199" t="s">
        <v>54</v>
      </c>
      <c r="S125" s="338"/>
      <c r="T125" s="225"/>
      <c r="U125" s="196"/>
      <c r="V125" s="203">
        <f>$AB$15-((N125*24))</f>
        <v>672</v>
      </c>
      <c r="W125" s="176">
        <v>515</v>
      </c>
      <c r="X125" s="177">
        <v>92.68</v>
      </c>
      <c r="Y125" s="204">
        <f>W125*X125</f>
        <v>47730.200000000004</v>
      </c>
      <c r="Z125" s="203">
        <f>(Y125*(V125-L125*24))/V125</f>
        <v>47730.200000000004</v>
      </c>
      <c r="AA125" s="205">
        <f>(Z125/Y125)*100</f>
        <v>100</v>
      </c>
      <c r="AB125" s="113"/>
    </row>
    <row r="126" spans="1:44" s="107" customFormat="1" ht="30" customHeight="1">
      <c r="A126" s="316">
        <v>27</v>
      </c>
      <c r="B126" s="317" t="s">
        <v>126</v>
      </c>
      <c r="C126" s="318" t="s">
        <v>127</v>
      </c>
      <c r="D126" s="124">
        <v>115.926</v>
      </c>
      <c r="E126" s="157" t="s">
        <v>53</v>
      </c>
      <c r="F126" s="158" t="s">
        <v>54</v>
      </c>
      <c r="G126" s="104">
        <v>42057.591666666667</v>
      </c>
      <c r="H126" s="104">
        <v>42057.622916666667</v>
      </c>
      <c r="I126" s="158" t="s">
        <v>54</v>
      </c>
      <c r="J126" s="158" t="s">
        <v>54</v>
      </c>
      <c r="K126" s="158" t="s">
        <v>54</v>
      </c>
      <c r="L126" s="206">
        <f>IF(RIGHT(S126)="T",(+H126-G126),0)</f>
        <v>0</v>
      </c>
      <c r="M126" s="206">
        <f>IF(RIGHT(S126)="U",(+H126-G126),0)</f>
        <v>3.125E-2</v>
      </c>
      <c r="N126" s="206">
        <f>IF(RIGHT(S126)="C",(+H126-G126),0)</f>
        <v>0</v>
      </c>
      <c r="O126" s="206">
        <f>IF(RIGHT(S126)="D",(+H126-G126),0)</f>
        <v>0</v>
      </c>
      <c r="P126" s="158" t="s">
        <v>54</v>
      </c>
      <c r="Q126" s="158" t="s">
        <v>54</v>
      </c>
      <c r="R126" s="158" t="s">
        <v>54</v>
      </c>
      <c r="S126" s="105" t="s">
        <v>78</v>
      </c>
      <c r="T126" s="111" t="s">
        <v>858</v>
      </c>
      <c r="U126" s="207"/>
      <c r="V126" s="222"/>
      <c r="W126" s="223"/>
      <c r="X126" s="223"/>
      <c r="Y126" s="223"/>
      <c r="Z126" s="223"/>
      <c r="AA126" s="224"/>
    </row>
    <row r="127" spans="1:44" s="88" customFormat="1" ht="30" customHeight="1" thickBot="1">
      <c r="A127" s="195"/>
      <c r="B127" s="196"/>
      <c r="C127" s="197" t="s">
        <v>58</v>
      </c>
      <c r="D127" s="196"/>
      <c r="E127" s="198" t="s">
        <v>53</v>
      </c>
      <c r="F127" s="199" t="s">
        <v>54</v>
      </c>
      <c r="G127" s="200"/>
      <c r="H127" s="200"/>
      <c r="I127" s="199" t="s">
        <v>54</v>
      </c>
      <c r="J127" s="199" t="s">
        <v>54</v>
      </c>
      <c r="K127" s="199" t="s">
        <v>54</v>
      </c>
      <c r="L127" s="201">
        <f>SUM(L126:L126)</f>
        <v>0</v>
      </c>
      <c r="M127" s="201">
        <f>SUM(M126:M126)</f>
        <v>3.125E-2</v>
      </c>
      <c r="N127" s="201">
        <f>SUM(N126:N126)</f>
        <v>0</v>
      </c>
      <c r="O127" s="201">
        <f>SUM(O126:O126)</f>
        <v>0</v>
      </c>
      <c r="P127" s="199" t="s">
        <v>54</v>
      </c>
      <c r="Q127" s="199" t="s">
        <v>54</v>
      </c>
      <c r="R127" s="199" t="s">
        <v>54</v>
      </c>
      <c r="S127" s="338"/>
      <c r="T127" s="225"/>
      <c r="U127" s="196"/>
      <c r="V127" s="203">
        <f>$AB$15-((N127*24))</f>
        <v>672</v>
      </c>
      <c r="W127" s="176">
        <v>515</v>
      </c>
      <c r="X127" s="177">
        <v>115.926</v>
      </c>
      <c r="Y127" s="204">
        <f>W127*X127</f>
        <v>59701.89</v>
      </c>
      <c r="Z127" s="203">
        <f>(Y127*(V127-L127*24))/V127</f>
        <v>59701.89</v>
      </c>
      <c r="AA127" s="205">
        <f>(Z127/Y127)*100</f>
        <v>100</v>
      </c>
      <c r="AB127" s="107"/>
    </row>
    <row r="128" spans="1:44" s="107" customFormat="1" ht="30" customHeight="1">
      <c r="A128" s="316">
        <v>28</v>
      </c>
      <c r="B128" s="219" t="s">
        <v>129</v>
      </c>
      <c r="C128" s="220" t="s">
        <v>130</v>
      </c>
      <c r="D128" s="221">
        <v>235</v>
      </c>
      <c r="E128" s="157" t="s">
        <v>53</v>
      </c>
      <c r="F128" s="158" t="s">
        <v>54</v>
      </c>
      <c r="G128" s="104"/>
      <c r="H128" s="104"/>
      <c r="I128" s="158" t="s">
        <v>54</v>
      </c>
      <c r="J128" s="158" t="s">
        <v>54</v>
      </c>
      <c r="K128" s="158" t="s">
        <v>54</v>
      </c>
      <c r="L128" s="160">
        <f t="shared" ref="L128" si="80">IF(RIGHT(S128)="T",(+H128-G128),0)</f>
        <v>0</v>
      </c>
      <c r="M128" s="160">
        <f t="shared" ref="M128" si="81">IF(RIGHT(S128)="U",(+H128-G128),0)</f>
        <v>0</v>
      </c>
      <c r="N128" s="160">
        <f t="shared" ref="N128" si="82">IF(RIGHT(S128)="C",(+H128-G128),0)</f>
        <v>0</v>
      </c>
      <c r="O128" s="160">
        <f t="shared" ref="O128" si="83">IF(RIGHT(S128)="D",(+H128-G128),0)</f>
        <v>0</v>
      </c>
      <c r="P128" s="158" t="s">
        <v>54</v>
      </c>
      <c r="Q128" s="158" t="s">
        <v>54</v>
      </c>
      <c r="R128" s="158" t="s">
        <v>54</v>
      </c>
      <c r="S128" s="105"/>
      <c r="T128" s="106"/>
      <c r="U128" s="207"/>
      <c r="V128" s="208"/>
      <c r="W128" s="209"/>
      <c r="X128" s="209"/>
      <c r="Y128" s="209"/>
      <c r="Z128" s="209"/>
      <c r="AA128" s="210"/>
    </row>
    <row r="129" spans="1:44" s="88" customFormat="1" ht="30" customHeight="1" thickBot="1">
      <c r="A129" s="195"/>
      <c r="B129" s="196"/>
      <c r="C129" s="197" t="s">
        <v>58</v>
      </c>
      <c r="D129" s="196"/>
      <c r="E129" s="198" t="s">
        <v>53</v>
      </c>
      <c r="F129" s="199" t="s">
        <v>54</v>
      </c>
      <c r="G129" s="200"/>
      <c r="H129" s="200"/>
      <c r="I129" s="199" t="s">
        <v>54</v>
      </c>
      <c r="J129" s="199" t="s">
        <v>54</v>
      </c>
      <c r="K129" s="199" t="s">
        <v>54</v>
      </c>
      <c r="L129" s="201">
        <f>SUM(L128:L128)</f>
        <v>0</v>
      </c>
      <c r="M129" s="201">
        <f>SUM(M128:M128)</f>
        <v>0</v>
      </c>
      <c r="N129" s="201">
        <f>SUM(N128:N128)</f>
        <v>0</v>
      </c>
      <c r="O129" s="201">
        <f>SUM(O128:O128)</f>
        <v>0</v>
      </c>
      <c r="P129" s="199" t="s">
        <v>54</v>
      </c>
      <c r="Q129" s="199" t="s">
        <v>54</v>
      </c>
      <c r="R129" s="199" t="s">
        <v>54</v>
      </c>
      <c r="S129" s="338"/>
      <c r="T129" s="225"/>
      <c r="U129" s="196"/>
      <c r="V129" s="203">
        <f>$AB$15-((N129*24))</f>
        <v>672</v>
      </c>
      <c r="W129" s="176">
        <v>416</v>
      </c>
      <c r="X129" s="177">
        <v>235</v>
      </c>
      <c r="Y129" s="204">
        <f>W129*X129</f>
        <v>97760</v>
      </c>
      <c r="Z129" s="203">
        <f>(Y129*(V129-L129*24))/V129</f>
        <v>97760</v>
      </c>
      <c r="AA129" s="205">
        <f>(Z129/Y129)*100</f>
        <v>100</v>
      </c>
      <c r="AB129" s="107"/>
    </row>
    <row r="130" spans="1:44" s="107" customFormat="1" ht="30" customHeight="1">
      <c r="A130" s="316">
        <v>29</v>
      </c>
      <c r="B130" s="317" t="s">
        <v>131</v>
      </c>
      <c r="C130" s="318" t="s">
        <v>132</v>
      </c>
      <c r="D130" s="124">
        <v>47.762</v>
      </c>
      <c r="E130" s="157" t="s">
        <v>53</v>
      </c>
      <c r="F130" s="158" t="s">
        <v>54</v>
      </c>
      <c r="G130" s="104"/>
      <c r="H130" s="104"/>
      <c r="I130" s="158" t="s">
        <v>54</v>
      </c>
      <c r="J130" s="158" t="s">
        <v>54</v>
      </c>
      <c r="K130" s="158" t="s">
        <v>54</v>
      </c>
      <c r="L130" s="160">
        <f>IF(RIGHT(S130)="T",(+H130-G130),0)</f>
        <v>0</v>
      </c>
      <c r="M130" s="160">
        <f>IF(RIGHT(S130)="U",(+H130-G130),0)</f>
        <v>0</v>
      </c>
      <c r="N130" s="160">
        <f>IF(RIGHT(S130)="C",(+H130-G130),0)</f>
        <v>0</v>
      </c>
      <c r="O130" s="160">
        <f>IF(RIGHT(S130)="D",(+H130-G130),0)</f>
        <v>0</v>
      </c>
      <c r="P130" s="158" t="s">
        <v>54</v>
      </c>
      <c r="Q130" s="158" t="s">
        <v>54</v>
      </c>
      <c r="R130" s="158" t="s">
        <v>54</v>
      </c>
      <c r="S130" s="105"/>
      <c r="T130" s="110"/>
      <c r="U130" s="207"/>
      <c r="V130" s="222"/>
      <c r="W130" s="223"/>
      <c r="X130" s="223"/>
      <c r="Y130" s="223"/>
      <c r="Z130" s="223"/>
      <c r="AA130" s="224"/>
    </row>
    <row r="131" spans="1:44" s="88" customFormat="1" ht="30" customHeight="1" thickBot="1">
      <c r="A131" s="195"/>
      <c r="B131" s="196"/>
      <c r="C131" s="197" t="s">
        <v>58</v>
      </c>
      <c r="D131" s="196"/>
      <c r="E131" s="198" t="s">
        <v>53</v>
      </c>
      <c r="F131" s="199" t="s">
        <v>54</v>
      </c>
      <c r="G131" s="200"/>
      <c r="H131" s="200"/>
      <c r="I131" s="199" t="s">
        <v>54</v>
      </c>
      <c r="J131" s="199" t="s">
        <v>54</v>
      </c>
      <c r="K131" s="199" t="s">
        <v>54</v>
      </c>
      <c r="L131" s="201">
        <f>SUM(L130:L130)</f>
        <v>0</v>
      </c>
      <c r="M131" s="201">
        <f>SUM(M130:M130)</f>
        <v>0</v>
      </c>
      <c r="N131" s="201">
        <f>SUM(N130:N130)</f>
        <v>0</v>
      </c>
      <c r="O131" s="201">
        <f>SUM(O130:O130)</f>
        <v>0</v>
      </c>
      <c r="P131" s="199" t="s">
        <v>54</v>
      </c>
      <c r="Q131" s="199" t="s">
        <v>54</v>
      </c>
      <c r="R131" s="199" t="s">
        <v>54</v>
      </c>
      <c r="S131" s="338"/>
      <c r="T131" s="225"/>
      <c r="U131" s="196"/>
      <c r="V131" s="203">
        <f>$AB$15-((N131*24))</f>
        <v>672</v>
      </c>
      <c r="W131" s="176">
        <v>515</v>
      </c>
      <c r="X131" s="177">
        <v>47.762</v>
      </c>
      <c r="Y131" s="204">
        <f>W131*X131</f>
        <v>24597.43</v>
      </c>
      <c r="Z131" s="203">
        <f>(Y131*(V131-L131*24))/V131</f>
        <v>24597.43</v>
      </c>
      <c r="AA131" s="205">
        <f>(Z131/Y131)*100</f>
        <v>100</v>
      </c>
      <c r="AB131" s="107"/>
    </row>
    <row r="132" spans="1:44" s="103" customFormat="1" ht="30" customHeight="1">
      <c r="A132" s="251">
        <v>30</v>
      </c>
      <c r="B132" s="252" t="s">
        <v>133</v>
      </c>
      <c r="C132" s="253" t="s">
        <v>134</v>
      </c>
      <c r="D132" s="221">
        <v>48.99</v>
      </c>
      <c r="E132" s="179" t="s">
        <v>53</v>
      </c>
      <c r="F132" s="180" t="s">
        <v>54</v>
      </c>
      <c r="G132" s="104"/>
      <c r="H132" s="104"/>
      <c r="I132" s="141"/>
      <c r="J132" s="141"/>
      <c r="K132" s="141"/>
      <c r="L132" s="171">
        <f>IF(RIGHT(S132)="T",(+H132-G132),0)</f>
        <v>0</v>
      </c>
      <c r="M132" s="171">
        <f>IF(RIGHT(S132)="U",(+H132-G132),0)</f>
        <v>0</v>
      </c>
      <c r="N132" s="171">
        <f>IF(RIGHT(S132)="C",(+H132-G132),0)</f>
        <v>0</v>
      </c>
      <c r="O132" s="171">
        <f>IF(RIGHT(S132)="D",(+H132-G132),0)</f>
        <v>0</v>
      </c>
      <c r="P132" s="182"/>
      <c r="Q132" s="182"/>
      <c r="R132" s="182"/>
      <c r="S132" s="105"/>
      <c r="T132" s="110"/>
      <c r="U132" s="182"/>
      <c r="V132" s="296"/>
      <c r="W132" s="297"/>
      <c r="X132" s="221"/>
      <c r="Y132" s="298"/>
      <c r="Z132" s="296"/>
      <c r="AA132" s="299"/>
      <c r="AB132" s="102"/>
      <c r="AC132" s="102"/>
      <c r="AD132" s="102"/>
      <c r="AE132" s="102"/>
      <c r="AF132" s="102"/>
      <c r="AG132" s="102"/>
      <c r="AH132" s="102"/>
      <c r="AI132" s="102"/>
      <c r="AJ132" s="102"/>
      <c r="AK132" s="102"/>
      <c r="AL132" s="102"/>
      <c r="AM132" s="102"/>
      <c r="AN132" s="102"/>
      <c r="AO132" s="102"/>
      <c r="AP132" s="102"/>
      <c r="AQ132" s="102"/>
      <c r="AR132" s="102"/>
    </row>
    <row r="133" spans="1:44" s="88" customFormat="1" ht="30" customHeight="1" thickBot="1">
      <c r="A133" s="348"/>
      <c r="B133" s="349"/>
      <c r="C133" s="350" t="s">
        <v>58</v>
      </c>
      <c r="D133" s="349"/>
      <c r="E133" s="351" t="s">
        <v>53</v>
      </c>
      <c r="F133" s="352" t="s">
        <v>54</v>
      </c>
      <c r="G133" s="353"/>
      <c r="H133" s="353"/>
      <c r="I133" s="352" t="s">
        <v>54</v>
      </c>
      <c r="J133" s="352" t="s">
        <v>54</v>
      </c>
      <c r="K133" s="352" t="s">
        <v>54</v>
      </c>
      <c r="L133" s="354">
        <f>SUM(L132:L132)</f>
        <v>0</v>
      </c>
      <c r="M133" s="354">
        <f>SUM(M132:M132)</f>
        <v>0</v>
      </c>
      <c r="N133" s="354">
        <f>SUM(N132:N132)</f>
        <v>0</v>
      </c>
      <c r="O133" s="354">
        <f>SUM(O132:O132)</f>
        <v>0</v>
      </c>
      <c r="P133" s="352" t="s">
        <v>54</v>
      </c>
      <c r="Q133" s="352" t="s">
        <v>54</v>
      </c>
      <c r="R133" s="352" t="s">
        <v>54</v>
      </c>
      <c r="S133" s="355"/>
      <c r="T133" s="356"/>
      <c r="U133" s="349"/>
      <c r="V133" s="307">
        <f>$AB$15-((N133*24))</f>
        <v>672</v>
      </c>
      <c r="W133" s="308">
        <v>515</v>
      </c>
      <c r="X133" s="309">
        <v>48.99</v>
      </c>
      <c r="Y133" s="310">
        <f>W133*X133</f>
        <v>25229.850000000002</v>
      </c>
      <c r="Z133" s="307">
        <f>(Y133*(V133-L133*24))/V133</f>
        <v>25229.850000000006</v>
      </c>
      <c r="AA133" s="311">
        <f>(Z133/Y133)*100</f>
        <v>100.00000000000003</v>
      </c>
      <c r="AB133" s="107"/>
    </row>
    <row r="134" spans="1:44" s="107" customFormat="1" ht="30" customHeight="1">
      <c r="A134" s="316">
        <v>31</v>
      </c>
      <c r="B134" s="317" t="s">
        <v>135</v>
      </c>
      <c r="C134" s="318" t="s">
        <v>136</v>
      </c>
      <c r="D134" s="124">
        <v>37.164000000000001</v>
      </c>
      <c r="E134" s="157" t="s">
        <v>53</v>
      </c>
      <c r="F134" s="158" t="s">
        <v>54</v>
      </c>
      <c r="G134" s="104">
        <v>42056.55</v>
      </c>
      <c r="H134" s="104">
        <v>42056.59652777778</v>
      </c>
      <c r="I134" s="158" t="s">
        <v>54</v>
      </c>
      <c r="J134" s="158" t="s">
        <v>54</v>
      </c>
      <c r="K134" s="158" t="s">
        <v>54</v>
      </c>
      <c r="L134" s="206">
        <f>IF(RIGHT(S134)="T",(+H134-G134),0)</f>
        <v>4.6527777776645962E-2</v>
      </c>
      <c r="M134" s="206">
        <f>IF(RIGHT(S134)="U",(+H134-G134),0)</f>
        <v>0</v>
      </c>
      <c r="N134" s="206">
        <f>IF(RIGHT(S134)="C",(+H134-G134),0)</f>
        <v>0</v>
      </c>
      <c r="O134" s="206">
        <f>IF(RIGHT(S134)="D",(+H134-G134),0)</f>
        <v>0</v>
      </c>
      <c r="P134" s="158" t="s">
        <v>54</v>
      </c>
      <c r="Q134" s="158" t="s">
        <v>54</v>
      </c>
      <c r="R134" s="158" t="s">
        <v>54</v>
      </c>
      <c r="S134" s="105" t="s">
        <v>128</v>
      </c>
      <c r="T134" s="106" t="s">
        <v>859</v>
      </c>
      <c r="U134" s="207"/>
      <c r="V134" s="222"/>
      <c r="W134" s="223"/>
      <c r="X134" s="223"/>
      <c r="Y134" s="223"/>
      <c r="Z134" s="223"/>
      <c r="AA134" s="224"/>
    </row>
    <row r="135" spans="1:44" s="88" customFormat="1" ht="30" customHeight="1" thickBot="1">
      <c r="A135" s="195"/>
      <c r="B135" s="196"/>
      <c r="C135" s="197" t="s">
        <v>58</v>
      </c>
      <c r="D135" s="196"/>
      <c r="E135" s="198" t="s">
        <v>53</v>
      </c>
      <c r="F135" s="199" t="s">
        <v>54</v>
      </c>
      <c r="G135" s="200"/>
      <c r="H135" s="200"/>
      <c r="I135" s="199" t="s">
        <v>54</v>
      </c>
      <c r="J135" s="199" t="s">
        <v>54</v>
      </c>
      <c r="K135" s="199" t="s">
        <v>54</v>
      </c>
      <c r="L135" s="201">
        <f>SUM(L134:L134)</f>
        <v>4.6527777776645962E-2</v>
      </c>
      <c r="M135" s="201">
        <f>SUM(M134:M134)</f>
        <v>0</v>
      </c>
      <c r="N135" s="201">
        <f>SUM(N134:N134)</f>
        <v>0</v>
      </c>
      <c r="O135" s="201">
        <f>SUM(O134:O134)</f>
        <v>0</v>
      </c>
      <c r="P135" s="199" t="s">
        <v>54</v>
      </c>
      <c r="Q135" s="199" t="s">
        <v>54</v>
      </c>
      <c r="R135" s="199" t="s">
        <v>54</v>
      </c>
      <c r="S135" s="338"/>
      <c r="T135" s="225"/>
      <c r="U135" s="196"/>
      <c r="V135" s="203">
        <f>$AB$15-((N135*24))</f>
        <v>672</v>
      </c>
      <c r="W135" s="176">
        <v>515</v>
      </c>
      <c r="X135" s="177">
        <v>37.164000000000001</v>
      </c>
      <c r="Y135" s="204">
        <f>W135*X135</f>
        <v>19139.46</v>
      </c>
      <c r="Z135" s="203">
        <f>(Y135*(V135-L135*24))/V135</f>
        <v>19107.655837798393</v>
      </c>
      <c r="AA135" s="205">
        <f>(Z135/Y135)*100</f>
        <v>99.833829365083417</v>
      </c>
      <c r="AB135" s="107"/>
    </row>
    <row r="136" spans="1:44" s="103" customFormat="1" ht="30" customHeight="1">
      <c r="A136" s="251">
        <v>32</v>
      </c>
      <c r="B136" s="252" t="s">
        <v>137</v>
      </c>
      <c r="C136" s="253" t="s">
        <v>138</v>
      </c>
      <c r="D136" s="221">
        <v>37.164000000000001</v>
      </c>
      <c r="E136" s="179" t="s">
        <v>53</v>
      </c>
      <c r="F136" s="180" t="s">
        <v>54</v>
      </c>
      <c r="G136" s="104"/>
      <c r="H136" s="104"/>
      <c r="I136" s="141"/>
      <c r="J136" s="141"/>
      <c r="K136" s="141"/>
      <c r="L136" s="206">
        <f>IF(RIGHT(S136)="T",(+H136-G136),0)</f>
        <v>0</v>
      </c>
      <c r="M136" s="206">
        <f>IF(RIGHT(S136)="U",(+H136-G136),0)</f>
        <v>0</v>
      </c>
      <c r="N136" s="206">
        <f>IF(RIGHT(S136)="C",(+H136-G136),0)</f>
        <v>0</v>
      </c>
      <c r="O136" s="206">
        <f>IF(RIGHT(S136)="D",(+H136-G136),0)</f>
        <v>0</v>
      </c>
      <c r="P136" s="182"/>
      <c r="Q136" s="182"/>
      <c r="R136" s="182"/>
      <c r="S136" s="105"/>
      <c r="T136" s="106"/>
      <c r="U136" s="182"/>
      <c r="V136" s="296"/>
      <c r="W136" s="297"/>
      <c r="X136" s="221"/>
      <c r="Y136" s="298"/>
      <c r="Z136" s="296"/>
      <c r="AA136" s="299"/>
      <c r="AB136" s="102"/>
      <c r="AC136" s="102"/>
      <c r="AD136" s="102"/>
      <c r="AE136" s="102"/>
      <c r="AF136" s="102"/>
      <c r="AG136" s="102"/>
      <c r="AH136" s="102"/>
      <c r="AI136" s="102"/>
      <c r="AJ136" s="102"/>
      <c r="AK136" s="102"/>
      <c r="AL136" s="102"/>
      <c r="AM136" s="102"/>
      <c r="AN136" s="102"/>
      <c r="AO136" s="102"/>
      <c r="AP136" s="102"/>
      <c r="AQ136" s="102"/>
      <c r="AR136" s="102"/>
    </row>
    <row r="137" spans="1:44" s="88" customFormat="1" ht="30" customHeight="1" thickBot="1">
      <c r="A137" s="348"/>
      <c r="B137" s="349"/>
      <c r="C137" s="350" t="s">
        <v>58</v>
      </c>
      <c r="D137" s="349"/>
      <c r="E137" s="351" t="s">
        <v>53</v>
      </c>
      <c r="F137" s="352" t="s">
        <v>54</v>
      </c>
      <c r="G137" s="353"/>
      <c r="H137" s="353"/>
      <c r="I137" s="352" t="s">
        <v>54</v>
      </c>
      <c r="J137" s="352" t="s">
        <v>54</v>
      </c>
      <c r="K137" s="352" t="s">
        <v>54</v>
      </c>
      <c r="L137" s="354">
        <f>SUM(L136:L136)</f>
        <v>0</v>
      </c>
      <c r="M137" s="354">
        <f>SUM(M136:M136)</f>
        <v>0</v>
      </c>
      <c r="N137" s="354">
        <f>SUM(N136:N136)</f>
        <v>0</v>
      </c>
      <c r="O137" s="354">
        <f>SUM(O136:O136)</f>
        <v>0</v>
      </c>
      <c r="P137" s="352" t="s">
        <v>54</v>
      </c>
      <c r="Q137" s="352" t="s">
        <v>54</v>
      </c>
      <c r="R137" s="352" t="s">
        <v>54</v>
      </c>
      <c r="S137" s="355"/>
      <c r="T137" s="356"/>
      <c r="U137" s="349"/>
      <c r="V137" s="307">
        <f>$AB$15-((N137*24))</f>
        <v>672</v>
      </c>
      <c r="W137" s="308">
        <v>515</v>
      </c>
      <c r="X137" s="309">
        <v>37.164000000000001</v>
      </c>
      <c r="Y137" s="310">
        <f>W137*X137</f>
        <v>19139.46</v>
      </c>
      <c r="Z137" s="307">
        <f>(Y137*(V137-L137*24))/V137</f>
        <v>19139.46</v>
      </c>
      <c r="AA137" s="311">
        <f>(Z137/Y137)*100</f>
        <v>100</v>
      </c>
      <c r="AB137" s="107"/>
    </row>
    <row r="138" spans="1:44" s="107" customFormat="1" ht="30" customHeight="1">
      <c r="A138" s="316">
        <v>33</v>
      </c>
      <c r="B138" s="219" t="s">
        <v>139</v>
      </c>
      <c r="C138" s="220" t="s">
        <v>140</v>
      </c>
      <c r="D138" s="371">
        <v>106.15300000000001</v>
      </c>
      <c r="E138" s="157" t="s">
        <v>53</v>
      </c>
      <c r="F138" s="158" t="s">
        <v>54</v>
      </c>
      <c r="G138" s="332"/>
      <c r="H138" s="332"/>
      <c r="I138" s="158" t="s">
        <v>54</v>
      </c>
      <c r="J138" s="158" t="s">
        <v>54</v>
      </c>
      <c r="K138" s="158" t="s">
        <v>54</v>
      </c>
      <c r="L138" s="206">
        <f t="shared" ref="L138" si="84">IF(RIGHT(S138)="T",(+H138-G138),0)</f>
        <v>0</v>
      </c>
      <c r="M138" s="206">
        <f t="shared" ref="M138" si="85">IF(RIGHT(S138)="U",(+H138-G138),0)</f>
        <v>0</v>
      </c>
      <c r="N138" s="206">
        <f t="shared" ref="N138" si="86">IF(RIGHT(S138)="C",(+H138-G138),0)</f>
        <v>0</v>
      </c>
      <c r="O138" s="206">
        <f t="shared" ref="O138" si="87">IF(RIGHT(S138)="D",(+H138-G138),0)</f>
        <v>0</v>
      </c>
      <c r="P138" s="158" t="s">
        <v>54</v>
      </c>
      <c r="Q138" s="158" t="s">
        <v>54</v>
      </c>
      <c r="R138" s="158" t="s">
        <v>54</v>
      </c>
      <c r="S138" s="333"/>
      <c r="T138" s="267"/>
      <c r="U138" s="207"/>
      <c r="V138" s="222"/>
      <c r="W138" s="223"/>
      <c r="X138" s="223"/>
      <c r="Y138" s="223"/>
      <c r="Z138" s="223"/>
      <c r="AA138" s="224"/>
    </row>
    <row r="139" spans="1:44" s="88" customFormat="1" ht="30" customHeight="1" thickBot="1">
      <c r="A139" s="195"/>
      <c r="B139" s="196"/>
      <c r="C139" s="197" t="s">
        <v>58</v>
      </c>
      <c r="D139" s="196"/>
      <c r="E139" s="198" t="s">
        <v>53</v>
      </c>
      <c r="F139" s="199" t="s">
        <v>54</v>
      </c>
      <c r="G139" s="200"/>
      <c r="H139" s="200"/>
      <c r="I139" s="199" t="s">
        <v>54</v>
      </c>
      <c r="J139" s="199" t="s">
        <v>54</v>
      </c>
      <c r="K139" s="199" t="s">
        <v>54</v>
      </c>
      <c r="L139" s="201">
        <f>SUM(L138:L138)</f>
        <v>0</v>
      </c>
      <c r="M139" s="201">
        <f>SUM(M138:M138)</f>
        <v>0</v>
      </c>
      <c r="N139" s="201">
        <f>SUM(N138:N138)</f>
        <v>0</v>
      </c>
      <c r="O139" s="201">
        <f>SUM(O138:O138)</f>
        <v>0</v>
      </c>
      <c r="P139" s="199" t="s">
        <v>54</v>
      </c>
      <c r="Q139" s="199" t="s">
        <v>54</v>
      </c>
      <c r="R139" s="199" t="s">
        <v>54</v>
      </c>
      <c r="S139" s="338"/>
      <c r="T139" s="225"/>
      <c r="U139" s="196"/>
      <c r="V139" s="203">
        <f>$AB$15-((N139*24))</f>
        <v>672</v>
      </c>
      <c r="W139" s="176">
        <v>247</v>
      </c>
      <c r="X139" s="177">
        <v>106.15300000000001</v>
      </c>
      <c r="Y139" s="204">
        <f>W139*X139</f>
        <v>26219.791000000001</v>
      </c>
      <c r="Z139" s="203">
        <f>(Y139*(V139-L139*24))/V139</f>
        <v>26219.791000000001</v>
      </c>
      <c r="AA139" s="205">
        <f>(Z139/Y139)*100</f>
        <v>100</v>
      </c>
      <c r="AB139" s="107"/>
    </row>
    <row r="140" spans="1:44" s="107" customFormat="1" ht="30" customHeight="1">
      <c r="A140" s="316">
        <v>34</v>
      </c>
      <c r="B140" s="317" t="s">
        <v>142</v>
      </c>
      <c r="C140" s="318" t="s">
        <v>143</v>
      </c>
      <c r="D140" s="124">
        <v>48.432000000000002</v>
      </c>
      <c r="E140" s="157" t="s">
        <v>53</v>
      </c>
      <c r="F140" s="158" t="s">
        <v>54</v>
      </c>
      <c r="G140" s="372"/>
      <c r="H140" s="104"/>
      <c r="I140" s="158" t="s">
        <v>54</v>
      </c>
      <c r="J140" s="158" t="s">
        <v>54</v>
      </c>
      <c r="K140" s="158" t="s">
        <v>54</v>
      </c>
      <c r="L140" s="206">
        <f t="shared" ref="L140" si="88">IF(RIGHT(S140)="T",(+H140-G140),0)</f>
        <v>0</v>
      </c>
      <c r="M140" s="206">
        <f t="shared" ref="M140" si="89">IF(RIGHT(S140)="U",(+H140-G140),0)</f>
        <v>0</v>
      </c>
      <c r="N140" s="206">
        <f t="shared" ref="N140" si="90">IF(RIGHT(S140)="C",(+H140-G140),0)</f>
        <v>0</v>
      </c>
      <c r="O140" s="206">
        <f t="shared" ref="O140" si="91">IF(RIGHT(S140)="D",(+H140-G140),0)</f>
        <v>0</v>
      </c>
      <c r="P140" s="158" t="s">
        <v>54</v>
      </c>
      <c r="Q140" s="158" t="s">
        <v>54</v>
      </c>
      <c r="R140" s="158" t="s">
        <v>54</v>
      </c>
      <c r="S140" s="373"/>
      <c r="T140" s="374"/>
      <c r="U140" s="207"/>
      <c r="V140" s="222"/>
      <c r="W140" s="223"/>
      <c r="X140" s="223"/>
      <c r="Y140" s="223"/>
      <c r="Z140" s="223"/>
      <c r="AA140" s="224"/>
    </row>
    <row r="141" spans="1:44" s="88" customFormat="1" ht="30" customHeight="1" thickBot="1">
      <c r="A141" s="195"/>
      <c r="B141" s="196"/>
      <c r="C141" s="197" t="s">
        <v>58</v>
      </c>
      <c r="D141" s="196"/>
      <c r="E141" s="198" t="s">
        <v>53</v>
      </c>
      <c r="F141" s="199" t="s">
        <v>54</v>
      </c>
      <c r="G141" s="200"/>
      <c r="H141" s="200"/>
      <c r="I141" s="199" t="s">
        <v>54</v>
      </c>
      <c r="J141" s="199" t="s">
        <v>54</v>
      </c>
      <c r="K141" s="199" t="s">
        <v>54</v>
      </c>
      <c r="L141" s="201">
        <f>SUM(L140:L140)</f>
        <v>0</v>
      </c>
      <c r="M141" s="201">
        <f>SUM(M140:M140)</f>
        <v>0</v>
      </c>
      <c r="N141" s="201">
        <f>SUM(N140:N140)</f>
        <v>0</v>
      </c>
      <c r="O141" s="201">
        <f>SUM(O140:O140)</f>
        <v>0</v>
      </c>
      <c r="P141" s="199" t="s">
        <v>54</v>
      </c>
      <c r="Q141" s="199" t="s">
        <v>54</v>
      </c>
      <c r="R141" s="199" t="s">
        <v>54</v>
      </c>
      <c r="S141" s="338"/>
      <c r="T141" s="225"/>
      <c r="U141" s="196"/>
      <c r="V141" s="203">
        <f>$AB$15-((N141*24))</f>
        <v>672</v>
      </c>
      <c r="W141" s="176">
        <v>687</v>
      </c>
      <c r="X141" s="177">
        <v>48.432000000000002</v>
      </c>
      <c r="Y141" s="204">
        <f>W141*X141</f>
        <v>33272.784</v>
      </c>
      <c r="Z141" s="203">
        <f>(Y141*(V141-L141*24))/V141</f>
        <v>33272.784</v>
      </c>
      <c r="AA141" s="205">
        <f>(Z141/Y141)*100</f>
        <v>100</v>
      </c>
      <c r="AB141" s="107"/>
    </row>
    <row r="142" spans="1:44" s="107" customFormat="1" ht="30" customHeight="1">
      <c r="A142" s="218">
        <v>35</v>
      </c>
      <c r="B142" s="219" t="s">
        <v>145</v>
      </c>
      <c r="C142" s="220" t="s">
        <v>146</v>
      </c>
      <c r="D142" s="221">
        <v>48.432000000000002</v>
      </c>
      <c r="E142" s="157" t="s">
        <v>53</v>
      </c>
      <c r="F142" s="158" t="s">
        <v>54</v>
      </c>
      <c r="G142" s="372"/>
      <c r="H142" s="104"/>
      <c r="I142" s="158" t="s">
        <v>54</v>
      </c>
      <c r="J142" s="158" t="s">
        <v>54</v>
      </c>
      <c r="K142" s="158" t="s">
        <v>54</v>
      </c>
      <c r="L142" s="206">
        <f>IF(RIGHT(S142)="T",(+H142-G142),0)</f>
        <v>0</v>
      </c>
      <c r="M142" s="206">
        <f>IF(RIGHT(S142)="U",(+H142-G142),0)</f>
        <v>0</v>
      </c>
      <c r="N142" s="206">
        <f>IF(RIGHT(S142)="C",(+H142-G142),0)</f>
        <v>0</v>
      </c>
      <c r="O142" s="206">
        <f>IF(RIGHT(S142)="D",(+H142-G142),0)</f>
        <v>0</v>
      </c>
      <c r="P142" s="158" t="s">
        <v>54</v>
      </c>
      <c r="Q142" s="158" t="s">
        <v>54</v>
      </c>
      <c r="R142" s="158" t="s">
        <v>54</v>
      </c>
      <c r="S142" s="373"/>
      <c r="T142" s="374"/>
      <c r="U142" s="207"/>
      <c r="V142" s="208"/>
      <c r="W142" s="209"/>
      <c r="X142" s="209"/>
      <c r="Y142" s="209"/>
      <c r="Z142" s="209"/>
      <c r="AA142" s="224"/>
    </row>
    <row r="143" spans="1:44" s="88" customFormat="1" ht="30" customHeight="1" thickBot="1">
      <c r="A143" s="195"/>
      <c r="B143" s="196"/>
      <c r="C143" s="197" t="s">
        <v>58</v>
      </c>
      <c r="D143" s="196"/>
      <c r="E143" s="198" t="s">
        <v>53</v>
      </c>
      <c r="F143" s="199" t="s">
        <v>54</v>
      </c>
      <c r="G143" s="200"/>
      <c r="H143" s="200"/>
      <c r="I143" s="199" t="s">
        <v>54</v>
      </c>
      <c r="J143" s="199" t="s">
        <v>54</v>
      </c>
      <c r="K143" s="199" t="s">
        <v>54</v>
      </c>
      <c r="L143" s="201">
        <f>SUM(L142:L142)</f>
        <v>0</v>
      </c>
      <c r="M143" s="201">
        <f>SUM(M142:M142)</f>
        <v>0</v>
      </c>
      <c r="N143" s="201">
        <f>SUM(N142:N142)</f>
        <v>0</v>
      </c>
      <c r="O143" s="201">
        <f>SUM(O142:O142)</f>
        <v>0</v>
      </c>
      <c r="P143" s="199" t="s">
        <v>54</v>
      </c>
      <c r="Q143" s="199" t="s">
        <v>54</v>
      </c>
      <c r="R143" s="199" t="s">
        <v>54</v>
      </c>
      <c r="S143" s="338"/>
      <c r="T143" s="225"/>
      <c r="U143" s="196"/>
      <c r="V143" s="203">
        <f>$AB$15-((N143*24))</f>
        <v>672</v>
      </c>
      <c r="W143" s="176">
        <v>687</v>
      </c>
      <c r="X143" s="177">
        <v>48.432000000000002</v>
      </c>
      <c r="Y143" s="204">
        <f>W143*X143</f>
        <v>33272.784</v>
      </c>
      <c r="Z143" s="203">
        <f>(Y143*(V143-L143*24))/V143</f>
        <v>33272.784</v>
      </c>
      <c r="AA143" s="205">
        <f>(Z143/Y143)*100</f>
        <v>100</v>
      </c>
      <c r="AB143" s="107"/>
    </row>
    <row r="144" spans="1:44" s="120" customFormat="1" ht="30" customHeight="1">
      <c r="A144" s="226">
        <v>36</v>
      </c>
      <c r="B144" s="134" t="s">
        <v>147</v>
      </c>
      <c r="C144" s="227" t="s">
        <v>148</v>
      </c>
      <c r="D144" s="124">
        <v>82.8</v>
      </c>
      <c r="E144" s="157" t="s">
        <v>53</v>
      </c>
      <c r="F144" s="158" t="s">
        <v>54</v>
      </c>
      <c r="G144" s="116"/>
      <c r="H144" s="116"/>
      <c r="I144" s="227"/>
      <c r="J144" s="227"/>
      <c r="K144" s="227"/>
      <c r="L144" s="206">
        <f>IF(RIGHT(S144)="T",(+H144-G144),0)</f>
        <v>0</v>
      </c>
      <c r="M144" s="206">
        <f>IF(RIGHT(S144)="U",(+H144-G144),0)</f>
        <v>0</v>
      </c>
      <c r="N144" s="206">
        <f>IF(RIGHT(S144)="C",(+H144-G144),0)</f>
        <v>0</v>
      </c>
      <c r="O144" s="206">
        <f>IF(RIGHT(S144)="D",(+H144-G144),0)</f>
        <v>0</v>
      </c>
      <c r="P144" s="161"/>
      <c r="Q144" s="161"/>
      <c r="R144" s="161"/>
      <c r="S144" s="117"/>
      <c r="T144" s="118"/>
      <c r="U144" s="161"/>
      <c r="V144" s="162"/>
      <c r="W144" s="231"/>
      <c r="X144" s="231"/>
      <c r="Y144" s="231"/>
      <c r="Z144" s="231"/>
      <c r="AA144" s="232"/>
      <c r="AB144" s="119"/>
      <c r="AC144" s="119"/>
      <c r="AD144" s="119"/>
      <c r="AE144" s="119"/>
      <c r="AF144" s="119"/>
      <c r="AG144" s="119"/>
      <c r="AH144" s="119"/>
      <c r="AI144" s="119"/>
      <c r="AJ144" s="119"/>
      <c r="AK144" s="119"/>
      <c r="AL144" s="119"/>
      <c r="AM144" s="119"/>
      <c r="AN144" s="119"/>
      <c r="AO144" s="119"/>
      <c r="AP144" s="119"/>
      <c r="AQ144" s="119"/>
      <c r="AR144" s="119"/>
    </row>
    <row r="145" spans="1:28" s="92" customFormat="1" ht="30" customHeight="1" thickBot="1">
      <c r="A145" s="195"/>
      <c r="B145" s="196"/>
      <c r="C145" s="197" t="s">
        <v>58</v>
      </c>
      <c r="D145" s="196"/>
      <c r="E145" s="198" t="s">
        <v>53</v>
      </c>
      <c r="F145" s="199" t="s">
        <v>54</v>
      </c>
      <c r="G145" s="200"/>
      <c r="H145" s="200"/>
      <c r="I145" s="199" t="s">
        <v>54</v>
      </c>
      <c r="J145" s="199" t="s">
        <v>54</v>
      </c>
      <c r="K145" s="199" t="s">
        <v>54</v>
      </c>
      <c r="L145" s="201">
        <f>SUM(L144:L144)</f>
        <v>0</v>
      </c>
      <c r="M145" s="201">
        <f t="shared" ref="M145:O145" si="92">SUM(M144:M144)</f>
        <v>0</v>
      </c>
      <c r="N145" s="201">
        <f t="shared" si="92"/>
        <v>0</v>
      </c>
      <c r="O145" s="201">
        <f t="shared" si="92"/>
        <v>0</v>
      </c>
      <c r="P145" s="199" t="s">
        <v>54</v>
      </c>
      <c r="Q145" s="199" t="s">
        <v>54</v>
      </c>
      <c r="R145" s="199" t="s">
        <v>54</v>
      </c>
      <c r="S145" s="338"/>
      <c r="T145" s="225"/>
      <c r="U145" s="196"/>
      <c r="V145" s="203">
        <f>$AB$15-((N145*24))</f>
        <v>672</v>
      </c>
      <c r="W145" s="176">
        <v>515</v>
      </c>
      <c r="X145" s="177">
        <v>82.8</v>
      </c>
      <c r="Y145" s="204">
        <f>W145*X145</f>
        <v>42642</v>
      </c>
      <c r="Z145" s="203">
        <f>(Y145*(V145-L145*24))/V145</f>
        <v>42642</v>
      </c>
      <c r="AA145" s="205">
        <f>(Z145/Y145)*100</f>
        <v>100</v>
      </c>
      <c r="AB145" s="113"/>
    </row>
    <row r="146" spans="1:28" s="107" customFormat="1" ht="30" customHeight="1">
      <c r="A146" s="759">
        <v>37</v>
      </c>
      <c r="B146" s="757" t="s">
        <v>149</v>
      </c>
      <c r="C146" s="704" t="s">
        <v>150</v>
      </c>
      <c r="D146" s="708">
        <v>211.547</v>
      </c>
      <c r="E146" s="157" t="s">
        <v>53</v>
      </c>
      <c r="F146" s="158" t="s">
        <v>54</v>
      </c>
      <c r="G146" s="104">
        <v>42039.459722222222</v>
      </c>
      <c r="H146" s="104">
        <v>42039.772916666669</v>
      </c>
      <c r="I146" s="158" t="s">
        <v>54</v>
      </c>
      <c r="J146" s="158" t="s">
        <v>54</v>
      </c>
      <c r="K146" s="158" t="s">
        <v>54</v>
      </c>
      <c r="L146" s="160">
        <f>IF(RIGHT(S146)="T",(+H146-G146),0)</f>
        <v>0</v>
      </c>
      <c r="M146" s="160">
        <f>IF(RIGHT(S146)="U",(+H146-G146),0)</f>
        <v>0</v>
      </c>
      <c r="N146" s="160">
        <f>IF(RIGHT(S146)="C",(+H146-G146),0)</f>
        <v>0</v>
      </c>
      <c r="O146" s="160">
        <f>IF(RIGHT(S146)="D",(+H146-G146),0)</f>
        <v>0.31319444444670808</v>
      </c>
      <c r="P146" s="158" t="s">
        <v>54</v>
      </c>
      <c r="Q146" s="158" t="s">
        <v>54</v>
      </c>
      <c r="R146" s="158" t="s">
        <v>54</v>
      </c>
      <c r="S146" s="105" t="s">
        <v>73</v>
      </c>
      <c r="T146" s="106" t="s">
        <v>860</v>
      </c>
      <c r="U146" s="207"/>
      <c r="V146" s="222"/>
      <c r="W146" s="223"/>
      <c r="X146" s="223"/>
      <c r="Y146" s="223"/>
      <c r="Z146" s="223"/>
      <c r="AA146" s="224"/>
    </row>
    <row r="147" spans="1:28" s="107" customFormat="1" ht="30" customHeight="1">
      <c r="A147" s="760"/>
      <c r="B147" s="758"/>
      <c r="C147" s="711"/>
      <c r="D147" s="710"/>
      <c r="E147" s="268"/>
      <c r="F147" s="169"/>
      <c r="G147" s="104">
        <v>42054.384027777778</v>
      </c>
      <c r="H147" s="104">
        <v>42054.772916666669</v>
      </c>
      <c r="I147" s="169"/>
      <c r="J147" s="169"/>
      <c r="K147" s="169"/>
      <c r="L147" s="171">
        <f>IF(RIGHT(S147)="T",(+H147-G147),0)</f>
        <v>0</v>
      </c>
      <c r="M147" s="171">
        <f>IF(RIGHT(S147)="U",(+H147-G147),0)</f>
        <v>0</v>
      </c>
      <c r="N147" s="171">
        <f>IF(RIGHT(S147)="C",(+H147-G147),0)</f>
        <v>0</v>
      </c>
      <c r="O147" s="171">
        <f>IF(RIGHT(S147)="D",(+H147-G147),0)</f>
        <v>0.38888888889050577</v>
      </c>
      <c r="P147" s="169"/>
      <c r="Q147" s="169"/>
      <c r="R147" s="169"/>
      <c r="S147" s="105" t="s">
        <v>141</v>
      </c>
      <c r="T147" s="106" t="s">
        <v>861</v>
      </c>
      <c r="U147" s="339"/>
      <c r="V147" s="192"/>
      <c r="W147" s="193"/>
      <c r="X147" s="193"/>
      <c r="Y147" s="193"/>
      <c r="Z147" s="193"/>
      <c r="AA147" s="194"/>
    </row>
    <row r="148" spans="1:28" s="88" customFormat="1" ht="30" customHeight="1" thickBot="1">
      <c r="A148" s="195"/>
      <c r="B148" s="196"/>
      <c r="C148" s="197" t="s">
        <v>58</v>
      </c>
      <c r="D148" s="196"/>
      <c r="E148" s="198" t="s">
        <v>53</v>
      </c>
      <c r="F148" s="199" t="s">
        <v>54</v>
      </c>
      <c r="G148" s="200"/>
      <c r="H148" s="200"/>
      <c r="I148" s="199" t="s">
        <v>54</v>
      </c>
      <c r="J148" s="199" t="s">
        <v>54</v>
      </c>
      <c r="K148" s="199" t="s">
        <v>54</v>
      </c>
      <c r="L148" s="201">
        <f>SUM(L146:L147)</f>
        <v>0</v>
      </c>
      <c r="M148" s="201">
        <f t="shared" ref="M148:O148" si="93">SUM(M146:M147)</f>
        <v>0</v>
      </c>
      <c r="N148" s="201">
        <f t="shared" si="93"/>
        <v>0</v>
      </c>
      <c r="O148" s="201">
        <f t="shared" si="93"/>
        <v>0.70208333333721384</v>
      </c>
      <c r="P148" s="199" t="s">
        <v>54</v>
      </c>
      <c r="Q148" s="199" t="s">
        <v>54</v>
      </c>
      <c r="R148" s="199" t="s">
        <v>54</v>
      </c>
      <c r="S148" s="338"/>
      <c r="T148" s="225"/>
      <c r="U148" s="196"/>
      <c r="V148" s="203">
        <f>$AB$15-((N148*24))</f>
        <v>672</v>
      </c>
      <c r="W148" s="176">
        <v>403</v>
      </c>
      <c r="X148" s="177">
        <v>211.547</v>
      </c>
      <c r="Y148" s="204">
        <f>W148*X148</f>
        <v>85253.440999999992</v>
      </c>
      <c r="Z148" s="203">
        <f>(Y148*(V148-L148*24))/V148</f>
        <v>85253.440999999992</v>
      </c>
      <c r="AA148" s="205">
        <f>(Z148/Y148)*100</f>
        <v>100</v>
      </c>
      <c r="AB148" s="107"/>
    </row>
    <row r="149" spans="1:28" s="107" customFormat="1" ht="30" customHeight="1">
      <c r="A149" s="316">
        <v>38</v>
      </c>
      <c r="B149" s="317" t="s">
        <v>151</v>
      </c>
      <c r="C149" s="318" t="s">
        <v>152</v>
      </c>
      <c r="D149" s="124">
        <v>132.428</v>
      </c>
      <c r="E149" s="157" t="s">
        <v>53</v>
      </c>
      <c r="F149" s="158" t="s">
        <v>54</v>
      </c>
      <c r="G149" s="332"/>
      <c r="H149" s="332"/>
      <c r="I149" s="158" t="s">
        <v>54</v>
      </c>
      <c r="J149" s="158" t="s">
        <v>54</v>
      </c>
      <c r="K149" s="158" t="s">
        <v>54</v>
      </c>
      <c r="L149" s="206">
        <f t="shared" ref="L149" si="94">IF(RIGHT(S149)="T",(+H149-G149),0)</f>
        <v>0</v>
      </c>
      <c r="M149" s="206">
        <f t="shared" ref="M149" si="95">IF(RIGHT(S149)="U",(+H149-G149),0)</f>
        <v>0</v>
      </c>
      <c r="N149" s="206">
        <f t="shared" ref="N149" si="96">IF(RIGHT(S149)="C",(+H149-G149),0)</f>
        <v>0</v>
      </c>
      <c r="O149" s="206">
        <f t="shared" ref="O149" si="97">IF(RIGHT(S149)="D",(+H149-G149),0)</f>
        <v>0</v>
      </c>
      <c r="P149" s="158" t="s">
        <v>54</v>
      </c>
      <c r="Q149" s="158" t="s">
        <v>54</v>
      </c>
      <c r="R149" s="158" t="s">
        <v>54</v>
      </c>
      <c r="S149" s="333"/>
      <c r="T149" s="267"/>
      <c r="U149" s="207"/>
      <c r="V149" s="222"/>
      <c r="W149" s="223"/>
      <c r="X149" s="223"/>
      <c r="Y149" s="223"/>
      <c r="Z149" s="223"/>
      <c r="AA149" s="224"/>
    </row>
    <row r="150" spans="1:28" s="88" customFormat="1" ht="30" customHeight="1" thickBot="1">
      <c r="A150" s="195"/>
      <c r="B150" s="196"/>
      <c r="C150" s="197" t="s">
        <v>58</v>
      </c>
      <c r="D150" s="196"/>
      <c r="E150" s="198" t="s">
        <v>53</v>
      </c>
      <c r="F150" s="199" t="s">
        <v>54</v>
      </c>
      <c r="G150" s="200"/>
      <c r="H150" s="200"/>
      <c r="I150" s="199" t="s">
        <v>54</v>
      </c>
      <c r="J150" s="199" t="s">
        <v>54</v>
      </c>
      <c r="K150" s="334"/>
      <c r="L150" s="201">
        <f>SUM(L149:L149)</f>
        <v>0</v>
      </c>
      <c r="M150" s="201">
        <f>SUM(M149:M149)</f>
        <v>0</v>
      </c>
      <c r="N150" s="201">
        <f>SUM(N149:N149)</f>
        <v>0</v>
      </c>
      <c r="O150" s="201">
        <f>SUM(O149:O149)</f>
        <v>0</v>
      </c>
      <c r="P150" s="199" t="s">
        <v>54</v>
      </c>
      <c r="Q150" s="199" t="s">
        <v>54</v>
      </c>
      <c r="R150" s="199" t="s">
        <v>54</v>
      </c>
      <c r="S150" s="338"/>
      <c r="T150" s="225"/>
      <c r="U150" s="196"/>
      <c r="V150" s="203">
        <f>$AB$15-((N150*24))</f>
        <v>672</v>
      </c>
      <c r="W150" s="176">
        <v>515</v>
      </c>
      <c r="X150" s="177">
        <v>132.428</v>
      </c>
      <c r="Y150" s="204">
        <f>W150*X150</f>
        <v>68200.42</v>
      </c>
      <c r="Z150" s="203">
        <f>(Y150*(V150-L150*24))/V150</f>
        <v>68200.42</v>
      </c>
      <c r="AA150" s="205">
        <f>(Z150/Y150)*100</f>
        <v>100</v>
      </c>
      <c r="AB150" s="107"/>
    </row>
    <row r="151" spans="1:28" s="113" customFormat="1" ht="30" customHeight="1">
      <c r="A151" s="698">
        <v>39</v>
      </c>
      <c r="B151" s="706" t="s">
        <v>153</v>
      </c>
      <c r="C151" s="704" t="s">
        <v>154</v>
      </c>
      <c r="D151" s="708">
        <v>48.427999999999997</v>
      </c>
      <c r="E151" s="157" t="s">
        <v>53</v>
      </c>
      <c r="F151" s="158" t="s">
        <v>54</v>
      </c>
      <c r="G151" s="104">
        <v>42036.867361111108</v>
      </c>
      <c r="H151" s="104">
        <v>42037.299305555556</v>
      </c>
      <c r="I151" s="158" t="s">
        <v>54</v>
      </c>
      <c r="J151" s="158" t="s">
        <v>54</v>
      </c>
      <c r="K151" s="227"/>
      <c r="L151" s="206">
        <f>IF(RIGHT(S151)="T",(+H151-G151),0)</f>
        <v>0</v>
      </c>
      <c r="M151" s="206">
        <f>IF(RIGHT(S151)="U",(+H151-G151),0)</f>
        <v>0</v>
      </c>
      <c r="N151" s="206">
        <f>IF(RIGHT(S151)="C",(+H151-G151),0)</f>
        <v>0</v>
      </c>
      <c r="O151" s="206">
        <f>IF(RIGHT(S151)="D",(+H151-G151),0)</f>
        <v>0.43194444444816327</v>
      </c>
      <c r="P151" s="158" t="s">
        <v>54</v>
      </c>
      <c r="Q151" s="158" t="s">
        <v>54</v>
      </c>
      <c r="R151" s="158" t="s">
        <v>54</v>
      </c>
      <c r="S151" s="105" t="s">
        <v>57</v>
      </c>
      <c r="T151" s="106" t="s">
        <v>797</v>
      </c>
      <c r="U151" s="267"/>
      <c r="V151" s="208"/>
      <c r="W151" s="209"/>
      <c r="X151" s="209"/>
      <c r="Y151" s="209"/>
      <c r="Z151" s="209"/>
      <c r="AA151" s="210"/>
    </row>
    <row r="152" spans="1:28" s="113" customFormat="1" ht="30" customHeight="1" thickBot="1">
      <c r="A152" s="699"/>
      <c r="B152" s="707"/>
      <c r="C152" s="737"/>
      <c r="D152" s="709"/>
      <c r="E152" s="213" t="s">
        <v>53</v>
      </c>
      <c r="F152" s="211" t="s">
        <v>54</v>
      </c>
      <c r="G152" s="104">
        <v>42038.90625</v>
      </c>
      <c r="H152" s="104">
        <v>42039.302083333336</v>
      </c>
      <c r="I152" s="211" t="s">
        <v>54</v>
      </c>
      <c r="J152" s="211" t="s">
        <v>54</v>
      </c>
      <c r="K152" s="375"/>
      <c r="L152" s="171">
        <f>IF(RIGHT(S152)="T",(+H152-G152),0)</f>
        <v>0</v>
      </c>
      <c r="M152" s="171">
        <f>IF(RIGHT(S152)="U",(+H152-G152),0)</f>
        <v>0</v>
      </c>
      <c r="N152" s="171">
        <f>IF(RIGHT(S152)="C",(+H152-G152),0)</f>
        <v>0</v>
      </c>
      <c r="O152" s="171">
        <f>IF(RIGHT(S152)="D",(+H152-G152),0)</f>
        <v>0.39583333333575865</v>
      </c>
      <c r="P152" s="211" t="s">
        <v>54</v>
      </c>
      <c r="Q152" s="211" t="s">
        <v>54</v>
      </c>
      <c r="R152" s="211" t="s">
        <v>54</v>
      </c>
      <c r="S152" s="105" t="s">
        <v>57</v>
      </c>
      <c r="T152" s="106" t="s">
        <v>799</v>
      </c>
      <c r="U152" s="376"/>
      <c r="V152" s="192"/>
      <c r="W152" s="193"/>
      <c r="X152" s="193"/>
      <c r="Y152" s="193"/>
      <c r="Z152" s="193"/>
      <c r="AA152" s="194"/>
    </row>
    <row r="153" spans="1:28" s="113" customFormat="1" ht="30" customHeight="1">
      <c r="A153" s="699"/>
      <c r="B153" s="707"/>
      <c r="C153" s="737"/>
      <c r="D153" s="709"/>
      <c r="E153" s="157" t="s">
        <v>53</v>
      </c>
      <c r="F153" s="211"/>
      <c r="G153" s="104">
        <v>42039.878472222219</v>
      </c>
      <c r="H153" s="104">
        <v>42040.277777777781</v>
      </c>
      <c r="I153" s="211"/>
      <c r="J153" s="211"/>
      <c r="K153" s="375"/>
      <c r="L153" s="171">
        <f t="shared" ref="L153:L160" si="98">IF(RIGHT(S153)="T",(+H153-G153),0)</f>
        <v>0</v>
      </c>
      <c r="M153" s="171">
        <f t="shared" ref="M153:M160" si="99">IF(RIGHT(S153)="U",(+H153-G153),0)</f>
        <v>0</v>
      </c>
      <c r="N153" s="171">
        <f t="shared" ref="N153:N160" si="100">IF(RIGHT(S153)="C",(+H153-G153),0)</f>
        <v>0</v>
      </c>
      <c r="O153" s="171">
        <f t="shared" ref="O153:O160" si="101">IF(RIGHT(S153)="D",(+H153-G153),0)</f>
        <v>0.39930555556202307</v>
      </c>
      <c r="P153" s="211"/>
      <c r="Q153" s="211"/>
      <c r="R153" s="211"/>
      <c r="S153" s="105" t="s">
        <v>57</v>
      </c>
      <c r="T153" s="106" t="s">
        <v>799</v>
      </c>
      <c r="U153" s="376"/>
      <c r="V153" s="192"/>
      <c r="W153" s="193"/>
      <c r="X153" s="193"/>
      <c r="Y153" s="193"/>
      <c r="Z153" s="193"/>
      <c r="AA153" s="194"/>
    </row>
    <row r="154" spans="1:28" s="113" customFormat="1" ht="30" customHeight="1" thickBot="1">
      <c r="A154" s="699"/>
      <c r="B154" s="707"/>
      <c r="C154" s="737"/>
      <c r="D154" s="709"/>
      <c r="E154" s="213" t="s">
        <v>53</v>
      </c>
      <c r="F154" s="211"/>
      <c r="G154" s="104">
        <v>42040.878472222219</v>
      </c>
      <c r="H154" s="104">
        <v>42041.230555555558</v>
      </c>
      <c r="I154" s="211"/>
      <c r="J154" s="211"/>
      <c r="K154" s="375"/>
      <c r="L154" s="171">
        <f t="shared" si="98"/>
        <v>0</v>
      </c>
      <c r="M154" s="171">
        <f t="shared" si="99"/>
        <v>0</v>
      </c>
      <c r="N154" s="171">
        <f t="shared" si="100"/>
        <v>0</v>
      </c>
      <c r="O154" s="171">
        <f t="shared" si="101"/>
        <v>0.35208333333866904</v>
      </c>
      <c r="P154" s="211"/>
      <c r="Q154" s="211"/>
      <c r="R154" s="211"/>
      <c r="S154" s="105" t="s">
        <v>57</v>
      </c>
      <c r="T154" s="106" t="s">
        <v>862</v>
      </c>
      <c r="U154" s="376"/>
      <c r="V154" s="192"/>
      <c r="W154" s="193"/>
      <c r="X154" s="193"/>
      <c r="Y154" s="193"/>
      <c r="Z154" s="193"/>
      <c r="AA154" s="194"/>
    </row>
    <row r="155" spans="1:28" s="113" customFormat="1" ht="30" customHeight="1">
      <c r="A155" s="699"/>
      <c r="B155" s="707"/>
      <c r="C155" s="737"/>
      <c r="D155" s="709"/>
      <c r="E155" s="157" t="s">
        <v>53</v>
      </c>
      <c r="F155" s="211"/>
      <c r="G155" s="104">
        <v>42042.038194444445</v>
      </c>
      <c r="H155" s="104">
        <v>42042.292361111111</v>
      </c>
      <c r="I155" s="211"/>
      <c r="J155" s="211"/>
      <c r="K155" s="375"/>
      <c r="L155" s="171">
        <f t="shared" si="98"/>
        <v>0</v>
      </c>
      <c r="M155" s="171">
        <f t="shared" si="99"/>
        <v>0</v>
      </c>
      <c r="N155" s="171">
        <f t="shared" si="100"/>
        <v>0</v>
      </c>
      <c r="O155" s="171">
        <f t="shared" si="101"/>
        <v>0.25416666666569654</v>
      </c>
      <c r="P155" s="211"/>
      <c r="Q155" s="211"/>
      <c r="R155" s="211"/>
      <c r="S155" s="105" t="s">
        <v>57</v>
      </c>
      <c r="T155" s="106" t="s">
        <v>863</v>
      </c>
      <c r="U155" s="376"/>
      <c r="V155" s="192"/>
      <c r="W155" s="193"/>
      <c r="X155" s="193"/>
      <c r="Y155" s="193"/>
      <c r="Z155" s="193"/>
      <c r="AA155" s="194"/>
    </row>
    <row r="156" spans="1:28" s="113" customFormat="1" ht="30" customHeight="1" thickBot="1">
      <c r="A156" s="699"/>
      <c r="B156" s="707"/>
      <c r="C156" s="737"/>
      <c r="D156" s="709"/>
      <c r="E156" s="213" t="s">
        <v>53</v>
      </c>
      <c r="F156" s="211"/>
      <c r="G156" s="104">
        <v>42046.875</v>
      </c>
      <c r="H156" s="104">
        <v>42047.295138888891</v>
      </c>
      <c r="I156" s="211"/>
      <c r="J156" s="211"/>
      <c r="K156" s="375"/>
      <c r="L156" s="171">
        <f t="shared" si="98"/>
        <v>0</v>
      </c>
      <c r="M156" s="171">
        <f t="shared" si="99"/>
        <v>0</v>
      </c>
      <c r="N156" s="171">
        <f t="shared" si="100"/>
        <v>0</v>
      </c>
      <c r="O156" s="171">
        <f t="shared" si="101"/>
        <v>0.42013888889050577</v>
      </c>
      <c r="P156" s="211"/>
      <c r="Q156" s="211"/>
      <c r="R156" s="211"/>
      <c r="S156" s="105" t="s">
        <v>57</v>
      </c>
      <c r="T156" s="106" t="s">
        <v>864</v>
      </c>
      <c r="U156" s="376"/>
      <c r="V156" s="192"/>
      <c r="W156" s="193"/>
      <c r="X156" s="193"/>
      <c r="Y156" s="193"/>
      <c r="Z156" s="193"/>
      <c r="AA156" s="194"/>
    </row>
    <row r="157" spans="1:28" s="113" customFormat="1" ht="30" customHeight="1">
      <c r="A157" s="699"/>
      <c r="B157" s="707"/>
      <c r="C157" s="737"/>
      <c r="D157" s="709"/>
      <c r="E157" s="157" t="s">
        <v>53</v>
      </c>
      <c r="F157" s="211"/>
      <c r="G157" s="104">
        <v>42047.898611111108</v>
      </c>
      <c r="H157" s="104">
        <v>42048.301388888889</v>
      </c>
      <c r="I157" s="211"/>
      <c r="J157" s="211"/>
      <c r="K157" s="375"/>
      <c r="L157" s="171">
        <f t="shared" si="98"/>
        <v>0</v>
      </c>
      <c r="M157" s="171">
        <f t="shared" si="99"/>
        <v>0</v>
      </c>
      <c r="N157" s="171">
        <f t="shared" si="100"/>
        <v>0</v>
      </c>
      <c r="O157" s="171">
        <f t="shared" si="101"/>
        <v>0.40277777778101154</v>
      </c>
      <c r="P157" s="211"/>
      <c r="Q157" s="211"/>
      <c r="R157" s="211"/>
      <c r="S157" s="105" t="s">
        <v>57</v>
      </c>
      <c r="T157" s="106" t="s">
        <v>864</v>
      </c>
      <c r="U157" s="376"/>
      <c r="V157" s="192"/>
      <c r="W157" s="193"/>
      <c r="X157" s="193"/>
      <c r="Y157" s="193"/>
      <c r="Z157" s="193"/>
      <c r="AA157" s="194"/>
    </row>
    <row r="158" spans="1:28" s="113" customFormat="1" ht="30" customHeight="1" thickBot="1">
      <c r="A158" s="699"/>
      <c r="B158" s="707"/>
      <c r="C158" s="737"/>
      <c r="D158" s="709"/>
      <c r="E158" s="213" t="s">
        <v>53</v>
      </c>
      <c r="F158" s="211"/>
      <c r="G158" s="104">
        <v>42048.893750000003</v>
      </c>
      <c r="H158" s="104">
        <v>42049.282638888886</v>
      </c>
      <c r="I158" s="211"/>
      <c r="J158" s="211"/>
      <c r="K158" s="375"/>
      <c r="L158" s="171">
        <f t="shared" si="98"/>
        <v>0</v>
      </c>
      <c r="M158" s="171">
        <f t="shared" si="99"/>
        <v>0</v>
      </c>
      <c r="N158" s="171">
        <f t="shared" si="100"/>
        <v>0</v>
      </c>
      <c r="O158" s="171">
        <f t="shared" si="101"/>
        <v>0.38888888888322981</v>
      </c>
      <c r="P158" s="211"/>
      <c r="Q158" s="211"/>
      <c r="R158" s="211"/>
      <c r="S158" s="105" t="s">
        <v>57</v>
      </c>
      <c r="T158" s="106" t="s">
        <v>864</v>
      </c>
      <c r="U158" s="376"/>
      <c r="V158" s="192"/>
      <c r="W158" s="193"/>
      <c r="X158" s="193"/>
      <c r="Y158" s="193"/>
      <c r="Z158" s="193"/>
      <c r="AA158" s="194"/>
    </row>
    <row r="159" spans="1:28" s="113" customFormat="1" ht="30" customHeight="1">
      <c r="A159" s="699"/>
      <c r="B159" s="707"/>
      <c r="C159" s="737"/>
      <c r="D159" s="709"/>
      <c r="E159" s="157" t="s">
        <v>53</v>
      </c>
      <c r="F159" s="211"/>
      <c r="G159" s="104">
        <v>42054.921527777777</v>
      </c>
      <c r="H159" s="104">
        <v>42055.378472222219</v>
      </c>
      <c r="I159" s="211"/>
      <c r="J159" s="211"/>
      <c r="K159" s="375"/>
      <c r="L159" s="171">
        <f t="shared" si="98"/>
        <v>0</v>
      </c>
      <c r="M159" s="171">
        <f t="shared" si="99"/>
        <v>0</v>
      </c>
      <c r="N159" s="171">
        <f t="shared" si="100"/>
        <v>0</v>
      </c>
      <c r="O159" s="171">
        <f t="shared" si="101"/>
        <v>0.4569444444423425</v>
      </c>
      <c r="P159" s="211"/>
      <c r="Q159" s="211"/>
      <c r="R159" s="211"/>
      <c r="S159" s="105" t="s">
        <v>57</v>
      </c>
      <c r="T159" s="106" t="s">
        <v>864</v>
      </c>
      <c r="U159" s="376"/>
      <c r="V159" s="192"/>
      <c r="W159" s="193"/>
      <c r="X159" s="193"/>
      <c r="Y159" s="193"/>
      <c r="Z159" s="193"/>
      <c r="AA159" s="194"/>
    </row>
    <row r="160" spans="1:28" s="113" customFormat="1" ht="30" customHeight="1">
      <c r="A160" s="699"/>
      <c r="B160" s="707"/>
      <c r="C160" s="737"/>
      <c r="D160" s="709"/>
      <c r="E160" s="213" t="s">
        <v>53</v>
      </c>
      <c r="F160" s="211"/>
      <c r="G160" s="104">
        <v>42063.915972222225</v>
      </c>
      <c r="H160" s="104">
        <v>42064</v>
      </c>
      <c r="I160" s="211"/>
      <c r="J160" s="211"/>
      <c r="K160" s="375"/>
      <c r="L160" s="171">
        <f t="shared" si="98"/>
        <v>0</v>
      </c>
      <c r="M160" s="171">
        <f t="shared" si="99"/>
        <v>0</v>
      </c>
      <c r="N160" s="171">
        <f t="shared" si="100"/>
        <v>0</v>
      </c>
      <c r="O160" s="171">
        <f t="shared" si="101"/>
        <v>8.4027777775190771E-2</v>
      </c>
      <c r="P160" s="211"/>
      <c r="Q160" s="211"/>
      <c r="R160" s="211"/>
      <c r="S160" s="105" t="s">
        <v>57</v>
      </c>
      <c r="T160" s="110" t="s">
        <v>864</v>
      </c>
      <c r="U160" s="376"/>
      <c r="V160" s="192"/>
      <c r="W160" s="193"/>
      <c r="X160" s="193"/>
      <c r="Y160" s="193"/>
      <c r="Z160" s="193"/>
      <c r="AA160" s="194"/>
    </row>
    <row r="161" spans="1:44" s="92" customFormat="1" ht="30" customHeight="1" thickBot="1">
      <c r="A161" s="195"/>
      <c r="B161" s="196"/>
      <c r="C161" s="197" t="s">
        <v>58</v>
      </c>
      <c r="D161" s="196"/>
      <c r="E161" s="198" t="s">
        <v>53</v>
      </c>
      <c r="F161" s="199" t="s">
        <v>54</v>
      </c>
      <c r="G161" s="200"/>
      <c r="H161" s="200"/>
      <c r="I161" s="199" t="s">
        <v>54</v>
      </c>
      <c r="J161" s="199" t="s">
        <v>54</v>
      </c>
      <c r="K161" s="377"/>
      <c r="L161" s="201">
        <f>SUM(L151:L160)</f>
        <v>0</v>
      </c>
      <c r="M161" s="201">
        <f>SUM(M151:M160)</f>
        <v>0</v>
      </c>
      <c r="N161" s="201">
        <f>SUM(N151:N160)</f>
        <v>0</v>
      </c>
      <c r="O161" s="201">
        <f>SUM(O151:O160)</f>
        <v>3.586111111122591</v>
      </c>
      <c r="P161" s="199" t="s">
        <v>54</v>
      </c>
      <c r="Q161" s="199" t="s">
        <v>54</v>
      </c>
      <c r="R161" s="199" t="s">
        <v>54</v>
      </c>
      <c r="S161" s="338"/>
      <c r="T161" s="225"/>
      <c r="U161" s="196"/>
      <c r="V161" s="203">
        <f>$AB$15-((N161*24))</f>
        <v>672</v>
      </c>
      <c r="W161" s="176">
        <v>515</v>
      </c>
      <c r="X161" s="177">
        <v>48.427999999999997</v>
      </c>
      <c r="Y161" s="204">
        <f>W161*X161</f>
        <v>24940.42</v>
      </c>
      <c r="Z161" s="203">
        <f>(Y161*(V161-L161*24))/V161</f>
        <v>24940.42</v>
      </c>
      <c r="AA161" s="205">
        <f>(Z161/Y161)*100</f>
        <v>100</v>
      </c>
      <c r="AB161" s="113"/>
    </row>
    <row r="162" spans="1:44" s="113" customFormat="1" ht="30" customHeight="1">
      <c r="A162" s="218">
        <v>40</v>
      </c>
      <c r="B162" s="219" t="s">
        <v>155</v>
      </c>
      <c r="C162" s="220" t="s">
        <v>156</v>
      </c>
      <c r="D162" s="221">
        <v>48.427999999999997</v>
      </c>
      <c r="E162" s="157" t="s">
        <v>53</v>
      </c>
      <c r="F162" s="158" t="s">
        <v>54</v>
      </c>
      <c r="G162" s="104"/>
      <c r="H162" s="104"/>
      <c r="I162" s="158" t="s">
        <v>54</v>
      </c>
      <c r="J162" s="158" t="s">
        <v>54</v>
      </c>
      <c r="K162" s="227"/>
      <c r="L162" s="206">
        <f>IF(RIGHT(S162)="T",(+H162-G162),0)</f>
        <v>0</v>
      </c>
      <c r="M162" s="206">
        <f>IF(RIGHT(S162)="U",(+H162-G162),0)</f>
        <v>0</v>
      </c>
      <c r="N162" s="206">
        <f>IF(RIGHT(S162)="C",(+H162-G162),0)</f>
        <v>0</v>
      </c>
      <c r="O162" s="206">
        <f>IF(RIGHT(S162)="D",(+H162-G162),0)</f>
        <v>0</v>
      </c>
      <c r="P162" s="158" t="s">
        <v>54</v>
      </c>
      <c r="Q162" s="158" t="s">
        <v>54</v>
      </c>
      <c r="R162" s="158" t="s">
        <v>54</v>
      </c>
      <c r="S162" s="105"/>
      <c r="T162" s="106"/>
      <c r="U162" s="267"/>
      <c r="V162" s="208"/>
      <c r="W162" s="209"/>
      <c r="X162" s="209"/>
      <c r="Y162" s="209"/>
      <c r="Z162" s="209"/>
      <c r="AA162" s="210"/>
    </row>
    <row r="163" spans="1:44" s="92" customFormat="1" ht="30" customHeight="1" thickBot="1">
      <c r="A163" s="195"/>
      <c r="B163" s="196"/>
      <c r="C163" s="197" t="s">
        <v>58</v>
      </c>
      <c r="D163" s="196"/>
      <c r="E163" s="198" t="s">
        <v>53</v>
      </c>
      <c r="F163" s="199" t="s">
        <v>54</v>
      </c>
      <c r="G163" s="200"/>
      <c r="H163" s="200"/>
      <c r="I163" s="199" t="s">
        <v>54</v>
      </c>
      <c r="J163" s="199" t="s">
        <v>54</v>
      </c>
      <c r="K163" s="377"/>
      <c r="L163" s="201">
        <f>SUM(L162:L162)</f>
        <v>0</v>
      </c>
      <c r="M163" s="201">
        <f>SUM(M162:M162)</f>
        <v>0</v>
      </c>
      <c r="N163" s="201">
        <f>SUM(N162:N162)</f>
        <v>0</v>
      </c>
      <c r="O163" s="201">
        <f>SUM(O162:O162)</f>
        <v>0</v>
      </c>
      <c r="P163" s="199" t="s">
        <v>54</v>
      </c>
      <c r="Q163" s="199" t="s">
        <v>54</v>
      </c>
      <c r="R163" s="199" t="s">
        <v>54</v>
      </c>
      <c r="S163" s="338"/>
      <c r="T163" s="225"/>
      <c r="U163" s="196"/>
      <c r="V163" s="203">
        <f>$AB$15-((N163*24))</f>
        <v>672</v>
      </c>
      <c r="W163" s="176">
        <v>515</v>
      </c>
      <c r="X163" s="177">
        <v>48.427999999999997</v>
      </c>
      <c r="Y163" s="204">
        <f>W163*X163</f>
        <v>24940.42</v>
      </c>
      <c r="Z163" s="203">
        <f>(Y163*(V163-L163*24))/V163</f>
        <v>24940.42</v>
      </c>
      <c r="AA163" s="205">
        <f>(Z163/Y163)*100</f>
        <v>100</v>
      </c>
      <c r="AB163" s="113"/>
    </row>
    <row r="164" spans="1:44" s="103" customFormat="1" ht="30" customHeight="1">
      <c r="A164" s="226">
        <v>41</v>
      </c>
      <c r="B164" s="134" t="s">
        <v>157</v>
      </c>
      <c r="C164" s="227" t="s">
        <v>158</v>
      </c>
      <c r="D164" s="124">
        <v>42.7</v>
      </c>
      <c r="E164" s="157" t="s">
        <v>53</v>
      </c>
      <c r="F164" s="158" t="s">
        <v>54</v>
      </c>
      <c r="G164" s="228"/>
      <c r="H164" s="228"/>
      <c r="I164" s="159"/>
      <c r="J164" s="159"/>
      <c r="K164" s="159"/>
      <c r="L164" s="206">
        <f t="shared" ref="L164" si="102">IF(RIGHT(S164)="T",(+H164-G164),0)</f>
        <v>0</v>
      </c>
      <c r="M164" s="206">
        <f t="shared" ref="M164" si="103">IF(RIGHT(S164)="U",(+H164-G164),0)</f>
        <v>0</v>
      </c>
      <c r="N164" s="206">
        <f t="shared" ref="N164" si="104">IF(RIGHT(S164)="C",(+H164-G164),0)</f>
        <v>0</v>
      </c>
      <c r="O164" s="206">
        <f t="shared" ref="O164" si="105">IF(RIGHT(S164)="D",(+H164-G164),0)</f>
        <v>0</v>
      </c>
      <c r="P164" s="161"/>
      <c r="Q164" s="161"/>
      <c r="R164" s="161"/>
      <c r="S164" s="229"/>
      <c r="T164" s="230"/>
      <c r="U164" s="161"/>
      <c r="V164" s="162"/>
      <c r="W164" s="231"/>
      <c r="X164" s="231"/>
      <c r="Y164" s="231"/>
      <c r="Z164" s="231"/>
      <c r="AA164" s="232"/>
      <c r="AB164" s="102"/>
      <c r="AC164" s="102"/>
      <c r="AD164" s="102"/>
      <c r="AE164" s="102"/>
      <c r="AF164" s="102"/>
      <c r="AG164" s="102"/>
      <c r="AH164" s="102"/>
      <c r="AI164" s="102"/>
      <c r="AJ164" s="102"/>
      <c r="AK164" s="102"/>
      <c r="AL164" s="102"/>
      <c r="AM164" s="102"/>
      <c r="AN164" s="102"/>
      <c r="AO164" s="102"/>
      <c r="AP164" s="102"/>
      <c r="AQ164" s="102"/>
      <c r="AR164" s="102"/>
    </row>
    <row r="165" spans="1:44" s="92" customFormat="1" ht="30" customHeight="1" thickBot="1">
      <c r="A165" s="195"/>
      <c r="B165" s="196"/>
      <c r="C165" s="197" t="s">
        <v>58</v>
      </c>
      <c r="D165" s="196"/>
      <c r="E165" s="198" t="s">
        <v>53</v>
      </c>
      <c r="F165" s="199" t="s">
        <v>54</v>
      </c>
      <c r="G165" s="200"/>
      <c r="H165" s="200"/>
      <c r="I165" s="199" t="s">
        <v>54</v>
      </c>
      <c r="J165" s="199" t="s">
        <v>54</v>
      </c>
      <c r="K165" s="377"/>
      <c r="L165" s="201">
        <f>SUM(L163:L164)</f>
        <v>0</v>
      </c>
      <c r="M165" s="201">
        <f>SUM(M163:M164)</f>
        <v>0</v>
      </c>
      <c r="N165" s="201">
        <f>SUM(N163:N164)</f>
        <v>0</v>
      </c>
      <c r="O165" s="201">
        <f>SUM(O164:O164)</f>
        <v>0</v>
      </c>
      <c r="P165" s="199" t="s">
        <v>54</v>
      </c>
      <c r="Q165" s="199" t="s">
        <v>54</v>
      </c>
      <c r="R165" s="199" t="s">
        <v>54</v>
      </c>
      <c r="S165" s="338"/>
      <c r="T165" s="225"/>
      <c r="U165" s="196"/>
      <c r="V165" s="203">
        <f>$AB$15-((N165*24))</f>
        <v>672</v>
      </c>
      <c r="W165" s="176">
        <v>515</v>
      </c>
      <c r="X165" s="177">
        <v>42.7</v>
      </c>
      <c r="Y165" s="204">
        <f>W165*X165</f>
        <v>21990.5</v>
      </c>
      <c r="Z165" s="203">
        <f>(Y165*(V165-L165*24))/V165</f>
        <v>21990.5</v>
      </c>
      <c r="AA165" s="205">
        <f>(Z165/Y165)*100</f>
        <v>100</v>
      </c>
      <c r="AB165" s="113"/>
    </row>
    <row r="166" spans="1:44" s="103" customFormat="1" ht="30" customHeight="1">
      <c r="A166" s="251">
        <v>42</v>
      </c>
      <c r="B166" s="252" t="s">
        <v>159</v>
      </c>
      <c r="C166" s="253" t="s">
        <v>160</v>
      </c>
      <c r="D166" s="221">
        <v>60.68</v>
      </c>
      <c r="E166" s="179" t="s">
        <v>53</v>
      </c>
      <c r="F166" s="180" t="s">
        <v>54</v>
      </c>
      <c r="G166" s="104">
        <v>42046.452777777777</v>
      </c>
      <c r="H166" s="104">
        <v>42046.776388888888</v>
      </c>
      <c r="I166" s="141"/>
      <c r="J166" s="141"/>
      <c r="K166" s="141"/>
      <c r="L166" s="160">
        <f t="shared" ref="L166" si="106">IF(RIGHT(S166)="T",(+H166-G166),0)</f>
        <v>0.32361111111094942</v>
      </c>
      <c r="M166" s="160">
        <f t="shared" ref="M166" si="107">IF(RIGHT(S166)="U",(+H166-G166),0)</f>
        <v>0</v>
      </c>
      <c r="N166" s="160">
        <f t="shared" ref="N166" si="108">IF(RIGHT(S166)="C",(+H166-G166),0)</f>
        <v>0</v>
      </c>
      <c r="O166" s="160">
        <f t="shared" ref="O166" si="109">IF(RIGHT(S166)="D",(+H166-G166),0)</f>
        <v>0</v>
      </c>
      <c r="P166" s="182"/>
      <c r="Q166" s="182"/>
      <c r="R166" s="182"/>
      <c r="S166" s="105" t="s">
        <v>103</v>
      </c>
      <c r="T166" s="106" t="s">
        <v>865</v>
      </c>
      <c r="U166" s="182"/>
      <c r="V166" s="296"/>
      <c r="W166" s="297"/>
      <c r="X166" s="221"/>
      <c r="Y166" s="298"/>
      <c r="Z166" s="296"/>
      <c r="AA166" s="299"/>
      <c r="AB166" s="102"/>
      <c r="AC166" s="102"/>
      <c r="AD166" s="102"/>
      <c r="AE166" s="102"/>
      <c r="AF166" s="102"/>
      <c r="AG166" s="102"/>
      <c r="AH166" s="102"/>
      <c r="AI166" s="102"/>
      <c r="AJ166" s="102"/>
      <c r="AK166" s="102"/>
      <c r="AL166" s="102"/>
      <c r="AM166" s="102"/>
      <c r="AN166" s="102"/>
      <c r="AO166" s="102"/>
      <c r="AP166" s="102"/>
      <c r="AQ166" s="102"/>
      <c r="AR166" s="102"/>
    </row>
    <row r="167" spans="1:44" s="92" customFormat="1" ht="30" customHeight="1" thickBot="1">
      <c r="A167" s="195"/>
      <c r="B167" s="196"/>
      <c r="C167" s="197" t="s">
        <v>58</v>
      </c>
      <c r="D167" s="196"/>
      <c r="E167" s="198" t="s">
        <v>53</v>
      </c>
      <c r="F167" s="199" t="s">
        <v>54</v>
      </c>
      <c r="G167" s="200"/>
      <c r="H167" s="200"/>
      <c r="I167" s="199" t="s">
        <v>54</v>
      </c>
      <c r="J167" s="199" t="s">
        <v>54</v>
      </c>
      <c r="K167" s="377"/>
      <c r="L167" s="201">
        <f>SUM(L163:L166)</f>
        <v>0.32361111111094942</v>
      </c>
      <c r="M167" s="201">
        <f>SUM(M163:M166)</f>
        <v>0</v>
      </c>
      <c r="N167" s="201">
        <f>SUM(N163:N166)</f>
        <v>0</v>
      </c>
      <c r="O167" s="201">
        <f>SUM(O166:O166)</f>
        <v>0</v>
      </c>
      <c r="P167" s="199" t="s">
        <v>54</v>
      </c>
      <c r="Q167" s="199" t="s">
        <v>54</v>
      </c>
      <c r="R167" s="199" t="s">
        <v>54</v>
      </c>
      <c r="S167" s="338"/>
      <c r="T167" s="225"/>
      <c r="U167" s="196"/>
      <c r="V167" s="203">
        <f>$AB$15-((N167*24))</f>
        <v>672</v>
      </c>
      <c r="W167" s="176">
        <v>691</v>
      </c>
      <c r="X167" s="177">
        <v>60.68</v>
      </c>
      <c r="Y167" s="204">
        <f>W167*X167</f>
        <v>41929.879999999997</v>
      </c>
      <c r="Z167" s="203">
        <f>(Y167*(V167-L167*24))/V167</f>
        <v>41445.273748016116</v>
      </c>
      <c r="AA167" s="205">
        <f>(Z167/Y167)*100</f>
        <v>98.844246031746621</v>
      </c>
      <c r="AB167" s="113"/>
    </row>
    <row r="168" spans="1:44" s="113" customFormat="1" ht="30" customHeight="1">
      <c r="A168" s="218">
        <v>43</v>
      </c>
      <c r="B168" s="219" t="s">
        <v>161</v>
      </c>
      <c r="C168" s="220" t="s">
        <v>162</v>
      </c>
      <c r="D168" s="221">
        <v>235.952</v>
      </c>
      <c r="E168" s="157" t="s">
        <v>53</v>
      </c>
      <c r="F168" s="158" t="s">
        <v>54</v>
      </c>
      <c r="G168" s="104">
        <v>42036.163888888892</v>
      </c>
      <c r="H168" s="104">
        <v>42036.290972222225</v>
      </c>
      <c r="I168" s="158" t="s">
        <v>54</v>
      </c>
      <c r="J168" s="158" t="s">
        <v>54</v>
      </c>
      <c r="K168" s="158" t="s">
        <v>54</v>
      </c>
      <c r="L168" s="206">
        <f>IF(RIGHT(S168)="T",(+H168-G168),0)</f>
        <v>0</v>
      </c>
      <c r="M168" s="206">
        <f>IF(RIGHT(S168)="U",(+H168-G168),0)</f>
        <v>0</v>
      </c>
      <c r="N168" s="206">
        <f>IF(RIGHT(S168)="C",(+H168-G168),0)</f>
        <v>0</v>
      </c>
      <c r="O168" s="206">
        <f>IF(RIGHT(S168)="D",(+H168-G168),0)</f>
        <v>0.12708333333284827</v>
      </c>
      <c r="P168" s="158" t="s">
        <v>54</v>
      </c>
      <c r="Q168" s="158" t="s">
        <v>54</v>
      </c>
      <c r="R168" s="158" t="s">
        <v>54</v>
      </c>
      <c r="S168" s="105" t="s">
        <v>57</v>
      </c>
      <c r="T168" s="106" t="s">
        <v>805</v>
      </c>
      <c r="U168" s="378"/>
      <c r="V168" s="379"/>
      <c r="W168" s="379"/>
      <c r="X168" s="379"/>
      <c r="Y168" s="379"/>
      <c r="Z168" s="379"/>
      <c r="AA168" s="380"/>
    </row>
    <row r="169" spans="1:44" s="92" customFormat="1" ht="30" customHeight="1" thickBot="1">
      <c r="A169" s="195"/>
      <c r="B169" s="196"/>
      <c r="C169" s="197" t="s">
        <v>58</v>
      </c>
      <c r="D169" s="196"/>
      <c r="E169" s="198" t="s">
        <v>53</v>
      </c>
      <c r="F169" s="199" t="s">
        <v>54</v>
      </c>
      <c r="G169" s="200"/>
      <c r="H169" s="200"/>
      <c r="I169" s="199" t="s">
        <v>54</v>
      </c>
      <c r="J169" s="199" t="s">
        <v>54</v>
      </c>
      <c r="K169" s="377"/>
      <c r="L169" s="201">
        <f>SUM(L168:L168)</f>
        <v>0</v>
      </c>
      <c r="M169" s="201">
        <f>SUM(M168:M168)</f>
        <v>0</v>
      </c>
      <c r="N169" s="201">
        <f>SUM(N168:N168)</f>
        <v>0</v>
      </c>
      <c r="O169" s="201">
        <f>SUM(O168:O168)</f>
        <v>0.12708333333284827</v>
      </c>
      <c r="P169" s="199" t="s">
        <v>54</v>
      </c>
      <c r="Q169" s="199" t="s">
        <v>54</v>
      </c>
      <c r="R169" s="199" t="s">
        <v>54</v>
      </c>
      <c r="S169" s="338"/>
      <c r="T169" s="225"/>
      <c r="U169" s="196"/>
      <c r="V169" s="307">
        <f>$AB$15-((N169*24))</f>
        <v>672</v>
      </c>
      <c r="W169" s="308">
        <v>515</v>
      </c>
      <c r="X169" s="309">
        <v>235.952</v>
      </c>
      <c r="Y169" s="310">
        <f>W169*X169</f>
        <v>121515.28</v>
      </c>
      <c r="Z169" s="307">
        <f>(Y169*(V169-L169*24))/V169</f>
        <v>121515.28</v>
      </c>
      <c r="AA169" s="205">
        <f>(Z169/Y169)*100</f>
        <v>100</v>
      </c>
      <c r="AB169" s="113"/>
    </row>
    <row r="170" spans="1:44" s="113" customFormat="1" ht="30" customHeight="1">
      <c r="A170" s="698">
        <v>44</v>
      </c>
      <c r="B170" s="706" t="s">
        <v>163</v>
      </c>
      <c r="C170" s="704" t="s">
        <v>164</v>
      </c>
      <c r="D170" s="708">
        <v>235.952</v>
      </c>
      <c r="E170" s="157" t="s">
        <v>53</v>
      </c>
      <c r="F170" s="158" t="s">
        <v>54</v>
      </c>
      <c r="G170" s="104">
        <v>42036.991666666669</v>
      </c>
      <c r="H170" s="104">
        <v>42037.334722222222</v>
      </c>
      <c r="I170" s="158" t="s">
        <v>54</v>
      </c>
      <c r="J170" s="158" t="s">
        <v>54</v>
      </c>
      <c r="K170" s="227"/>
      <c r="L170" s="206">
        <f t="shared" ref="L170:L176" si="110">IF(RIGHT(S170)="T",(+H170-G170),0)</f>
        <v>0</v>
      </c>
      <c r="M170" s="206">
        <f t="shared" ref="M170:M176" si="111">IF(RIGHT(S170)="U",(+H170-G170),0)</f>
        <v>0</v>
      </c>
      <c r="N170" s="206">
        <f t="shared" ref="N170:N176" si="112">IF(RIGHT(S170)="C",(+H170-G170),0)</f>
        <v>0</v>
      </c>
      <c r="O170" s="206">
        <f t="shared" ref="O170:O176" si="113">IF(RIGHT(S170)="D",(+H170-G170),0)</f>
        <v>0.34305555555329192</v>
      </c>
      <c r="P170" s="158" t="s">
        <v>54</v>
      </c>
      <c r="Q170" s="158" t="s">
        <v>54</v>
      </c>
      <c r="R170" s="158" t="s">
        <v>54</v>
      </c>
      <c r="S170" s="105" t="s">
        <v>57</v>
      </c>
      <c r="T170" s="106" t="s">
        <v>805</v>
      </c>
      <c r="U170" s="267"/>
      <c r="V170" s="208"/>
      <c r="W170" s="209"/>
      <c r="X170" s="209"/>
      <c r="Y170" s="209"/>
      <c r="Z170" s="209"/>
      <c r="AA170" s="210"/>
    </row>
    <row r="171" spans="1:44" s="113" customFormat="1" ht="30" customHeight="1">
      <c r="A171" s="699"/>
      <c r="B171" s="707"/>
      <c r="C171" s="737"/>
      <c r="D171" s="709"/>
      <c r="E171" s="213" t="s">
        <v>53</v>
      </c>
      <c r="F171" s="211" t="s">
        <v>54</v>
      </c>
      <c r="G171" s="104">
        <v>42038.052777777775</v>
      </c>
      <c r="H171" s="104">
        <v>42038.275000000001</v>
      </c>
      <c r="I171" s="211" t="s">
        <v>54</v>
      </c>
      <c r="J171" s="211" t="s">
        <v>54</v>
      </c>
      <c r="K171" s="375"/>
      <c r="L171" s="171">
        <f t="shared" si="110"/>
        <v>0</v>
      </c>
      <c r="M171" s="171">
        <f t="shared" si="111"/>
        <v>0</v>
      </c>
      <c r="N171" s="171">
        <f t="shared" si="112"/>
        <v>0</v>
      </c>
      <c r="O171" s="171">
        <f t="shared" si="113"/>
        <v>0.22222222222626442</v>
      </c>
      <c r="P171" s="211" t="s">
        <v>54</v>
      </c>
      <c r="Q171" s="211" t="s">
        <v>54</v>
      </c>
      <c r="R171" s="211" t="s">
        <v>54</v>
      </c>
      <c r="S171" s="105" t="s">
        <v>57</v>
      </c>
      <c r="T171" s="106" t="s">
        <v>805</v>
      </c>
      <c r="U171" s="376"/>
      <c r="V171" s="192"/>
      <c r="W171" s="193"/>
      <c r="X171" s="193"/>
      <c r="Y171" s="193"/>
      <c r="Z171" s="193"/>
      <c r="AA171" s="194"/>
    </row>
    <row r="172" spans="1:44" s="113" customFormat="1" ht="30" customHeight="1">
      <c r="A172" s="699"/>
      <c r="B172" s="707"/>
      <c r="C172" s="737"/>
      <c r="D172" s="709"/>
      <c r="E172" s="213" t="s">
        <v>53</v>
      </c>
      <c r="F172" s="211" t="s">
        <v>54</v>
      </c>
      <c r="G172" s="104">
        <v>42040.918749999997</v>
      </c>
      <c r="H172" s="104">
        <v>42041.237500000003</v>
      </c>
      <c r="I172" s="211" t="s">
        <v>54</v>
      </c>
      <c r="J172" s="211" t="s">
        <v>54</v>
      </c>
      <c r="K172" s="375"/>
      <c r="L172" s="171">
        <f t="shared" si="110"/>
        <v>0</v>
      </c>
      <c r="M172" s="171">
        <f t="shared" si="111"/>
        <v>0</v>
      </c>
      <c r="N172" s="171">
        <f t="shared" si="112"/>
        <v>0</v>
      </c>
      <c r="O172" s="171">
        <f t="shared" si="113"/>
        <v>0.31875000000582077</v>
      </c>
      <c r="P172" s="211" t="s">
        <v>54</v>
      </c>
      <c r="Q172" s="211" t="s">
        <v>54</v>
      </c>
      <c r="R172" s="211" t="s">
        <v>54</v>
      </c>
      <c r="S172" s="105" t="s">
        <v>57</v>
      </c>
      <c r="T172" s="106" t="s">
        <v>866</v>
      </c>
      <c r="U172" s="376"/>
      <c r="V172" s="192"/>
      <c r="W172" s="193"/>
      <c r="X172" s="193"/>
      <c r="Y172" s="193"/>
      <c r="Z172" s="193"/>
      <c r="AA172" s="194"/>
    </row>
    <row r="173" spans="1:44" s="113" customFormat="1" ht="30" customHeight="1">
      <c r="A173" s="699"/>
      <c r="B173" s="707"/>
      <c r="C173" s="737"/>
      <c r="D173" s="709"/>
      <c r="E173" s="213" t="s">
        <v>53</v>
      </c>
      <c r="F173" s="211" t="s">
        <v>54</v>
      </c>
      <c r="G173" s="104">
        <v>42042.897916666669</v>
      </c>
      <c r="H173" s="104">
        <v>42043.361805555556</v>
      </c>
      <c r="I173" s="211" t="s">
        <v>54</v>
      </c>
      <c r="J173" s="211" t="s">
        <v>54</v>
      </c>
      <c r="K173" s="375"/>
      <c r="L173" s="171">
        <f t="shared" si="110"/>
        <v>0</v>
      </c>
      <c r="M173" s="171">
        <f t="shared" si="111"/>
        <v>0</v>
      </c>
      <c r="N173" s="171">
        <f t="shared" si="112"/>
        <v>0</v>
      </c>
      <c r="O173" s="171">
        <f t="shared" si="113"/>
        <v>0.46388888888759539</v>
      </c>
      <c r="P173" s="211" t="s">
        <v>54</v>
      </c>
      <c r="Q173" s="211" t="s">
        <v>54</v>
      </c>
      <c r="R173" s="211" t="s">
        <v>54</v>
      </c>
      <c r="S173" s="105" t="s">
        <v>57</v>
      </c>
      <c r="T173" s="106" t="s">
        <v>805</v>
      </c>
      <c r="U173" s="376"/>
      <c r="V173" s="192"/>
      <c r="W173" s="193"/>
      <c r="X173" s="193"/>
      <c r="Y173" s="193"/>
      <c r="Z173" s="193"/>
      <c r="AA173" s="194"/>
    </row>
    <row r="174" spans="1:44" s="113" customFormat="1" ht="30" customHeight="1">
      <c r="A174" s="699"/>
      <c r="B174" s="707"/>
      <c r="C174" s="737"/>
      <c r="D174" s="709"/>
      <c r="E174" s="213" t="s">
        <v>53</v>
      </c>
      <c r="F174" s="211"/>
      <c r="G174" s="104">
        <v>42043.882638888892</v>
      </c>
      <c r="H174" s="104">
        <v>42044.32708333333</v>
      </c>
      <c r="I174" s="211"/>
      <c r="J174" s="211"/>
      <c r="K174" s="375"/>
      <c r="L174" s="171">
        <f t="shared" ref="L174" si="114">IF(RIGHT(S174)="T",(+H174-G174),0)</f>
        <v>0</v>
      </c>
      <c r="M174" s="171">
        <f t="shared" ref="M174" si="115">IF(RIGHT(S174)="U",(+H174-G174),0)</f>
        <v>0</v>
      </c>
      <c r="N174" s="171">
        <f t="shared" ref="N174" si="116">IF(RIGHT(S174)="C",(+H174-G174),0)</f>
        <v>0</v>
      </c>
      <c r="O174" s="171">
        <f t="shared" ref="O174" si="117">IF(RIGHT(S174)="D",(+H174-G174),0)</f>
        <v>0.44444444443797693</v>
      </c>
      <c r="P174" s="211"/>
      <c r="Q174" s="211"/>
      <c r="R174" s="211"/>
      <c r="S174" s="105" t="s">
        <v>57</v>
      </c>
      <c r="T174" s="106" t="s">
        <v>805</v>
      </c>
      <c r="U174" s="376"/>
      <c r="V174" s="192"/>
      <c r="W174" s="193"/>
      <c r="X174" s="193"/>
      <c r="Y174" s="193"/>
      <c r="Z174" s="193"/>
      <c r="AA174" s="194"/>
    </row>
    <row r="175" spans="1:44" s="113" customFormat="1" ht="30" customHeight="1">
      <c r="A175" s="699"/>
      <c r="B175" s="707"/>
      <c r="C175" s="737"/>
      <c r="D175" s="709"/>
      <c r="E175" s="213" t="s">
        <v>53</v>
      </c>
      <c r="F175" s="211" t="s">
        <v>54</v>
      </c>
      <c r="G175" s="104">
        <v>42045.176388888889</v>
      </c>
      <c r="H175" s="104">
        <v>42045.359027777777</v>
      </c>
      <c r="I175" s="211" t="s">
        <v>54</v>
      </c>
      <c r="J175" s="211" t="s">
        <v>54</v>
      </c>
      <c r="K175" s="375"/>
      <c r="L175" s="171">
        <f t="shared" si="110"/>
        <v>0</v>
      </c>
      <c r="M175" s="171">
        <f t="shared" si="111"/>
        <v>0</v>
      </c>
      <c r="N175" s="171">
        <f t="shared" si="112"/>
        <v>0</v>
      </c>
      <c r="O175" s="171">
        <f t="shared" si="113"/>
        <v>0.18263888888759539</v>
      </c>
      <c r="P175" s="211" t="s">
        <v>54</v>
      </c>
      <c r="Q175" s="211" t="s">
        <v>54</v>
      </c>
      <c r="R175" s="211" t="s">
        <v>54</v>
      </c>
      <c r="S175" s="105" t="s">
        <v>57</v>
      </c>
      <c r="T175" s="106" t="s">
        <v>805</v>
      </c>
      <c r="U175" s="376"/>
      <c r="V175" s="192"/>
      <c r="W175" s="193"/>
      <c r="X175" s="193"/>
      <c r="Y175" s="193"/>
      <c r="Z175" s="193"/>
      <c r="AA175" s="194"/>
    </row>
    <row r="176" spans="1:44" s="113" customFormat="1" ht="30" customHeight="1">
      <c r="A176" s="699"/>
      <c r="B176" s="707"/>
      <c r="C176" s="737"/>
      <c r="D176" s="709"/>
      <c r="E176" s="213" t="s">
        <v>53</v>
      </c>
      <c r="F176" s="211" t="s">
        <v>54</v>
      </c>
      <c r="G176" s="104">
        <v>42045.915277777778</v>
      </c>
      <c r="H176" s="104">
        <v>42046.331944444442</v>
      </c>
      <c r="I176" s="211" t="s">
        <v>54</v>
      </c>
      <c r="J176" s="211" t="s">
        <v>54</v>
      </c>
      <c r="K176" s="211" t="s">
        <v>54</v>
      </c>
      <c r="L176" s="171">
        <f t="shared" si="110"/>
        <v>0</v>
      </c>
      <c r="M176" s="171">
        <f t="shared" si="111"/>
        <v>0</v>
      </c>
      <c r="N176" s="171">
        <f t="shared" si="112"/>
        <v>0</v>
      </c>
      <c r="O176" s="171">
        <f t="shared" si="113"/>
        <v>0.41666666666424135</v>
      </c>
      <c r="P176" s="211" t="s">
        <v>54</v>
      </c>
      <c r="Q176" s="211" t="s">
        <v>54</v>
      </c>
      <c r="R176" s="211" t="s">
        <v>54</v>
      </c>
      <c r="S176" s="105" t="s">
        <v>57</v>
      </c>
      <c r="T176" s="106" t="s">
        <v>805</v>
      </c>
      <c r="U176" s="376"/>
      <c r="V176" s="192"/>
      <c r="W176" s="193"/>
      <c r="X176" s="193"/>
      <c r="Y176" s="193"/>
      <c r="Z176" s="193"/>
      <c r="AA176" s="194"/>
    </row>
    <row r="177" spans="1:28" s="113" customFormat="1" ht="30" customHeight="1">
      <c r="A177" s="699"/>
      <c r="B177" s="707"/>
      <c r="C177" s="737"/>
      <c r="D177" s="709"/>
      <c r="E177" s="213" t="s">
        <v>53</v>
      </c>
      <c r="F177" s="211"/>
      <c r="G177" s="104">
        <v>42046.884027777778</v>
      </c>
      <c r="H177" s="104">
        <v>42047.311805555553</v>
      </c>
      <c r="I177" s="211"/>
      <c r="J177" s="211"/>
      <c r="K177" s="211"/>
      <c r="L177" s="171">
        <f t="shared" ref="L177:L185" si="118">IF(RIGHT(S177)="T",(+H177-G177),0)</f>
        <v>0</v>
      </c>
      <c r="M177" s="171">
        <f t="shared" ref="M177:M185" si="119">IF(RIGHT(S177)="U",(+H177-G177),0)</f>
        <v>0</v>
      </c>
      <c r="N177" s="171">
        <f t="shared" ref="N177:N185" si="120">IF(RIGHT(S177)="C",(+H177-G177),0)</f>
        <v>0</v>
      </c>
      <c r="O177" s="171">
        <f t="shared" ref="O177:O185" si="121">IF(RIGHT(S177)="D",(+H177-G177),0)</f>
        <v>0.42777777777519077</v>
      </c>
      <c r="P177" s="211"/>
      <c r="Q177" s="211"/>
      <c r="R177" s="211"/>
      <c r="S177" s="105" t="s">
        <v>57</v>
      </c>
      <c r="T177" s="106" t="s">
        <v>805</v>
      </c>
      <c r="U177" s="376"/>
      <c r="V177" s="192"/>
      <c r="W177" s="193"/>
      <c r="X177" s="193"/>
      <c r="Y177" s="193"/>
      <c r="Z177" s="193"/>
      <c r="AA177" s="194"/>
    </row>
    <row r="178" spans="1:28" s="113" customFormat="1" ht="30" customHeight="1">
      <c r="A178" s="699"/>
      <c r="B178" s="707"/>
      <c r="C178" s="737"/>
      <c r="D178" s="709"/>
      <c r="E178" s="213" t="s">
        <v>53</v>
      </c>
      <c r="F178" s="211"/>
      <c r="G178" s="104">
        <v>42047.884027777778</v>
      </c>
      <c r="H178" s="104">
        <v>42048.414583333331</v>
      </c>
      <c r="I178" s="211"/>
      <c r="J178" s="211"/>
      <c r="K178" s="211"/>
      <c r="L178" s="171">
        <f t="shared" si="118"/>
        <v>0</v>
      </c>
      <c r="M178" s="171">
        <f t="shared" si="119"/>
        <v>0</v>
      </c>
      <c r="N178" s="171">
        <f t="shared" si="120"/>
        <v>0</v>
      </c>
      <c r="O178" s="171">
        <f t="shared" si="121"/>
        <v>0.53055555555329192</v>
      </c>
      <c r="P178" s="211"/>
      <c r="Q178" s="211"/>
      <c r="R178" s="211"/>
      <c r="S178" s="105" t="s">
        <v>57</v>
      </c>
      <c r="T178" s="106" t="s">
        <v>805</v>
      </c>
      <c r="U178" s="376"/>
      <c r="V178" s="192"/>
      <c r="W178" s="193"/>
      <c r="X178" s="193"/>
      <c r="Y178" s="193"/>
      <c r="Z178" s="193"/>
      <c r="AA178" s="194"/>
    </row>
    <row r="179" spans="1:28" s="113" customFormat="1" ht="30" customHeight="1">
      <c r="A179" s="699"/>
      <c r="B179" s="707"/>
      <c r="C179" s="737"/>
      <c r="D179" s="709"/>
      <c r="E179" s="213" t="s">
        <v>53</v>
      </c>
      <c r="F179" s="211"/>
      <c r="G179" s="104">
        <v>42048.870138888888</v>
      </c>
      <c r="H179" s="104">
        <v>42049.368055555555</v>
      </c>
      <c r="I179" s="211"/>
      <c r="J179" s="211"/>
      <c r="K179" s="211"/>
      <c r="L179" s="171">
        <f t="shared" si="118"/>
        <v>0</v>
      </c>
      <c r="M179" s="171">
        <f t="shared" si="119"/>
        <v>0</v>
      </c>
      <c r="N179" s="171">
        <f t="shared" si="120"/>
        <v>0</v>
      </c>
      <c r="O179" s="171">
        <f t="shared" si="121"/>
        <v>0.49791666666715173</v>
      </c>
      <c r="P179" s="211"/>
      <c r="Q179" s="211"/>
      <c r="R179" s="211"/>
      <c r="S179" s="105" t="s">
        <v>57</v>
      </c>
      <c r="T179" s="106" t="s">
        <v>805</v>
      </c>
      <c r="U179" s="376"/>
      <c r="V179" s="192"/>
      <c r="W179" s="193"/>
      <c r="X179" s="193"/>
      <c r="Y179" s="193"/>
      <c r="Z179" s="193"/>
      <c r="AA179" s="194"/>
    </row>
    <row r="180" spans="1:28" s="113" customFormat="1" ht="30" customHeight="1">
      <c r="A180" s="699"/>
      <c r="B180" s="707"/>
      <c r="C180" s="737"/>
      <c r="D180" s="709"/>
      <c r="E180" s="213" t="s">
        <v>53</v>
      </c>
      <c r="F180" s="211"/>
      <c r="G180" s="104">
        <v>42057.054861111108</v>
      </c>
      <c r="H180" s="104">
        <v>42057.365972222222</v>
      </c>
      <c r="I180" s="211"/>
      <c r="J180" s="211"/>
      <c r="K180" s="211"/>
      <c r="L180" s="171">
        <f t="shared" si="118"/>
        <v>0</v>
      </c>
      <c r="M180" s="171">
        <f t="shared" si="119"/>
        <v>0</v>
      </c>
      <c r="N180" s="171">
        <f t="shared" si="120"/>
        <v>0</v>
      </c>
      <c r="O180" s="171">
        <f t="shared" si="121"/>
        <v>0.31111111111385981</v>
      </c>
      <c r="P180" s="211"/>
      <c r="Q180" s="211"/>
      <c r="R180" s="211"/>
      <c r="S180" s="105" t="s">
        <v>57</v>
      </c>
      <c r="T180" s="106" t="s">
        <v>867</v>
      </c>
      <c r="U180" s="376"/>
      <c r="V180" s="192"/>
      <c r="W180" s="193"/>
      <c r="X180" s="193"/>
      <c r="Y180" s="193"/>
      <c r="Z180" s="193"/>
      <c r="AA180" s="194"/>
    </row>
    <row r="181" spans="1:28" s="113" customFormat="1" ht="30" customHeight="1">
      <c r="A181" s="699"/>
      <c r="B181" s="707"/>
      <c r="C181" s="737"/>
      <c r="D181" s="709"/>
      <c r="E181" s="213" t="s">
        <v>53</v>
      </c>
      <c r="F181" s="211"/>
      <c r="G181" s="104">
        <v>42060.088194444441</v>
      </c>
      <c r="H181" s="104">
        <v>42060.283333333333</v>
      </c>
      <c r="I181" s="211"/>
      <c r="J181" s="211"/>
      <c r="K181" s="211"/>
      <c r="L181" s="171">
        <f t="shared" si="118"/>
        <v>0</v>
      </c>
      <c r="M181" s="171">
        <f t="shared" si="119"/>
        <v>0</v>
      </c>
      <c r="N181" s="171">
        <f t="shared" si="120"/>
        <v>0</v>
      </c>
      <c r="O181" s="171">
        <f t="shared" si="121"/>
        <v>0.19513888889196096</v>
      </c>
      <c r="P181" s="211"/>
      <c r="Q181" s="211"/>
      <c r="R181" s="211"/>
      <c r="S181" s="105" t="s">
        <v>57</v>
      </c>
      <c r="T181" s="106" t="s">
        <v>868</v>
      </c>
      <c r="U181" s="376"/>
      <c r="V181" s="192"/>
      <c r="W181" s="193"/>
      <c r="X181" s="193"/>
      <c r="Y181" s="193"/>
      <c r="Z181" s="193"/>
      <c r="AA181" s="194"/>
    </row>
    <row r="182" spans="1:28" s="113" customFormat="1" ht="30" customHeight="1">
      <c r="A182" s="699"/>
      <c r="B182" s="707"/>
      <c r="C182" s="737"/>
      <c r="D182" s="709"/>
      <c r="E182" s="213" t="s">
        <v>53</v>
      </c>
      <c r="F182" s="211"/>
      <c r="G182" s="104">
        <v>42061.05</v>
      </c>
      <c r="H182" s="104">
        <v>42061.306944444441</v>
      </c>
      <c r="I182" s="211"/>
      <c r="J182" s="211"/>
      <c r="K182" s="211"/>
      <c r="L182" s="171">
        <f t="shared" si="118"/>
        <v>0</v>
      </c>
      <c r="M182" s="171">
        <f t="shared" si="119"/>
        <v>0</v>
      </c>
      <c r="N182" s="171">
        <f t="shared" si="120"/>
        <v>0</v>
      </c>
      <c r="O182" s="171">
        <f t="shared" si="121"/>
        <v>0.25694444443797693</v>
      </c>
      <c r="P182" s="211"/>
      <c r="Q182" s="211"/>
      <c r="R182" s="211"/>
      <c r="S182" s="105" t="s">
        <v>57</v>
      </c>
      <c r="T182" s="110" t="s">
        <v>869</v>
      </c>
      <c r="U182" s="376"/>
      <c r="V182" s="192"/>
      <c r="W182" s="193"/>
      <c r="X182" s="193"/>
      <c r="Y182" s="193"/>
      <c r="Z182" s="193"/>
      <c r="AA182" s="194"/>
    </row>
    <row r="183" spans="1:28" s="113" customFormat="1" ht="30" customHeight="1">
      <c r="A183" s="699"/>
      <c r="B183" s="707"/>
      <c r="C183" s="737"/>
      <c r="D183" s="709"/>
      <c r="E183" s="213" t="s">
        <v>53</v>
      </c>
      <c r="F183" s="211"/>
      <c r="G183" s="104">
        <v>42062.146527777775</v>
      </c>
      <c r="H183" s="104">
        <v>42062.324305555558</v>
      </c>
      <c r="I183" s="211"/>
      <c r="J183" s="211"/>
      <c r="K183" s="211"/>
      <c r="L183" s="171">
        <f t="shared" si="118"/>
        <v>0</v>
      </c>
      <c r="M183" s="171">
        <f t="shared" si="119"/>
        <v>0</v>
      </c>
      <c r="N183" s="171">
        <f t="shared" si="120"/>
        <v>0</v>
      </c>
      <c r="O183" s="171">
        <f t="shared" si="121"/>
        <v>0.17777777778246673</v>
      </c>
      <c r="P183" s="211"/>
      <c r="Q183" s="211"/>
      <c r="R183" s="211"/>
      <c r="S183" s="105" t="s">
        <v>57</v>
      </c>
      <c r="T183" s="110" t="s">
        <v>869</v>
      </c>
      <c r="U183" s="376"/>
      <c r="V183" s="192"/>
      <c r="W183" s="193"/>
      <c r="X183" s="193"/>
      <c r="Y183" s="193"/>
      <c r="Z183" s="193"/>
      <c r="AA183" s="194"/>
    </row>
    <row r="184" spans="1:28" s="113" customFormat="1" ht="30" customHeight="1">
      <c r="A184" s="699"/>
      <c r="B184" s="707"/>
      <c r="C184" s="737"/>
      <c r="D184" s="709"/>
      <c r="E184" s="213" t="s">
        <v>53</v>
      </c>
      <c r="F184" s="211"/>
      <c r="G184" s="104">
        <v>42063.018750000003</v>
      </c>
      <c r="H184" s="104">
        <v>42063.276388888888</v>
      </c>
      <c r="I184" s="211"/>
      <c r="J184" s="211"/>
      <c r="K184" s="211"/>
      <c r="L184" s="171">
        <f t="shared" si="118"/>
        <v>0</v>
      </c>
      <c r="M184" s="171">
        <f t="shared" si="119"/>
        <v>0</v>
      </c>
      <c r="N184" s="171">
        <f t="shared" si="120"/>
        <v>0</v>
      </c>
      <c r="O184" s="171">
        <f t="shared" si="121"/>
        <v>0.257638888884685</v>
      </c>
      <c r="P184" s="211"/>
      <c r="Q184" s="211"/>
      <c r="R184" s="211"/>
      <c r="S184" s="105" t="s">
        <v>57</v>
      </c>
      <c r="T184" s="110" t="s">
        <v>806</v>
      </c>
      <c r="U184" s="376"/>
      <c r="V184" s="192"/>
      <c r="W184" s="193"/>
      <c r="X184" s="193"/>
      <c r="Y184" s="193"/>
      <c r="Z184" s="193"/>
      <c r="AA184" s="194"/>
    </row>
    <row r="185" spans="1:28" s="113" customFormat="1" ht="30" customHeight="1">
      <c r="A185" s="699"/>
      <c r="B185" s="707"/>
      <c r="C185" s="737"/>
      <c r="D185" s="709"/>
      <c r="E185" s="213" t="s">
        <v>53</v>
      </c>
      <c r="F185" s="211"/>
      <c r="G185" s="104">
        <v>42063.960416666669</v>
      </c>
      <c r="H185" s="104">
        <v>42064</v>
      </c>
      <c r="I185" s="211"/>
      <c r="J185" s="211"/>
      <c r="K185" s="211"/>
      <c r="L185" s="171">
        <f t="shared" si="118"/>
        <v>0</v>
      </c>
      <c r="M185" s="171">
        <f t="shared" si="119"/>
        <v>0</v>
      </c>
      <c r="N185" s="171">
        <f t="shared" si="120"/>
        <v>0</v>
      </c>
      <c r="O185" s="171">
        <f t="shared" si="121"/>
        <v>3.9583333331393078E-2</v>
      </c>
      <c r="P185" s="211"/>
      <c r="Q185" s="211"/>
      <c r="R185" s="211"/>
      <c r="S185" s="105" t="s">
        <v>57</v>
      </c>
      <c r="T185" s="110" t="s">
        <v>806</v>
      </c>
      <c r="U185" s="376"/>
      <c r="V185" s="192"/>
      <c r="W185" s="193"/>
      <c r="X185" s="193"/>
      <c r="Y185" s="193"/>
      <c r="Z185" s="193"/>
      <c r="AA185" s="194"/>
    </row>
    <row r="186" spans="1:28" s="92" customFormat="1" ht="30" customHeight="1" thickBot="1">
      <c r="A186" s="195"/>
      <c r="B186" s="196"/>
      <c r="C186" s="197" t="s">
        <v>58</v>
      </c>
      <c r="D186" s="196"/>
      <c r="E186" s="198" t="s">
        <v>53</v>
      </c>
      <c r="F186" s="199" t="s">
        <v>54</v>
      </c>
      <c r="G186" s="200"/>
      <c r="H186" s="200"/>
      <c r="I186" s="199" t="s">
        <v>54</v>
      </c>
      <c r="J186" s="199" t="s">
        <v>54</v>
      </c>
      <c r="K186" s="199" t="s">
        <v>54</v>
      </c>
      <c r="L186" s="201">
        <f>SUM(L170:L185)</f>
        <v>0</v>
      </c>
      <c r="M186" s="201">
        <f>SUM(M170:M185)</f>
        <v>0</v>
      </c>
      <c r="N186" s="201">
        <f>SUM(N170:N185)</f>
        <v>0</v>
      </c>
      <c r="O186" s="201">
        <f>SUM(O170:O185)</f>
        <v>5.0861111111007631</v>
      </c>
      <c r="P186" s="199" t="s">
        <v>54</v>
      </c>
      <c r="Q186" s="199" t="s">
        <v>54</v>
      </c>
      <c r="R186" s="199" t="s">
        <v>54</v>
      </c>
      <c r="S186" s="338"/>
      <c r="T186" s="225"/>
      <c r="U186" s="196"/>
      <c r="V186" s="203">
        <f>$AB$15-((N186*24))</f>
        <v>672</v>
      </c>
      <c r="W186" s="176">
        <v>515</v>
      </c>
      <c r="X186" s="177">
        <v>235.952</v>
      </c>
      <c r="Y186" s="204">
        <f>W186*X186</f>
        <v>121515.28</v>
      </c>
      <c r="Z186" s="203">
        <f>(Y186*(V186-L186*24))/V186</f>
        <v>121515.28</v>
      </c>
      <c r="AA186" s="205">
        <f>(Z186/Y186)*100</f>
        <v>100</v>
      </c>
      <c r="AB186" s="113"/>
    </row>
    <row r="187" spans="1:28" s="107" customFormat="1" ht="30" customHeight="1">
      <c r="A187" s="218">
        <v>45</v>
      </c>
      <c r="B187" s="219" t="s">
        <v>165</v>
      </c>
      <c r="C187" s="220" t="s">
        <v>166</v>
      </c>
      <c r="D187" s="124">
        <v>12.55</v>
      </c>
      <c r="E187" s="157" t="s">
        <v>53</v>
      </c>
      <c r="F187" s="158" t="s">
        <v>54</v>
      </c>
      <c r="G187" s="104">
        <v>42055.5625</v>
      </c>
      <c r="H187" s="104">
        <v>42055.572916666664</v>
      </c>
      <c r="I187" s="158" t="s">
        <v>54</v>
      </c>
      <c r="J187" s="158" t="s">
        <v>54</v>
      </c>
      <c r="K187" s="159"/>
      <c r="L187" s="206">
        <f>IF(RIGHT(S187)="T",(+H187-G187),0)</f>
        <v>0</v>
      </c>
      <c r="M187" s="206">
        <f>IF(RIGHT(S187)="U",(+H187-G187),0)</f>
        <v>1.0416666664241347E-2</v>
      </c>
      <c r="N187" s="206">
        <f>IF(RIGHT(S187)="C",(+H187-G187),0)</f>
        <v>0</v>
      </c>
      <c r="O187" s="206">
        <f>IF(RIGHT(S187)="D",(+H187-G187),0)</f>
        <v>0</v>
      </c>
      <c r="P187" s="158" t="s">
        <v>54</v>
      </c>
      <c r="Q187" s="158" t="s">
        <v>54</v>
      </c>
      <c r="R187" s="158" t="s">
        <v>54</v>
      </c>
      <c r="S187" s="105" t="s">
        <v>78</v>
      </c>
      <c r="T187" s="111" t="s">
        <v>870</v>
      </c>
      <c r="U187" s="207"/>
      <c r="V187" s="208"/>
      <c r="W187" s="209"/>
      <c r="X187" s="209"/>
      <c r="Y187" s="209"/>
      <c r="Z187" s="209"/>
      <c r="AA187" s="210"/>
    </row>
    <row r="188" spans="1:28" s="88" customFormat="1" ht="30" customHeight="1" thickBot="1">
      <c r="A188" s="195"/>
      <c r="B188" s="196"/>
      <c r="C188" s="197" t="s">
        <v>58</v>
      </c>
      <c r="D188" s="196"/>
      <c r="E188" s="198" t="s">
        <v>53</v>
      </c>
      <c r="F188" s="199" t="s">
        <v>54</v>
      </c>
      <c r="G188" s="200"/>
      <c r="H188" s="200"/>
      <c r="I188" s="199" t="s">
        <v>54</v>
      </c>
      <c r="J188" s="199" t="s">
        <v>54</v>
      </c>
      <c r="K188" s="334"/>
      <c r="L188" s="201">
        <f>SUM(L187:L187)</f>
        <v>0</v>
      </c>
      <c r="M188" s="201">
        <f>SUM(M187:M187)</f>
        <v>1.0416666664241347E-2</v>
      </c>
      <c r="N188" s="201">
        <f>SUM(N187:N187)</f>
        <v>0</v>
      </c>
      <c r="O188" s="201">
        <f>SUM(O187:O187)</f>
        <v>0</v>
      </c>
      <c r="P188" s="199" t="s">
        <v>54</v>
      </c>
      <c r="Q188" s="199" t="s">
        <v>54</v>
      </c>
      <c r="R188" s="199" t="s">
        <v>54</v>
      </c>
      <c r="S188" s="338"/>
      <c r="T188" s="225"/>
      <c r="U188" s="196"/>
      <c r="V188" s="203">
        <f>$AB$15-((N188*24))</f>
        <v>672</v>
      </c>
      <c r="W188" s="176">
        <v>691</v>
      </c>
      <c r="X188" s="177">
        <v>12.55</v>
      </c>
      <c r="Y188" s="204">
        <f>W188*X188</f>
        <v>8672.0500000000011</v>
      </c>
      <c r="Z188" s="203">
        <f>(Y188*(V188-L188*24))/V188</f>
        <v>8672.0500000000011</v>
      </c>
      <c r="AA188" s="205">
        <f>(Z188/Y188)*100</f>
        <v>100</v>
      </c>
      <c r="AB188" s="107"/>
    </row>
    <row r="189" spans="1:28" s="107" customFormat="1" ht="30" customHeight="1">
      <c r="A189" s="316">
        <v>46</v>
      </c>
      <c r="B189" s="317" t="s">
        <v>167</v>
      </c>
      <c r="C189" s="318" t="s">
        <v>168</v>
      </c>
      <c r="D189" s="124">
        <v>13.256</v>
      </c>
      <c r="E189" s="157" t="s">
        <v>53</v>
      </c>
      <c r="F189" s="158" t="s">
        <v>54</v>
      </c>
      <c r="G189" s="104">
        <v>42055.467361111114</v>
      </c>
      <c r="H189" s="104">
        <v>42055.595138888886</v>
      </c>
      <c r="I189" s="158" t="s">
        <v>54</v>
      </c>
      <c r="J189" s="158" t="s">
        <v>54</v>
      </c>
      <c r="K189" s="159"/>
      <c r="L189" s="206">
        <f>IF(RIGHT(S189)="T",(+H189-G189),0)</f>
        <v>0</v>
      </c>
      <c r="M189" s="206">
        <f>IF(RIGHT(S189)="U",(+H189-G189),0)</f>
        <v>0</v>
      </c>
      <c r="N189" s="206">
        <f>IF(RIGHT(S189)="C",(+H189-G189),0)</f>
        <v>0</v>
      </c>
      <c r="O189" s="206">
        <f>IF(RIGHT(S189)="D",(+H189-G189),0)</f>
        <v>0</v>
      </c>
      <c r="P189" s="158" t="s">
        <v>54</v>
      </c>
      <c r="Q189" s="158" t="s">
        <v>54</v>
      </c>
      <c r="R189" s="158" t="s">
        <v>54</v>
      </c>
      <c r="S189" s="105" t="s">
        <v>871</v>
      </c>
      <c r="T189" s="106" t="s">
        <v>872</v>
      </c>
      <c r="U189" s="207"/>
      <c r="V189" s="222"/>
      <c r="W189" s="223"/>
      <c r="X189" s="223"/>
      <c r="Y189" s="223"/>
      <c r="Z189" s="223"/>
      <c r="AA189" s="224"/>
    </row>
    <row r="190" spans="1:28" s="88" customFormat="1" ht="30" customHeight="1" thickBot="1">
      <c r="A190" s="195"/>
      <c r="B190" s="196"/>
      <c r="C190" s="197" t="s">
        <v>58</v>
      </c>
      <c r="D190" s="196"/>
      <c r="E190" s="198" t="s">
        <v>53</v>
      </c>
      <c r="F190" s="199" t="s">
        <v>54</v>
      </c>
      <c r="G190" s="200"/>
      <c r="H190" s="200"/>
      <c r="I190" s="199" t="s">
        <v>54</v>
      </c>
      <c r="J190" s="199" t="s">
        <v>54</v>
      </c>
      <c r="K190" s="334"/>
      <c r="L190" s="201">
        <f>SUM(L189:L189)</f>
        <v>0</v>
      </c>
      <c r="M190" s="201">
        <f>SUM(M189:M189)</f>
        <v>0</v>
      </c>
      <c r="N190" s="201">
        <f>SUM(N189:N189)</f>
        <v>0</v>
      </c>
      <c r="O190" s="201">
        <f>SUM(O189:O189)</f>
        <v>0</v>
      </c>
      <c r="P190" s="199" t="s">
        <v>54</v>
      </c>
      <c r="Q190" s="199" t="s">
        <v>54</v>
      </c>
      <c r="R190" s="199" t="s">
        <v>54</v>
      </c>
      <c r="S190" s="338"/>
      <c r="T190" s="225"/>
      <c r="U190" s="196"/>
      <c r="V190" s="203">
        <f>$AB$15-((N190*24))</f>
        <v>672</v>
      </c>
      <c r="W190" s="176">
        <v>691</v>
      </c>
      <c r="X190" s="177">
        <v>13.256</v>
      </c>
      <c r="Y190" s="204">
        <f>W190*X190</f>
        <v>9159.8960000000006</v>
      </c>
      <c r="Z190" s="203">
        <f>(Y190*(V190-L190*24))/V190</f>
        <v>9159.8960000000006</v>
      </c>
      <c r="AA190" s="205">
        <f>(Z190/Y190)*100</f>
        <v>100</v>
      </c>
      <c r="AB190" s="107"/>
    </row>
    <row r="191" spans="1:28" s="107" customFormat="1" ht="30" customHeight="1">
      <c r="A191" s="316">
        <v>47</v>
      </c>
      <c r="B191" s="317" t="s">
        <v>169</v>
      </c>
      <c r="C191" s="318" t="s">
        <v>170</v>
      </c>
      <c r="D191" s="124">
        <v>54.36</v>
      </c>
      <c r="E191" s="157" t="s">
        <v>53</v>
      </c>
      <c r="F191" s="158" t="s">
        <v>54</v>
      </c>
      <c r="G191" s="332"/>
      <c r="H191" s="332"/>
      <c r="I191" s="158" t="s">
        <v>54</v>
      </c>
      <c r="J191" s="158" t="s">
        <v>54</v>
      </c>
      <c r="K191" s="159"/>
      <c r="L191" s="206">
        <f>IF(RIGHT(S191)="T",(+H191-G191),0)</f>
        <v>0</v>
      </c>
      <c r="M191" s="206">
        <f>IF(RIGHT(S191)="U",(+H191-G191),0)</f>
        <v>0</v>
      </c>
      <c r="N191" s="206">
        <f>IF(RIGHT(S191)="C",(+H191-G191),0)</f>
        <v>0</v>
      </c>
      <c r="O191" s="206">
        <f>IF(RIGHT(S191)="D",(+H191-G191),0)</f>
        <v>0</v>
      </c>
      <c r="P191" s="158" t="s">
        <v>54</v>
      </c>
      <c r="Q191" s="158" t="s">
        <v>54</v>
      </c>
      <c r="R191" s="158" t="s">
        <v>54</v>
      </c>
      <c r="S191" s="333"/>
      <c r="T191" s="267"/>
      <c r="U191" s="207"/>
      <c r="V191" s="222"/>
      <c r="W191" s="223"/>
      <c r="X191" s="223"/>
      <c r="Y191" s="223"/>
      <c r="Z191" s="223"/>
      <c r="AA191" s="224"/>
    </row>
    <row r="192" spans="1:28" s="88" customFormat="1" ht="30" customHeight="1" thickBot="1">
      <c r="A192" s="195"/>
      <c r="B192" s="196"/>
      <c r="C192" s="197" t="s">
        <v>58</v>
      </c>
      <c r="D192" s="196"/>
      <c r="E192" s="198" t="s">
        <v>53</v>
      </c>
      <c r="F192" s="199" t="s">
        <v>54</v>
      </c>
      <c r="G192" s="200"/>
      <c r="H192" s="200"/>
      <c r="I192" s="199" t="s">
        <v>54</v>
      </c>
      <c r="J192" s="199" t="s">
        <v>54</v>
      </c>
      <c r="K192" s="334"/>
      <c r="L192" s="201">
        <f>SUM(L191:L191)</f>
        <v>0</v>
      </c>
      <c r="M192" s="201">
        <f>SUM(M191:M191)</f>
        <v>0</v>
      </c>
      <c r="N192" s="201">
        <f>SUM(N191:N191)</f>
        <v>0</v>
      </c>
      <c r="O192" s="201">
        <f>SUM(O191:O191)</f>
        <v>0</v>
      </c>
      <c r="P192" s="199" t="s">
        <v>54</v>
      </c>
      <c r="Q192" s="199" t="s">
        <v>54</v>
      </c>
      <c r="R192" s="199" t="s">
        <v>54</v>
      </c>
      <c r="S192" s="338"/>
      <c r="T192" s="225"/>
      <c r="U192" s="196"/>
      <c r="V192" s="203">
        <f>$AB$15-((N192*24))</f>
        <v>672</v>
      </c>
      <c r="W192" s="176">
        <v>691</v>
      </c>
      <c r="X192" s="177">
        <v>54.36</v>
      </c>
      <c r="Y192" s="204">
        <f>W192*X192</f>
        <v>37562.76</v>
      </c>
      <c r="Z192" s="203">
        <f>(Y192*(V192-L192*24))/V192</f>
        <v>37562.76</v>
      </c>
      <c r="AA192" s="205">
        <f>(Z192/Y192)*100</f>
        <v>100</v>
      </c>
      <c r="AB192" s="107"/>
    </row>
    <row r="193" spans="1:44" s="103" customFormat="1" ht="30" customHeight="1" thickBot="1">
      <c r="A193" s="233">
        <v>48</v>
      </c>
      <c r="B193" s="234" t="s">
        <v>172</v>
      </c>
      <c r="C193" s="235" t="s">
        <v>173</v>
      </c>
      <c r="D193" s="236">
        <v>46.3</v>
      </c>
      <c r="E193" s="237" t="s">
        <v>53</v>
      </c>
      <c r="F193" s="238" t="s">
        <v>54</v>
      </c>
      <c r="G193" s="235"/>
      <c r="H193" s="235"/>
      <c r="I193" s="239"/>
      <c r="J193" s="239"/>
      <c r="K193" s="239"/>
      <c r="L193" s="240"/>
      <c r="M193" s="240"/>
      <c r="N193" s="240"/>
      <c r="O193" s="240"/>
      <c r="P193" s="240"/>
      <c r="Q193" s="240"/>
      <c r="R193" s="240"/>
      <c r="S193" s="240"/>
      <c r="T193" s="241"/>
      <c r="U193" s="240"/>
      <c r="V193" s="242">
        <f>$AB$15-((N193*24))</f>
        <v>672</v>
      </c>
      <c r="W193" s="243">
        <v>691</v>
      </c>
      <c r="X193" s="236">
        <v>46.3</v>
      </c>
      <c r="Y193" s="244">
        <f>W193*X193</f>
        <v>31993.3</v>
      </c>
      <c r="Z193" s="242">
        <f>(Y193*(V193-L193*24))/V193</f>
        <v>31993.299999999996</v>
      </c>
      <c r="AA193" s="245">
        <f>(Z193/Y193)*100</f>
        <v>99.999999999999986</v>
      </c>
      <c r="AB193" s="102"/>
      <c r="AC193" s="102"/>
      <c r="AD193" s="102"/>
      <c r="AE193" s="102"/>
      <c r="AF193" s="102"/>
      <c r="AG193" s="102"/>
      <c r="AH193" s="102"/>
      <c r="AI193" s="102"/>
      <c r="AJ193" s="102"/>
      <c r="AK193" s="102"/>
      <c r="AL193" s="102"/>
      <c r="AM193" s="102"/>
      <c r="AN193" s="102"/>
      <c r="AO193" s="102"/>
      <c r="AP193" s="102"/>
      <c r="AQ193" s="102"/>
      <c r="AR193" s="102"/>
    </row>
    <row r="194" spans="1:44" s="103" customFormat="1" ht="30" customHeight="1" thickBot="1">
      <c r="A194" s="233">
        <v>49</v>
      </c>
      <c r="B194" s="234" t="s">
        <v>174</v>
      </c>
      <c r="C194" s="235" t="s">
        <v>175</v>
      </c>
      <c r="D194" s="236">
        <v>46.3</v>
      </c>
      <c r="E194" s="237" t="s">
        <v>53</v>
      </c>
      <c r="F194" s="238" t="s">
        <v>54</v>
      </c>
      <c r="G194" s="235"/>
      <c r="H194" s="235"/>
      <c r="I194" s="239"/>
      <c r="J194" s="239"/>
      <c r="K194" s="239"/>
      <c r="L194" s="240"/>
      <c r="M194" s="240"/>
      <c r="N194" s="240"/>
      <c r="O194" s="240"/>
      <c r="P194" s="240"/>
      <c r="Q194" s="240"/>
      <c r="R194" s="240"/>
      <c r="S194" s="240"/>
      <c r="T194" s="241"/>
      <c r="U194" s="240"/>
      <c r="V194" s="242">
        <f>$AB$15-((N194*24))</f>
        <v>672</v>
      </c>
      <c r="W194" s="243">
        <v>691</v>
      </c>
      <c r="X194" s="236">
        <v>46.3</v>
      </c>
      <c r="Y194" s="244">
        <f>W194*X194</f>
        <v>31993.3</v>
      </c>
      <c r="Z194" s="242">
        <f>(Y194*(V194-L194*24))/V194</f>
        <v>31993.299999999996</v>
      </c>
      <c r="AA194" s="245">
        <f>(Z194/Y194)*100</f>
        <v>99.999999999999986</v>
      </c>
      <c r="AB194" s="102"/>
      <c r="AC194" s="102"/>
      <c r="AD194" s="102"/>
      <c r="AE194" s="102"/>
      <c r="AF194" s="102"/>
      <c r="AG194" s="102"/>
      <c r="AH194" s="102"/>
      <c r="AI194" s="102"/>
      <c r="AJ194" s="102"/>
      <c r="AK194" s="102"/>
      <c r="AL194" s="102"/>
      <c r="AM194" s="102"/>
      <c r="AN194" s="102"/>
      <c r="AO194" s="102"/>
      <c r="AP194" s="102"/>
      <c r="AQ194" s="102"/>
      <c r="AR194" s="102"/>
    </row>
    <row r="195" spans="1:44" s="107" customFormat="1" ht="30" customHeight="1">
      <c r="A195" s="316">
        <v>50</v>
      </c>
      <c r="B195" s="317" t="s">
        <v>176</v>
      </c>
      <c r="C195" s="318" t="s">
        <v>177</v>
      </c>
      <c r="D195" s="124">
        <v>33.097999999999999</v>
      </c>
      <c r="E195" s="157" t="s">
        <v>53</v>
      </c>
      <c r="F195" s="158" t="s">
        <v>54</v>
      </c>
      <c r="G195" s="104">
        <v>42058.418055555558</v>
      </c>
      <c r="H195" s="104">
        <v>42064</v>
      </c>
      <c r="I195" s="158" t="s">
        <v>54</v>
      </c>
      <c r="J195" s="158" t="s">
        <v>54</v>
      </c>
      <c r="K195" s="159"/>
      <c r="L195" s="206">
        <f>IF(RIGHT(S195)="T",(+H195-G195),0)</f>
        <v>0</v>
      </c>
      <c r="M195" s="206">
        <f>IF(RIGHT(S195)="U",(+H195-G195),0)</f>
        <v>0</v>
      </c>
      <c r="N195" s="206">
        <f>IF(RIGHT(S195)="C",(+H195-G195),0)</f>
        <v>0</v>
      </c>
      <c r="O195" s="206">
        <f>IF(RIGHT(S195)="D",(+H195-G195),0)</f>
        <v>5.5819444444423425</v>
      </c>
      <c r="P195" s="158" t="s">
        <v>54</v>
      </c>
      <c r="Q195" s="158" t="s">
        <v>54</v>
      </c>
      <c r="R195" s="158" t="s">
        <v>54</v>
      </c>
      <c r="S195" s="105" t="s">
        <v>73</v>
      </c>
      <c r="T195" s="106" t="s">
        <v>873</v>
      </c>
      <c r="U195" s="207"/>
      <c r="V195" s="222"/>
      <c r="W195" s="223"/>
      <c r="X195" s="223"/>
      <c r="Y195" s="223"/>
      <c r="Z195" s="223"/>
      <c r="AA195" s="224"/>
    </row>
    <row r="196" spans="1:44" s="88" customFormat="1" ht="30" customHeight="1" thickBot="1">
      <c r="A196" s="195"/>
      <c r="B196" s="196"/>
      <c r="C196" s="197" t="s">
        <v>58</v>
      </c>
      <c r="D196" s="196"/>
      <c r="E196" s="198" t="s">
        <v>53</v>
      </c>
      <c r="F196" s="199" t="s">
        <v>54</v>
      </c>
      <c r="G196" s="200"/>
      <c r="H196" s="200"/>
      <c r="I196" s="199" t="s">
        <v>54</v>
      </c>
      <c r="J196" s="199" t="s">
        <v>54</v>
      </c>
      <c r="K196" s="334"/>
      <c r="L196" s="201">
        <f>SUM(L195:L195)</f>
        <v>0</v>
      </c>
      <c r="M196" s="201">
        <f>SUM(M195:M195)</f>
        <v>0</v>
      </c>
      <c r="N196" s="201">
        <f>SUM(N195:N195)</f>
        <v>0</v>
      </c>
      <c r="O196" s="201">
        <f>SUM(O195:O195)</f>
        <v>5.5819444444423425</v>
      </c>
      <c r="P196" s="199" t="s">
        <v>54</v>
      </c>
      <c r="Q196" s="199" t="s">
        <v>54</v>
      </c>
      <c r="R196" s="199" t="s">
        <v>54</v>
      </c>
      <c r="S196" s="338"/>
      <c r="T196" s="225"/>
      <c r="U196" s="196"/>
      <c r="V196" s="203">
        <f>$AB$15-((N196*24))</f>
        <v>672</v>
      </c>
      <c r="W196" s="176">
        <v>515</v>
      </c>
      <c r="X196" s="177">
        <v>33.097999999999999</v>
      </c>
      <c r="Y196" s="204">
        <f>W196*X196</f>
        <v>17045.47</v>
      </c>
      <c r="Z196" s="203">
        <f>(Y196*(V196-L196*24))/V196</f>
        <v>17045.47</v>
      </c>
      <c r="AA196" s="205">
        <f>(Z196/Y196)*100</f>
        <v>100</v>
      </c>
      <c r="AB196" s="107"/>
    </row>
    <row r="197" spans="1:44" s="103" customFormat="1" ht="30" customHeight="1">
      <c r="A197" s="799">
        <v>51</v>
      </c>
      <c r="B197" s="720" t="s">
        <v>178</v>
      </c>
      <c r="C197" s="724" t="s">
        <v>179</v>
      </c>
      <c r="D197" s="708">
        <v>112.322</v>
      </c>
      <c r="E197" s="179" t="s">
        <v>53</v>
      </c>
      <c r="F197" s="180" t="s">
        <v>54</v>
      </c>
      <c r="G197" s="104">
        <v>42036.121527777781</v>
      </c>
      <c r="H197" s="104">
        <v>42036.148611111108</v>
      </c>
      <c r="I197" s="141"/>
      <c r="J197" s="141"/>
      <c r="K197" s="141"/>
      <c r="L197" s="171">
        <f t="shared" ref="L197:L198" si="122">IF(RIGHT(S197)="T",(+H197-G197),0)</f>
        <v>0</v>
      </c>
      <c r="M197" s="171">
        <f t="shared" ref="M197:M198" si="123">IF(RIGHT(S197)="U",(+H197-G197),0)</f>
        <v>2.7083333327027503E-2</v>
      </c>
      <c r="N197" s="171">
        <f t="shared" ref="N197:N198" si="124">IF(RIGHT(S197)="C",(+H197-G197),0)</f>
        <v>0</v>
      </c>
      <c r="O197" s="171">
        <f t="shared" ref="O197:O198" si="125">IF(RIGHT(S197)="D",(+H197-G197),0)</f>
        <v>0</v>
      </c>
      <c r="P197" s="182"/>
      <c r="Q197" s="182"/>
      <c r="R197" s="182"/>
      <c r="S197" s="105" t="s">
        <v>78</v>
      </c>
      <c r="T197" s="111" t="s">
        <v>874</v>
      </c>
      <c r="U197" s="182"/>
      <c r="V197" s="296"/>
      <c r="W197" s="297"/>
      <c r="X197" s="221"/>
      <c r="Y197" s="298"/>
      <c r="Z197" s="296"/>
      <c r="AA197" s="299"/>
      <c r="AB197" s="102"/>
      <c r="AC197" s="102"/>
      <c r="AD197" s="102"/>
      <c r="AE197" s="102"/>
      <c r="AF197" s="102"/>
      <c r="AG197" s="102"/>
      <c r="AH197" s="102"/>
      <c r="AI197" s="102"/>
      <c r="AJ197" s="102"/>
      <c r="AK197" s="102"/>
      <c r="AL197" s="102"/>
      <c r="AM197" s="102"/>
      <c r="AN197" s="102"/>
      <c r="AO197" s="102"/>
      <c r="AP197" s="102"/>
      <c r="AQ197" s="102"/>
      <c r="AR197" s="102"/>
    </row>
    <row r="198" spans="1:44" s="103" customFormat="1" ht="30" customHeight="1">
      <c r="A198" s="800"/>
      <c r="B198" s="727"/>
      <c r="C198" s="725"/>
      <c r="D198" s="710"/>
      <c r="E198" s="213"/>
      <c r="F198" s="211"/>
      <c r="G198" s="104">
        <v>42058.446527777778</v>
      </c>
      <c r="H198" s="104">
        <v>42064</v>
      </c>
      <c r="I198" s="341"/>
      <c r="J198" s="341"/>
      <c r="K198" s="341"/>
      <c r="L198" s="171">
        <f t="shared" si="122"/>
        <v>0</v>
      </c>
      <c r="M198" s="171">
        <f t="shared" si="123"/>
        <v>0</v>
      </c>
      <c r="N198" s="171">
        <f t="shared" si="124"/>
        <v>0</v>
      </c>
      <c r="O198" s="171">
        <f t="shared" si="125"/>
        <v>5.5534722222218988</v>
      </c>
      <c r="P198" s="342"/>
      <c r="Q198" s="342"/>
      <c r="R198" s="342"/>
      <c r="S198" s="105" t="s">
        <v>73</v>
      </c>
      <c r="T198" s="106" t="s">
        <v>873</v>
      </c>
      <c r="U198" s="342"/>
      <c r="V198" s="343"/>
      <c r="W198" s="344"/>
      <c r="X198" s="345"/>
      <c r="Y198" s="346"/>
      <c r="Z198" s="343"/>
      <c r="AA198" s="381"/>
      <c r="AB198" s="102"/>
      <c r="AC198" s="102"/>
      <c r="AD198" s="102"/>
      <c r="AE198" s="102"/>
      <c r="AF198" s="102"/>
      <c r="AG198" s="102"/>
      <c r="AH198" s="102"/>
      <c r="AI198" s="102"/>
      <c r="AJ198" s="102"/>
      <c r="AK198" s="102"/>
      <c r="AL198" s="102"/>
      <c r="AM198" s="102"/>
      <c r="AN198" s="102"/>
      <c r="AO198" s="102"/>
      <c r="AP198" s="102"/>
      <c r="AQ198" s="102"/>
      <c r="AR198" s="102"/>
    </row>
    <row r="199" spans="1:44" s="88" customFormat="1" ht="30" customHeight="1" thickBot="1">
      <c r="A199" s="348"/>
      <c r="B199" s="349"/>
      <c r="C199" s="350" t="s">
        <v>58</v>
      </c>
      <c r="D199" s="349"/>
      <c r="E199" s="351" t="s">
        <v>53</v>
      </c>
      <c r="F199" s="352" t="s">
        <v>54</v>
      </c>
      <c r="G199" s="353"/>
      <c r="H199" s="353"/>
      <c r="I199" s="352" t="s">
        <v>54</v>
      </c>
      <c r="J199" s="352" t="s">
        <v>54</v>
      </c>
      <c r="K199" s="382"/>
      <c r="L199" s="354">
        <f>SUM(L197:L198)</f>
        <v>0</v>
      </c>
      <c r="M199" s="354">
        <f t="shared" ref="M199:O199" si="126">SUM(M197:M198)</f>
        <v>2.7083333327027503E-2</v>
      </c>
      <c r="N199" s="354">
        <f t="shared" si="126"/>
        <v>0</v>
      </c>
      <c r="O199" s="354">
        <f t="shared" si="126"/>
        <v>5.5534722222218988</v>
      </c>
      <c r="P199" s="352" t="s">
        <v>54</v>
      </c>
      <c r="Q199" s="352" t="s">
        <v>54</v>
      </c>
      <c r="R199" s="352" t="s">
        <v>54</v>
      </c>
      <c r="S199" s="355"/>
      <c r="T199" s="356"/>
      <c r="U199" s="349"/>
      <c r="V199" s="307">
        <f>$AB$15-((N199*24))</f>
        <v>672</v>
      </c>
      <c r="W199" s="308">
        <v>515</v>
      </c>
      <c r="X199" s="309">
        <v>112.322</v>
      </c>
      <c r="Y199" s="310">
        <f>W199*X199</f>
        <v>57845.83</v>
      </c>
      <c r="Z199" s="307">
        <f>(Y199*(V199-L199*24))/V199</f>
        <v>57845.829999999994</v>
      </c>
      <c r="AA199" s="311">
        <f>(Z199/Y199)*100</f>
        <v>99.999999999999986</v>
      </c>
      <c r="AB199" s="107"/>
    </row>
    <row r="200" spans="1:44" s="107" customFormat="1" ht="30" customHeight="1">
      <c r="A200" s="316">
        <v>52</v>
      </c>
      <c r="B200" s="317" t="s">
        <v>180</v>
      </c>
      <c r="C200" s="318" t="s">
        <v>181</v>
      </c>
      <c r="D200" s="124">
        <v>117</v>
      </c>
      <c r="E200" s="157" t="s">
        <v>53</v>
      </c>
      <c r="F200" s="158" t="s">
        <v>54</v>
      </c>
      <c r="G200" s="228"/>
      <c r="H200" s="228"/>
      <c r="I200" s="158" t="s">
        <v>54</v>
      </c>
      <c r="J200" s="158" t="s">
        <v>54</v>
      </c>
      <c r="K200" s="159"/>
      <c r="L200" s="206">
        <f>IF(RIGHT(S200)="T",(+H200-G200),0)</f>
        <v>0</v>
      </c>
      <c r="M200" s="206">
        <f>IF(RIGHT(S200)="U",(+H200-G200),0)</f>
        <v>0</v>
      </c>
      <c r="N200" s="206">
        <f>IF(RIGHT(S200)="C",(+H200-G200),0)</f>
        <v>0</v>
      </c>
      <c r="O200" s="206">
        <f>IF(RIGHT(S200)="D",(+H200-G200),0)</f>
        <v>0</v>
      </c>
      <c r="P200" s="158" t="s">
        <v>54</v>
      </c>
      <c r="Q200" s="158" t="s">
        <v>54</v>
      </c>
      <c r="R200" s="158" t="s">
        <v>54</v>
      </c>
      <c r="S200" s="229"/>
      <c r="T200" s="230"/>
      <c r="U200" s="207"/>
      <c r="V200" s="222"/>
      <c r="W200" s="223"/>
      <c r="X200" s="223"/>
      <c r="Y200" s="223"/>
      <c r="Z200" s="223"/>
      <c r="AA200" s="224"/>
    </row>
    <row r="201" spans="1:44" s="88" customFormat="1" ht="30" customHeight="1" thickBot="1">
      <c r="A201" s="195"/>
      <c r="B201" s="196"/>
      <c r="C201" s="197" t="s">
        <v>58</v>
      </c>
      <c r="D201" s="196"/>
      <c r="E201" s="198" t="s">
        <v>53</v>
      </c>
      <c r="F201" s="199" t="s">
        <v>54</v>
      </c>
      <c r="G201" s="200"/>
      <c r="H201" s="200"/>
      <c r="I201" s="199" t="s">
        <v>54</v>
      </c>
      <c r="J201" s="199" t="s">
        <v>54</v>
      </c>
      <c r="K201" s="199" t="s">
        <v>54</v>
      </c>
      <c r="L201" s="201">
        <f>SUM(L200:L200)</f>
        <v>0</v>
      </c>
      <c r="M201" s="201">
        <f>SUM(M200:M200)</f>
        <v>0</v>
      </c>
      <c r="N201" s="201">
        <f>SUM(N200:N200)</f>
        <v>0</v>
      </c>
      <c r="O201" s="201">
        <f>SUM(O200:O200)</f>
        <v>0</v>
      </c>
      <c r="P201" s="199" t="s">
        <v>54</v>
      </c>
      <c r="Q201" s="199" t="s">
        <v>54</v>
      </c>
      <c r="R201" s="199" t="s">
        <v>54</v>
      </c>
      <c r="S201" s="338"/>
      <c r="T201" s="225"/>
      <c r="U201" s="196"/>
      <c r="V201" s="203">
        <f>$AB$15-((N201*24))</f>
        <v>672</v>
      </c>
      <c r="W201" s="176">
        <v>515</v>
      </c>
      <c r="X201" s="177">
        <v>117</v>
      </c>
      <c r="Y201" s="204">
        <f>W201*X201</f>
        <v>60255</v>
      </c>
      <c r="Z201" s="203">
        <f>(Y201*(V201-L201*24))/V201</f>
        <v>60255</v>
      </c>
      <c r="AA201" s="205">
        <f>(Z201/Y201)*100</f>
        <v>100</v>
      </c>
      <c r="AB201" s="107"/>
    </row>
    <row r="202" spans="1:44" s="107" customFormat="1" ht="30" customHeight="1">
      <c r="A202" s="218">
        <v>53</v>
      </c>
      <c r="B202" s="219" t="s">
        <v>182</v>
      </c>
      <c r="C202" s="220" t="s">
        <v>183</v>
      </c>
      <c r="D202" s="221">
        <v>260.05099999999999</v>
      </c>
      <c r="E202" s="157" t="s">
        <v>53</v>
      </c>
      <c r="F202" s="158" t="s">
        <v>54</v>
      </c>
      <c r="G202" s="104"/>
      <c r="H202" s="104"/>
      <c r="I202" s="158" t="s">
        <v>54</v>
      </c>
      <c r="J202" s="158" t="s">
        <v>54</v>
      </c>
      <c r="K202" s="158" t="s">
        <v>54</v>
      </c>
      <c r="L202" s="160">
        <f>IF(RIGHT(S202)="T",(+H202-G202),0)</f>
        <v>0</v>
      </c>
      <c r="M202" s="160">
        <f>IF(RIGHT(S202)="U",(+H202-G202),0)</f>
        <v>0</v>
      </c>
      <c r="N202" s="160">
        <f>IF(RIGHT(S202)="C",(+H202-G202),0)</f>
        <v>0</v>
      </c>
      <c r="O202" s="160">
        <f>IF(RIGHT(S202)="D",(+H202-G202),0)</f>
        <v>0</v>
      </c>
      <c r="P202" s="158" t="s">
        <v>54</v>
      </c>
      <c r="Q202" s="158" t="s">
        <v>54</v>
      </c>
      <c r="R202" s="158" t="s">
        <v>54</v>
      </c>
      <c r="S202" s="105"/>
      <c r="T202" s="106"/>
      <c r="U202" s="207"/>
      <c r="V202" s="222"/>
      <c r="W202" s="223"/>
      <c r="X202" s="223"/>
      <c r="Y202" s="223"/>
      <c r="Z202" s="223"/>
      <c r="AA202" s="224"/>
    </row>
    <row r="203" spans="1:44" s="88" customFormat="1" ht="30" customHeight="1" thickBot="1">
      <c r="A203" s="195"/>
      <c r="B203" s="196"/>
      <c r="C203" s="197" t="s">
        <v>58</v>
      </c>
      <c r="D203" s="216"/>
      <c r="E203" s="198" t="s">
        <v>53</v>
      </c>
      <c r="F203" s="199" t="s">
        <v>54</v>
      </c>
      <c r="G203" s="200"/>
      <c r="H203" s="200"/>
      <c r="I203" s="199" t="s">
        <v>54</v>
      </c>
      <c r="J203" s="199" t="s">
        <v>54</v>
      </c>
      <c r="K203" s="199" t="s">
        <v>54</v>
      </c>
      <c r="L203" s="201">
        <f>SUM(L202:L202)</f>
        <v>0</v>
      </c>
      <c r="M203" s="201">
        <f>SUM(M202:M202)</f>
        <v>0</v>
      </c>
      <c r="N203" s="201">
        <f>SUM(N202:N202)</f>
        <v>0</v>
      </c>
      <c r="O203" s="201">
        <f>SUM(O202:O202)</f>
        <v>0</v>
      </c>
      <c r="P203" s="199" t="s">
        <v>54</v>
      </c>
      <c r="Q203" s="199" t="s">
        <v>54</v>
      </c>
      <c r="R203" s="199" t="s">
        <v>54</v>
      </c>
      <c r="S203" s="338"/>
      <c r="T203" s="225"/>
      <c r="U203" s="196"/>
      <c r="V203" s="203">
        <f>$AB$15-((N203*24))</f>
        <v>672</v>
      </c>
      <c r="W203" s="176">
        <v>469</v>
      </c>
      <c r="X203" s="177">
        <v>260.05099999999999</v>
      </c>
      <c r="Y203" s="204">
        <f>W203*X203</f>
        <v>121963.91899999999</v>
      </c>
      <c r="Z203" s="203">
        <f>(Y203*(V203-L203*24))/V203</f>
        <v>121963.91899999998</v>
      </c>
      <c r="AA203" s="205">
        <f>(Z203/Y203)*100</f>
        <v>99.999999999999986</v>
      </c>
      <c r="AB203" s="107"/>
    </row>
    <row r="204" spans="1:44" s="107" customFormat="1" ht="30" customHeight="1">
      <c r="A204" s="316">
        <v>54</v>
      </c>
      <c r="B204" s="219" t="s">
        <v>184</v>
      </c>
      <c r="C204" s="220" t="s">
        <v>185</v>
      </c>
      <c r="D204" s="221">
        <v>260.05099999999999</v>
      </c>
      <c r="E204" s="157" t="s">
        <v>53</v>
      </c>
      <c r="F204" s="158" t="s">
        <v>54</v>
      </c>
      <c r="G204" s="104"/>
      <c r="H204" s="104"/>
      <c r="I204" s="158" t="s">
        <v>54</v>
      </c>
      <c r="J204" s="158" t="s">
        <v>54</v>
      </c>
      <c r="K204" s="158" t="s">
        <v>54</v>
      </c>
      <c r="L204" s="206">
        <f>IF(RIGHT(S204)="T",(+H204-G204),0)</f>
        <v>0</v>
      </c>
      <c r="M204" s="206">
        <f>IF(RIGHT(S204)="U",(+H204-G204),0)</f>
        <v>0</v>
      </c>
      <c r="N204" s="206">
        <f>IF(RIGHT(S204)="C",(+H204-G204),0)</f>
        <v>0</v>
      </c>
      <c r="O204" s="206">
        <f>IF(RIGHT(S204)="D",(+H204-G204),0)</f>
        <v>0</v>
      </c>
      <c r="P204" s="158" t="s">
        <v>54</v>
      </c>
      <c r="Q204" s="158" t="s">
        <v>54</v>
      </c>
      <c r="R204" s="158" t="s">
        <v>54</v>
      </c>
      <c r="S204" s="105"/>
      <c r="T204" s="106"/>
      <c r="U204" s="207"/>
      <c r="V204" s="208"/>
      <c r="W204" s="209"/>
      <c r="X204" s="209"/>
      <c r="Y204" s="209"/>
      <c r="Z204" s="209"/>
      <c r="AA204" s="210"/>
    </row>
    <row r="205" spans="1:44" s="88" customFormat="1" ht="30" customHeight="1" thickBot="1">
      <c r="A205" s="195"/>
      <c r="B205" s="196"/>
      <c r="C205" s="197" t="s">
        <v>58</v>
      </c>
      <c r="D205" s="196"/>
      <c r="E205" s="198" t="s">
        <v>53</v>
      </c>
      <c r="F205" s="199" t="s">
        <v>54</v>
      </c>
      <c r="G205" s="200"/>
      <c r="H205" s="200"/>
      <c r="I205" s="199" t="s">
        <v>54</v>
      </c>
      <c r="J205" s="199" t="s">
        <v>54</v>
      </c>
      <c r="K205" s="199" t="s">
        <v>54</v>
      </c>
      <c r="L205" s="201">
        <f>SUM(L204:L204)</f>
        <v>0</v>
      </c>
      <c r="M205" s="201">
        <f>SUM(M204:M204)</f>
        <v>0</v>
      </c>
      <c r="N205" s="201">
        <f>SUM(N204:N204)</f>
        <v>0</v>
      </c>
      <c r="O205" s="201">
        <f>SUM(O204:O204)</f>
        <v>0</v>
      </c>
      <c r="P205" s="199" t="s">
        <v>54</v>
      </c>
      <c r="Q205" s="199" t="s">
        <v>54</v>
      </c>
      <c r="R205" s="199" t="s">
        <v>54</v>
      </c>
      <c r="S205" s="338"/>
      <c r="T205" s="225"/>
      <c r="U205" s="196"/>
      <c r="V205" s="203">
        <f>$AB$15-((N205*24))</f>
        <v>672</v>
      </c>
      <c r="W205" s="176">
        <v>469</v>
      </c>
      <c r="X205" s="177">
        <v>260.05099999999999</v>
      </c>
      <c r="Y205" s="204">
        <f>W205*X205</f>
        <v>121963.91899999999</v>
      </c>
      <c r="Z205" s="203">
        <f>(Y205*(V205-L205*24))/V205</f>
        <v>121963.91899999998</v>
      </c>
      <c r="AA205" s="205">
        <f>(Z205/Y205)*100</f>
        <v>99.999999999999986</v>
      </c>
      <c r="AB205" s="107"/>
    </row>
    <row r="206" spans="1:44" s="107" customFormat="1" ht="30" customHeight="1">
      <c r="A206" s="218">
        <v>55</v>
      </c>
      <c r="B206" s="219" t="s">
        <v>186</v>
      </c>
      <c r="C206" s="220" t="s">
        <v>187</v>
      </c>
      <c r="D206" s="221">
        <v>45.94</v>
      </c>
      <c r="E206" s="157" t="s">
        <v>53</v>
      </c>
      <c r="F206" s="158" t="s">
        <v>54</v>
      </c>
      <c r="G206" s="104">
        <v>42054.385416666664</v>
      </c>
      <c r="H206" s="104">
        <v>42054.711111111108</v>
      </c>
      <c r="I206" s="158" t="s">
        <v>54</v>
      </c>
      <c r="J206" s="158" t="s">
        <v>54</v>
      </c>
      <c r="K206" s="158" t="s">
        <v>54</v>
      </c>
      <c r="L206" s="206">
        <f>IF(RIGHT(S206)="T",(+H206-G206),0)</f>
        <v>0</v>
      </c>
      <c r="M206" s="206">
        <f>IF(RIGHT(S206)="U",(+H206-G206),0)</f>
        <v>0</v>
      </c>
      <c r="N206" s="206">
        <f>IF(RIGHT(S206)="C",(+H206-G206),0)</f>
        <v>0</v>
      </c>
      <c r="O206" s="206">
        <f>IF(RIGHT(S206)="D",(+H206-G206),0)</f>
        <v>0.32569444444379769</v>
      </c>
      <c r="P206" s="158" t="s">
        <v>54</v>
      </c>
      <c r="Q206" s="158" t="s">
        <v>54</v>
      </c>
      <c r="R206" s="158" t="s">
        <v>54</v>
      </c>
      <c r="S206" s="105" t="s">
        <v>73</v>
      </c>
      <c r="T206" s="106" t="s">
        <v>875</v>
      </c>
      <c r="U206" s="207"/>
      <c r="V206" s="208"/>
      <c r="W206" s="209"/>
      <c r="X206" s="209"/>
      <c r="Y206" s="209"/>
      <c r="Z206" s="209"/>
      <c r="AA206" s="210"/>
    </row>
    <row r="207" spans="1:44" s="88" customFormat="1" ht="30" customHeight="1" thickBot="1">
      <c r="A207" s="195"/>
      <c r="B207" s="196"/>
      <c r="C207" s="197" t="s">
        <v>58</v>
      </c>
      <c r="D207" s="196"/>
      <c r="E207" s="198" t="s">
        <v>53</v>
      </c>
      <c r="F207" s="199" t="s">
        <v>54</v>
      </c>
      <c r="G207" s="200"/>
      <c r="H207" s="200"/>
      <c r="I207" s="199" t="s">
        <v>54</v>
      </c>
      <c r="J207" s="199" t="s">
        <v>54</v>
      </c>
      <c r="K207" s="199" t="s">
        <v>54</v>
      </c>
      <c r="L207" s="201">
        <f>SUM(L206:L206)</f>
        <v>0</v>
      </c>
      <c r="M207" s="201">
        <f>SUM(M206:M206)</f>
        <v>0</v>
      </c>
      <c r="N207" s="201">
        <f>SUM(N206:N206)</f>
        <v>0</v>
      </c>
      <c r="O207" s="201">
        <f>SUM(O206:O206)</f>
        <v>0.32569444444379769</v>
      </c>
      <c r="P207" s="199" t="s">
        <v>54</v>
      </c>
      <c r="Q207" s="199" t="s">
        <v>54</v>
      </c>
      <c r="R207" s="199" t="s">
        <v>54</v>
      </c>
      <c r="S207" s="338"/>
      <c r="T207" s="225"/>
      <c r="U207" s="196"/>
      <c r="V207" s="203">
        <f>$AB$15-((N207*24))</f>
        <v>672</v>
      </c>
      <c r="W207" s="176">
        <v>515</v>
      </c>
      <c r="X207" s="177">
        <v>45.94</v>
      </c>
      <c r="Y207" s="204">
        <f>W207*X207</f>
        <v>23659.1</v>
      </c>
      <c r="Z207" s="203">
        <f>(Y207*(V207-L207*24))/V207</f>
        <v>23659.1</v>
      </c>
      <c r="AA207" s="205">
        <f>(Z207/Y207)*100</f>
        <v>100</v>
      </c>
      <c r="AB207" s="107"/>
    </row>
    <row r="208" spans="1:44" s="103" customFormat="1" ht="30" customHeight="1">
      <c r="A208" s="251">
        <v>56</v>
      </c>
      <c r="B208" s="252" t="s">
        <v>188</v>
      </c>
      <c r="C208" s="253" t="s">
        <v>189</v>
      </c>
      <c r="D208" s="221">
        <v>45.94</v>
      </c>
      <c r="E208" s="157" t="s">
        <v>53</v>
      </c>
      <c r="F208" s="158" t="s">
        <v>54</v>
      </c>
      <c r="G208" s="104">
        <v>42055.481249999997</v>
      </c>
      <c r="H208" s="104">
        <v>42055.749305555553</v>
      </c>
      <c r="I208" s="159"/>
      <c r="J208" s="159"/>
      <c r="K208" s="159"/>
      <c r="L208" s="206">
        <f>IF(RIGHT(S208)="T",(+H208-G208),0)</f>
        <v>0</v>
      </c>
      <c r="M208" s="206">
        <f>IF(RIGHT(S208)="U",(+H208-G208),0)</f>
        <v>0</v>
      </c>
      <c r="N208" s="206">
        <f>IF(RIGHT(S208)="C",(+H208-G208),0)</f>
        <v>0</v>
      </c>
      <c r="O208" s="206">
        <f>IF(RIGHT(S208)="D",(+H208-G208),0)</f>
        <v>0.26805555555620231</v>
      </c>
      <c r="P208" s="161"/>
      <c r="Q208" s="161"/>
      <c r="R208" s="161"/>
      <c r="S208" s="105" t="s">
        <v>73</v>
      </c>
      <c r="T208" s="106" t="s">
        <v>875</v>
      </c>
      <c r="U208" s="161"/>
      <c r="V208" s="254"/>
      <c r="W208" s="255"/>
      <c r="X208" s="255"/>
      <c r="Y208" s="255"/>
      <c r="Z208" s="255"/>
      <c r="AA208" s="256"/>
      <c r="AB208" s="102"/>
      <c r="AC208" s="102"/>
      <c r="AD208" s="102"/>
      <c r="AE208" s="102"/>
      <c r="AF208" s="102"/>
      <c r="AG208" s="102"/>
      <c r="AH208" s="102"/>
      <c r="AI208" s="102"/>
      <c r="AJ208" s="102"/>
      <c r="AK208" s="102"/>
      <c r="AL208" s="102"/>
      <c r="AM208" s="102"/>
      <c r="AN208" s="102"/>
      <c r="AO208" s="102"/>
      <c r="AP208" s="102"/>
      <c r="AQ208" s="102"/>
      <c r="AR208" s="102"/>
    </row>
    <row r="209" spans="1:44" s="88" customFormat="1" ht="30" customHeight="1" thickBot="1">
      <c r="A209" s="195"/>
      <c r="B209" s="196"/>
      <c r="C209" s="197" t="s">
        <v>58</v>
      </c>
      <c r="D209" s="196"/>
      <c r="E209" s="198" t="s">
        <v>53</v>
      </c>
      <c r="F209" s="199" t="s">
        <v>54</v>
      </c>
      <c r="G209" s="200"/>
      <c r="H209" s="200"/>
      <c r="I209" s="199" t="s">
        <v>54</v>
      </c>
      <c r="J209" s="199" t="s">
        <v>54</v>
      </c>
      <c r="K209" s="199" t="s">
        <v>54</v>
      </c>
      <c r="L209" s="201">
        <f>SUM(L207:L208)</f>
        <v>0</v>
      </c>
      <c r="M209" s="201">
        <f t="shared" ref="M209" si="127">SUM(M207:M208)</f>
        <v>0</v>
      </c>
      <c r="N209" s="201">
        <f t="shared" ref="N209" si="128">SUM(N207:N208)</f>
        <v>0</v>
      </c>
      <c r="O209" s="201">
        <f>SUM(O208:O208)</f>
        <v>0.26805555555620231</v>
      </c>
      <c r="P209" s="199" t="s">
        <v>54</v>
      </c>
      <c r="Q209" s="199" t="s">
        <v>54</v>
      </c>
      <c r="R209" s="199" t="s">
        <v>54</v>
      </c>
      <c r="S209" s="338"/>
      <c r="T209" s="225"/>
      <c r="U209" s="196"/>
      <c r="V209" s="203">
        <f>$AB$15-((N209*24))</f>
        <v>672</v>
      </c>
      <c r="W209" s="176">
        <v>515</v>
      </c>
      <c r="X209" s="177">
        <v>45.94</v>
      </c>
      <c r="Y209" s="204">
        <f>W209*X209</f>
        <v>23659.1</v>
      </c>
      <c r="Z209" s="203">
        <f>(Y209*(V209-L209*24))/V209</f>
        <v>23659.1</v>
      </c>
      <c r="AA209" s="205">
        <f>(Z209/Y209)*100</f>
        <v>100</v>
      </c>
      <c r="AB209" s="107"/>
    </row>
    <row r="210" spans="1:44" s="107" customFormat="1" ht="30" customHeight="1">
      <c r="A210" s="218">
        <v>57</v>
      </c>
      <c r="B210" s="219" t="s">
        <v>190</v>
      </c>
      <c r="C210" s="220" t="s">
        <v>191</v>
      </c>
      <c r="D210" s="221">
        <v>23.462</v>
      </c>
      <c r="E210" s="157" t="s">
        <v>53</v>
      </c>
      <c r="F210" s="158" t="s">
        <v>54</v>
      </c>
      <c r="G210" s="104"/>
      <c r="H210" s="104"/>
      <c r="I210" s="158" t="s">
        <v>54</v>
      </c>
      <c r="J210" s="158" t="s">
        <v>54</v>
      </c>
      <c r="K210" s="158" t="s">
        <v>54</v>
      </c>
      <c r="L210" s="206">
        <f>IF(RIGHT(S210)="T",(+H210-G210),0)</f>
        <v>0</v>
      </c>
      <c r="M210" s="206">
        <f>IF(RIGHT(S210)="U",(+H210-G210),0)</f>
        <v>0</v>
      </c>
      <c r="N210" s="206">
        <f>IF(RIGHT(S210)="C",(+H210-G210),0)</f>
        <v>0</v>
      </c>
      <c r="O210" s="206">
        <f>IF(RIGHT(S210)="D",(+H210-G210),0)</f>
        <v>0</v>
      </c>
      <c r="P210" s="158" t="s">
        <v>54</v>
      </c>
      <c r="Q210" s="158" t="s">
        <v>54</v>
      </c>
      <c r="R210" s="158" t="s">
        <v>54</v>
      </c>
      <c r="S210" s="105"/>
      <c r="T210" s="110"/>
      <c r="U210" s="207"/>
      <c r="V210" s="222"/>
      <c r="W210" s="223"/>
      <c r="X210" s="223"/>
      <c r="Y210" s="223"/>
      <c r="Z210" s="223"/>
      <c r="AA210" s="224"/>
    </row>
    <row r="211" spans="1:44" s="88" customFormat="1" ht="30" customHeight="1" thickBot="1">
      <c r="A211" s="195"/>
      <c r="B211" s="196"/>
      <c r="C211" s="197" t="s">
        <v>58</v>
      </c>
      <c r="D211" s="196"/>
      <c r="E211" s="198" t="s">
        <v>53</v>
      </c>
      <c r="F211" s="199" t="s">
        <v>54</v>
      </c>
      <c r="G211" s="200"/>
      <c r="H211" s="200"/>
      <c r="I211" s="199" t="s">
        <v>54</v>
      </c>
      <c r="J211" s="199" t="s">
        <v>54</v>
      </c>
      <c r="K211" s="199" t="s">
        <v>54</v>
      </c>
      <c r="L211" s="201">
        <f>SUM(L210:L210)</f>
        <v>0</v>
      </c>
      <c r="M211" s="201">
        <f>SUM(M210:M210)</f>
        <v>0</v>
      </c>
      <c r="N211" s="201">
        <f>SUM(N210:N210)</f>
        <v>0</v>
      </c>
      <c r="O211" s="201">
        <f>SUM(O210:O210)</f>
        <v>0</v>
      </c>
      <c r="P211" s="199" t="s">
        <v>54</v>
      </c>
      <c r="Q211" s="199" t="s">
        <v>54</v>
      </c>
      <c r="R211" s="199" t="s">
        <v>54</v>
      </c>
      <c r="S211" s="338"/>
      <c r="T211" s="225"/>
      <c r="U211" s="196"/>
      <c r="V211" s="203">
        <f>$AB$15-((N211*24))</f>
        <v>672</v>
      </c>
      <c r="W211" s="176">
        <v>687</v>
      </c>
      <c r="X211" s="177">
        <v>23.462</v>
      </c>
      <c r="Y211" s="204">
        <f>W211*X211</f>
        <v>16118.394</v>
      </c>
      <c r="Z211" s="203">
        <f>(Y211*(V211-L211*24))/V211</f>
        <v>16118.393999999998</v>
      </c>
      <c r="AA211" s="205">
        <f>(Z211/Y211)*100</f>
        <v>99.999999999999986</v>
      </c>
      <c r="AB211" s="107"/>
    </row>
    <row r="212" spans="1:44" s="120" customFormat="1" ht="30" customHeight="1">
      <c r="A212" s="226">
        <v>58</v>
      </c>
      <c r="B212" s="134" t="s">
        <v>192</v>
      </c>
      <c r="C212" s="227" t="s">
        <v>193</v>
      </c>
      <c r="D212" s="124">
        <v>23.462</v>
      </c>
      <c r="E212" s="157" t="s">
        <v>53</v>
      </c>
      <c r="F212" s="158" t="s">
        <v>54</v>
      </c>
      <c r="G212" s="104"/>
      <c r="H212" s="104"/>
      <c r="I212" s="227"/>
      <c r="J212" s="227"/>
      <c r="K212" s="227"/>
      <c r="L212" s="206">
        <f>IF(RIGHT(S212)="T",(+H212-G212),0)</f>
        <v>0</v>
      </c>
      <c r="M212" s="206">
        <f>IF(RIGHT(S212)="U",(+H212-G212),0)</f>
        <v>0</v>
      </c>
      <c r="N212" s="206">
        <f>IF(RIGHT(S212)="C",(+H212-G212),0)</f>
        <v>0</v>
      </c>
      <c r="O212" s="206">
        <f>IF(RIGHT(S212)="D",(+H212-G212),0)</f>
        <v>0</v>
      </c>
      <c r="P212" s="161"/>
      <c r="Q212" s="161"/>
      <c r="R212" s="161"/>
      <c r="S212" s="105"/>
      <c r="T212" s="110"/>
      <c r="U212" s="161"/>
      <c r="V212" s="162"/>
      <c r="W212" s="231"/>
      <c r="X212" s="231"/>
      <c r="Y212" s="231"/>
      <c r="Z212" s="231"/>
      <c r="AA212" s="232"/>
      <c r="AB212" s="121"/>
      <c r="AC212" s="122"/>
      <c r="AD212" s="119"/>
      <c r="AE212" s="119"/>
      <c r="AF212" s="119"/>
      <c r="AG212" s="119"/>
      <c r="AH212" s="119"/>
      <c r="AI212" s="119"/>
      <c r="AJ212" s="119"/>
      <c r="AK212" s="119"/>
      <c r="AL212" s="119"/>
      <c r="AM212" s="119"/>
      <c r="AN212" s="119"/>
      <c r="AO212" s="119"/>
      <c r="AP212" s="119"/>
      <c r="AQ212" s="119"/>
      <c r="AR212" s="119"/>
    </row>
    <row r="213" spans="1:44" s="92" customFormat="1" ht="30" customHeight="1" thickBot="1">
      <c r="A213" s="195"/>
      <c r="B213" s="196"/>
      <c r="C213" s="197" t="s">
        <v>58</v>
      </c>
      <c r="D213" s="196"/>
      <c r="E213" s="198" t="s">
        <v>53</v>
      </c>
      <c r="F213" s="199" t="s">
        <v>54</v>
      </c>
      <c r="G213" s="200"/>
      <c r="H213" s="200"/>
      <c r="I213" s="199" t="s">
        <v>54</v>
      </c>
      <c r="J213" s="199" t="s">
        <v>54</v>
      </c>
      <c r="K213" s="199" t="s">
        <v>54</v>
      </c>
      <c r="L213" s="201">
        <f>SUM(L212:L212)</f>
        <v>0</v>
      </c>
      <c r="M213" s="201">
        <f>SUM(M212:M212)</f>
        <v>0</v>
      </c>
      <c r="N213" s="201">
        <f>SUM(N212:N212)</f>
        <v>0</v>
      </c>
      <c r="O213" s="201">
        <f>SUM(O212:O212)</f>
        <v>0</v>
      </c>
      <c r="P213" s="199" t="s">
        <v>54</v>
      </c>
      <c r="Q213" s="199" t="s">
        <v>54</v>
      </c>
      <c r="R213" s="199" t="s">
        <v>54</v>
      </c>
      <c r="S213" s="338"/>
      <c r="T213" s="225"/>
      <c r="U213" s="196"/>
      <c r="V213" s="203">
        <f>$AB$15-((N213*24))</f>
        <v>672</v>
      </c>
      <c r="W213" s="176">
        <v>687</v>
      </c>
      <c r="X213" s="177">
        <v>23.462</v>
      </c>
      <c r="Y213" s="204">
        <f>W213*X213</f>
        <v>16118.394</v>
      </c>
      <c r="Z213" s="203">
        <f>(Y213*(V213-L213*24))/V213</f>
        <v>16118.393999999998</v>
      </c>
      <c r="AA213" s="205">
        <f>(Z213/Y213)*100</f>
        <v>99.999999999999986</v>
      </c>
      <c r="AB213" s="113"/>
    </row>
    <row r="214" spans="1:44" s="103" customFormat="1" ht="30" customHeight="1">
      <c r="A214" s="226">
        <v>59</v>
      </c>
      <c r="B214" s="134" t="s">
        <v>194</v>
      </c>
      <c r="C214" s="227" t="s">
        <v>195</v>
      </c>
      <c r="D214" s="124">
        <v>6.1059999999999999</v>
      </c>
      <c r="E214" s="157" t="s">
        <v>53</v>
      </c>
      <c r="F214" s="158" t="s">
        <v>54</v>
      </c>
      <c r="G214" s="228"/>
      <c r="H214" s="228"/>
      <c r="I214" s="159"/>
      <c r="J214" s="159"/>
      <c r="K214" s="159"/>
      <c r="L214" s="206">
        <f>IF(RIGHT(S214)="T",(+H214-G214),0)</f>
        <v>0</v>
      </c>
      <c r="M214" s="206">
        <f>IF(RIGHT(S214)="U",(+H214-G214),0)</f>
        <v>0</v>
      </c>
      <c r="N214" s="206">
        <f>IF(RIGHT(S214)="C",(+H214-G214),0)</f>
        <v>0</v>
      </c>
      <c r="O214" s="206">
        <f>IF(RIGHT(S214)="D",(+H214-G214),0)</f>
        <v>0</v>
      </c>
      <c r="P214" s="161"/>
      <c r="Q214" s="161"/>
      <c r="R214" s="161"/>
      <c r="S214" s="229"/>
      <c r="T214" s="230"/>
      <c r="U214" s="161"/>
      <c r="V214" s="162"/>
      <c r="W214" s="231"/>
      <c r="X214" s="231"/>
      <c r="Y214" s="231"/>
      <c r="Z214" s="231"/>
      <c r="AA214" s="232"/>
      <c r="AB214" s="121"/>
      <c r="AC214" s="123"/>
      <c r="AD214" s="102"/>
      <c r="AE214" s="102"/>
      <c r="AF214" s="102"/>
      <c r="AG214" s="102"/>
      <c r="AH214" s="102"/>
      <c r="AI214" s="102"/>
      <c r="AJ214" s="102"/>
      <c r="AK214" s="102"/>
      <c r="AL214" s="102"/>
      <c r="AM214" s="102"/>
      <c r="AN214" s="102"/>
      <c r="AO214" s="102"/>
      <c r="AP214" s="102"/>
      <c r="AQ214" s="102"/>
      <c r="AR214" s="102"/>
    </row>
    <row r="215" spans="1:44" s="92" customFormat="1" ht="30" customHeight="1" thickBot="1">
      <c r="A215" s="195"/>
      <c r="B215" s="196"/>
      <c r="C215" s="197" t="s">
        <v>58</v>
      </c>
      <c r="D215" s="196"/>
      <c r="E215" s="198" t="s">
        <v>53</v>
      </c>
      <c r="F215" s="199" t="s">
        <v>54</v>
      </c>
      <c r="G215" s="200"/>
      <c r="H215" s="200"/>
      <c r="I215" s="199" t="s">
        <v>54</v>
      </c>
      <c r="J215" s="199" t="s">
        <v>54</v>
      </c>
      <c r="K215" s="199" t="s">
        <v>54</v>
      </c>
      <c r="L215" s="201">
        <f>SUM(L214:L214)</f>
        <v>0</v>
      </c>
      <c r="M215" s="201">
        <f>SUM(M214:M214)</f>
        <v>0</v>
      </c>
      <c r="N215" s="201">
        <f>SUM(N214:N214)</f>
        <v>0</v>
      </c>
      <c r="O215" s="201">
        <f>SUM(O214:O214)</f>
        <v>0</v>
      </c>
      <c r="P215" s="199" t="s">
        <v>54</v>
      </c>
      <c r="Q215" s="199" t="s">
        <v>54</v>
      </c>
      <c r="R215" s="199" t="s">
        <v>54</v>
      </c>
      <c r="S215" s="338"/>
      <c r="T215" s="225"/>
      <c r="U215" s="196"/>
      <c r="V215" s="203">
        <f>$AB$15-((N215*24))</f>
        <v>672</v>
      </c>
      <c r="W215" s="176">
        <v>687</v>
      </c>
      <c r="X215" s="177">
        <v>6.1059999999999999</v>
      </c>
      <c r="Y215" s="204">
        <f>W215*X215</f>
        <v>4194.8220000000001</v>
      </c>
      <c r="Z215" s="203">
        <f>(Y215*(V215-L215*24))/V215</f>
        <v>4194.8220000000001</v>
      </c>
      <c r="AA215" s="205">
        <f>(Z215/Y215)*100</f>
        <v>100</v>
      </c>
      <c r="AB215" s="113"/>
    </row>
    <row r="216" spans="1:44" s="103" customFormat="1" ht="30" customHeight="1">
      <c r="A216" s="251">
        <v>60</v>
      </c>
      <c r="B216" s="252" t="s">
        <v>196</v>
      </c>
      <c r="C216" s="253" t="s">
        <v>197</v>
      </c>
      <c r="D216" s="221">
        <v>6.1059999999999999</v>
      </c>
      <c r="E216" s="157" t="s">
        <v>53</v>
      </c>
      <c r="F216" s="158" t="s">
        <v>54</v>
      </c>
      <c r="G216" s="228"/>
      <c r="H216" s="228"/>
      <c r="I216" s="159"/>
      <c r="J216" s="159"/>
      <c r="K216" s="159"/>
      <c r="L216" s="206">
        <f>IF(RIGHT(S216)="T",(+H216-G216),0)</f>
        <v>0</v>
      </c>
      <c r="M216" s="206">
        <f>IF(RIGHT(S216)="U",(+H216-G216),0)</f>
        <v>0</v>
      </c>
      <c r="N216" s="206">
        <f>IF(RIGHT(S216)="C",(+H216-G216),0)</f>
        <v>0</v>
      </c>
      <c r="O216" s="206">
        <f>IF(RIGHT(S216)="D",(+H216-G216),0)</f>
        <v>0</v>
      </c>
      <c r="P216" s="161"/>
      <c r="Q216" s="161"/>
      <c r="R216" s="161"/>
      <c r="S216" s="229"/>
      <c r="T216" s="230"/>
      <c r="U216" s="161"/>
      <c r="V216" s="254"/>
      <c r="W216" s="255"/>
      <c r="X216" s="255"/>
      <c r="Y216" s="255"/>
      <c r="Z216" s="255"/>
      <c r="AA216" s="256"/>
      <c r="AB216" s="121"/>
      <c r="AC216" s="123"/>
      <c r="AD216" s="102"/>
      <c r="AE216" s="102"/>
      <c r="AF216" s="102"/>
      <c r="AG216" s="102"/>
      <c r="AH216" s="102"/>
      <c r="AI216" s="102"/>
      <c r="AJ216" s="102"/>
      <c r="AK216" s="102"/>
      <c r="AL216" s="102"/>
      <c r="AM216" s="102"/>
      <c r="AN216" s="102"/>
      <c r="AO216" s="102"/>
      <c r="AP216" s="102"/>
      <c r="AQ216" s="102"/>
      <c r="AR216" s="102"/>
    </row>
    <row r="217" spans="1:44" s="92" customFormat="1" ht="30" customHeight="1" thickBot="1">
      <c r="A217" s="195"/>
      <c r="B217" s="196"/>
      <c r="C217" s="197" t="s">
        <v>58</v>
      </c>
      <c r="D217" s="196"/>
      <c r="E217" s="198" t="s">
        <v>53</v>
      </c>
      <c r="F217" s="199" t="s">
        <v>54</v>
      </c>
      <c r="G217" s="200"/>
      <c r="H217" s="200"/>
      <c r="I217" s="199" t="s">
        <v>54</v>
      </c>
      <c r="J217" s="199" t="s">
        <v>54</v>
      </c>
      <c r="K217" s="199" t="s">
        <v>54</v>
      </c>
      <c r="L217" s="201">
        <f>SUM(L216:L216)</f>
        <v>0</v>
      </c>
      <c r="M217" s="201">
        <f>SUM(M216:M216)</f>
        <v>0</v>
      </c>
      <c r="N217" s="201">
        <f>SUM(N216:N216)</f>
        <v>0</v>
      </c>
      <c r="O217" s="201">
        <f>SUM(O216:O216)</f>
        <v>0</v>
      </c>
      <c r="P217" s="199" t="s">
        <v>54</v>
      </c>
      <c r="Q217" s="199" t="s">
        <v>54</v>
      </c>
      <c r="R217" s="199" t="s">
        <v>54</v>
      </c>
      <c r="S217" s="338"/>
      <c r="T217" s="225"/>
      <c r="U217" s="196"/>
      <c r="V217" s="203">
        <f>$AB$15-((N217*24))</f>
        <v>672</v>
      </c>
      <c r="W217" s="176">
        <v>687</v>
      </c>
      <c r="X217" s="177">
        <v>6.1059999999999999</v>
      </c>
      <c r="Y217" s="204">
        <f>W217*X217</f>
        <v>4194.8220000000001</v>
      </c>
      <c r="Z217" s="203">
        <f>(Y217*(V217-L217*24))/V217</f>
        <v>4194.8220000000001</v>
      </c>
      <c r="AA217" s="205">
        <f>(Z217/Y217)*100</f>
        <v>100</v>
      </c>
      <c r="AB217" s="113"/>
    </row>
    <row r="218" spans="1:44" s="107" customFormat="1" ht="30" customHeight="1">
      <c r="A218" s="316">
        <v>61</v>
      </c>
      <c r="B218" s="219" t="s">
        <v>198</v>
      </c>
      <c r="C218" s="220" t="s">
        <v>199</v>
      </c>
      <c r="D218" s="221">
        <v>6.782</v>
      </c>
      <c r="E218" s="157" t="s">
        <v>53</v>
      </c>
      <c r="F218" s="158" t="s">
        <v>54</v>
      </c>
      <c r="G218" s="228"/>
      <c r="H218" s="228"/>
      <c r="I218" s="158" t="s">
        <v>54</v>
      </c>
      <c r="J218" s="158" t="s">
        <v>54</v>
      </c>
      <c r="K218" s="158" t="s">
        <v>54</v>
      </c>
      <c r="L218" s="206">
        <f>IF(RIGHT(S218)="T",(+H218-G218),0)</f>
        <v>0</v>
      </c>
      <c r="M218" s="206">
        <f>IF(RIGHT(S218)="U",(+H218-G218),0)</f>
        <v>0</v>
      </c>
      <c r="N218" s="206">
        <f>IF(RIGHT(S218)="C",(+H218-G218),0)</f>
        <v>0</v>
      </c>
      <c r="O218" s="206">
        <f>IF(RIGHT(S218)="D",(+H218-G218),0)</f>
        <v>0</v>
      </c>
      <c r="P218" s="158" t="s">
        <v>54</v>
      </c>
      <c r="Q218" s="158" t="s">
        <v>54</v>
      </c>
      <c r="R218" s="158" t="s">
        <v>54</v>
      </c>
      <c r="S218" s="229"/>
      <c r="T218" s="230"/>
      <c r="U218" s="207"/>
      <c r="V218" s="208"/>
      <c r="W218" s="209"/>
      <c r="X218" s="209"/>
      <c r="Y218" s="209"/>
      <c r="Z218" s="209"/>
      <c r="AA218" s="210"/>
    </row>
    <row r="219" spans="1:44" s="88" customFormat="1" ht="30" customHeight="1" thickBot="1">
      <c r="A219" s="195"/>
      <c r="B219" s="196"/>
      <c r="C219" s="197" t="s">
        <v>58</v>
      </c>
      <c r="D219" s="196"/>
      <c r="E219" s="198" t="s">
        <v>53</v>
      </c>
      <c r="F219" s="199" t="s">
        <v>54</v>
      </c>
      <c r="G219" s="200"/>
      <c r="H219" s="200"/>
      <c r="I219" s="199" t="s">
        <v>54</v>
      </c>
      <c r="J219" s="199" t="s">
        <v>54</v>
      </c>
      <c r="K219" s="199" t="s">
        <v>54</v>
      </c>
      <c r="L219" s="201">
        <f>SUM(L218:L218)</f>
        <v>0</v>
      </c>
      <c r="M219" s="201">
        <f>SUM(M218:M218)</f>
        <v>0</v>
      </c>
      <c r="N219" s="201">
        <f>SUM(N218:N218)</f>
        <v>0</v>
      </c>
      <c r="O219" s="201">
        <f>SUM(O218:O218)</f>
        <v>0</v>
      </c>
      <c r="P219" s="199" t="s">
        <v>54</v>
      </c>
      <c r="Q219" s="199" t="s">
        <v>54</v>
      </c>
      <c r="R219" s="199" t="s">
        <v>54</v>
      </c>
      <c r="S219" s="338"/>
      <c r="T219" s="225"/>
      <c r="U219" s="196"/>
      <c r="V219" s="203">
        <f>$AB$15-((N219*24))</f>
        <v>672</v>
      </c>
      <c r="W219" s="176">
        <v>687</v>
      </c>
      <c r="X219" s="177">
        <v>6.782</v>
      </c>
      <c r="Y219" s="204">
        <f>W219*X219</f>
        <v>4659.2340000000004</v>
      </c>
      <c r="Z219" s="203">
        <f>(Y219*(V219-L219*24))/V219</f>
        <v>4659.2340000000004</v>
      </c>
      <c r="AA219" s="205">
        <f>(Z219/Y219)*100</f>
        <v>100</v>
      </c>
      <c r="AB219" s="121"/>
    </row>
    <row r="220" spans="1:44" s="103" customFormat="1" ht="30" customHeight="1" thickBot="1">
      <c r="A220" s="251">
        <v>62</v>
      </c>
      <c r="B220" s="252" t="s">
        <v>200</v>
      </c>
      <c r="C220" s="253" t="s">
        <v>201</v>
      </c>
      <c r="D220" s="221">
        <v>6.782</v>
      </c>
      <c r="E220" s="157" t="s">
        <v>53</v>
      </c>
      <c r="F220" s="158" t="s">
        <v>54</v>
      </c>
      <c r="G220" s="228"/>
      <c r="H220" s="228"/>
      <c r="I220" s="159"/>
      <c r="J220" s="159"/>
      <c r="K220" s="159"/>
      <c r="L220" s="206">
        <f t="shared" ref="L220" si="129">IF(RIGHT(S220)="T",(+H220-G220),0)</f>
        <v>0</v>
      </c>
      <c r="M220" s="206">
        <f t="shared" ref="M220" si="130">IF(RIGHT(S220)="U",(+H220-G220),0)</f>
        <v>0</v>
      </c>
      <c r="N220" s="206">
        <f t="shared" ref="N220" si="131">IF(RIGHT(S220)="C",(+H220-G220),0)</f>
        <v>0</v>
      </c>
      <c r="O220" s="206">
        <f t="shared" ref="O220" si="132">IF(RIGHT(S220)="D",(+H220-G220),0)</f>
        <v>0</v>
      </c>
      <c r="P220" s="161"/>
      <c r="Q220" s="161"/>
      <c r="R220" s="161"/>
      <c r="S220" s="229"/>
      <c r="T220" s="230"/>
      <c r="U220" s="161"/>
      <c r="V220" s="254"/>
      <c r="W220" s="255"/>
      <c r="X220" s="255"/>
      <c r="Y220" s="255"/>
      <c r="Z220" s="255"/>
      <c r="AA220" s="256"/>
      <c r="AB220" s="121"/>
      <c r="AC220" s="123"/>
      <c r="AD220" s="102"/>
      <c r="AE220" s="102"/>
      <c r="AF220" s="102"/>
      <c r="AG220" s="102"/>
      <c r="AH220" s="102"/>
      <c r="AI220" s="102"/>
      <c r="AJ220" s="102"/>
      <c r="AK220" s="102"/>
      <c r="AL220" s="102"/>
      <c r="AM220" s="102"/>
      <c r="AN220" s="102"/>
      <c r="AO220" s="102"/>
      <c r="AP220" s="102"/>
      <c r="AQ220" s="102"/>
      <c r="AR220" s="102"/>
    </row>
    <row r="221" spans="1:44" s="88" customFormat="1" ht="30" customHeight="1" thickBot="1">
      <c r="A221" s="195"/>
      <c r="B221" s="196"/>
      <c r="C221" s="197" t="s">
        <v>58</v>
      </c>
      <c r="D221" s="196"/>
      <c r="E221" s="157" t="s">
        <v>53</v>
      </c>
      <c r="F221" s="199" t="s">
        <v>54</v>
      </c>
      <c r="G221" s="200"/>
      <c r="H221" s="200"/>
      <c r="I221" s="199" t="s">
        <v>54</v>
      </c>
      <c r="J221" s="199" t="s">
        <v>54</v>
      </c>
      <c r="K221" s="199" t="s">
        <v>54</v>
      </c>
      <c r="L221" s="201">
        <f>SUM(L219:L220)</f>
        <v>0</v>
      </c>
      <c r="M221" s="201">
        <f>SUM(M219:M220)</f>
        <v>0</v>
      </c>
      <c r="N221" s="201">
        <f>SUM(N219:N220)</f>
        <v>0</v>
      </c>
      <c r="O221" s="201">
        <f>SUM(O220:O220)</f>
        <v>0</v>
      </c>
      <c r="P221" s="199" t="s">
        <v>54</v>
      </c>
      <c r="Q221" s="199" t="s">
        <v>54</v>
      </c>
      <c r="R221" s="199" t="s">
        <v>54</v>
      </c>
      <c r="S221" s="338"/>
      <c r="T221" s="225"/>
      <c r="U221" s="196"/>
      <c r="V221" s="203">
        <f>$AB$15-((N221*24))</f>
        <v>672</v>
      </c>
      <c r="W221" s="176">
        <v>687</v>
      </c>
      <c r="X221" s="177">
        <v>6.782</v>
      </c>
      <c r="Y221" s="204">
        <f>W221*X221</f>
        <v>4659.2340000000004</v>
      </c>
      <c r="Z221" s="203">
        <f>(Y221*(V221-L221*24))/V221</f>
        <v>4659.2340000000004</v>
      </c>
      <c r="AA221" s="205">
        <f>(Z221/Y221)*100</f>
        <v>100</v>
      </c>
      <c r="AB221" s="121"/>
    </row>
    <row r="222" spans="1:44" s="107" customFormat="1" ht="30" customHeight="1" thickBot="1">
      <c r="A222" s="698">
        <v>63</v>
      </c>
      <c r="B222" s="706" t="s">
        <v>202</v>
      </c>
      <c r="C222" s="704" t="s">
        <v>203</v>
      </c>
      <c r="D222" s="708">
        <v>201.2</v>
      </c>
      <c r="E222" s="198" t="s">
        <v>53</v>
      </c>
      <c r="F222" s="158" t="s">
        <v>54</v>
      </c>
      <c r="G222" s="104">
        <v>42062.879166666666</v>
      </c>
      <c r="H222" s="104">
        <v>42062.888194444444</v>
      </c>
      <c r="I222" s="158" t="s">
        <v>54</v>
      </c>
      <c r="J222" s="158" t="s">
        <v>54</v>
      </c>
      <c r="K222" s="158" t="s">
        <v>54</v>
      </c>
      <c r="L222" s="160">
        <f>IF(RIGHT(S222)="T",(+H222-G222),0)</f>
        <v>9.0277777781011537E-3</v>
      </c>
      <c r="M222" s="160">
        <f>IF(RIGHT(S222)="U",(+H222-G222),0)</f>
        <v>0</v>
      </c>
      <c r="N222" s="160">
        <f>IF(RIGHT(S222)="C",(+H222-G222),0)</f>
        <v>0</v>
      </c>
      <c r="O222" s="160">
        <f>IF(RIGHT(S222)="D",(+H222-G222),0)</f>
        <v>0</v>
      </c>
      <c r="P222" s="158" t="s">
        <v>54</v>
      </c>
      <c r="Q222" s="158" t="s">
        <v>54</v>
      </c>
      <c r="R222" s="158" t="s">
        <v>54</v>
      </c>
      <c r="S222" s="383" t="s">
        <v>804</v>
      </c>
      <c r="T222" s="111" t="s">
        <v>876</v>
      </c>
      <c r="U222" s="207"/>
      <c r="V222" s="222"/>
      <c r="W222" s="223"/>
      <c r="X222" s="223"/>
      <c r="Y222" s="223"/>
      <c r="Z222" s="223"/>
      <c r="AA222" s="224"/>
    </row>
    <row r="223" spans="1:44" s="107" customFormat="1" ht="30" customHeight="1" thickBot="1">
      <c r="A223" s="723"/>
      <c r="B223" s="712"/>
      <c r="C223" s="711"/>
      <c r="D223" s="710"/>
      <c r="E223" s="261"/>
      <c r="F223" s="169"/>
      <c r="G223" s="104">
        <v>42063.573611111111</v>
      </c>
      <c r="H223" s="104">
        <v>42063.695138888892</v>
      </c>
      <c r="I223" s="169"/>
      <c r="J223" s="169"/>
      <c r="K223" s="169"/>
      <c r="L223" s="171">
        <f>IF(RIGHT(S223)="T",(+H223-G223),0)</f>
        <v>0.12152777778101154</v>
      </c>
      <c r="M223" s="171">
        <f>IF(RIGHT(S223)="U",(+H223-G223),0)</f>
        <v>0</v>
      </c>
      <c r="N223" s="171">
        <f>IF(RIGHT(S223)="C",(+H223-G223),0)</f>
        <v>0</v>
      </c>
      <c r="O223" s="171">
        <f>IF(RIGHT(S223)="D",(+H223-G223),0)</f>
        <v>0</v>
      </c>
      <c r="P223" s="169"/>
      <c r="Q223" s="169"/>
      <c r="R223" s="169"/>
      <c r="S223" s="105" t="s">
        <v>103</v>
      </c>
      <c r="T223" s="110" t="s">
        <v>877</v>
      </c>
      <c r="U223" s="339"/>
      <c r="V223" s="192"/>
      <c r="W223" s="193"/>
      <c r="X223" s="193"/>
      <c r="Y223" s="193"/>
      <c r="Z223" s="193"/>
      <c r="AA223" s="194"/>
    </row>
    <row r="224" spans="1:44" s="88" customFormat="1" ht="30" customHeight="1" thickBot="1">
      <c r="A224" s="195"/>
      <c r="B224" s="196"/>
      <c r="C224" s="197" t="s">
        <v>58</v>
      </c>
      <c r="D224" s="196"/>
      <c r="E224" s="157" t="s">
        <v>53</v>
      </c>
      <c r="F224" s="199" t="s">
        <v>54</v>
      </c>
      <c r="G224" s="200"/>
      <c r="H224" s="200"/>
      <c r="I224" s="199" t="s">
        <v>54</v>
      </c>
      <c r="J224" s="199" t="s">
        <v>54</v>
      </c>
      <c r="K224" s="199" t="s">
        <v>54</v>
      </c>
      <c r="L224" s="201">
        <f>SUM(L222:L223)</f>
        <v>0.13055555555911269</v>
      </c>
      <c r="M224" s="201">
        <f t="shared" ref="M224:O224" si="133">SUM(M222:M223)</f>
        <v>0</v>
      </c>
      <c r="N224" s="201">
        <f t="shared" si="133"/>
        <v>0</v>
      </c>
      <c r="O224" s="201">
        <f t="shared" si="133"/>
        <v>0</v>
      </c>
      <c r="P224" s="199" t="s">
        <v>54</v>
      </c>
      <c r="Q224" s="199" t="s">
        <v>54</v>
      </c>
      <c r="R224" s="199" t="s">
        <v>54</v>
      </c>
      <c r="S224" s="338"/>
      <c r="T224" s="225"/>
      <c r="U224" s="196"/>
      <c r="V224" s="203">
        <f>$AB$15-((N224*24))</f>
        <v>672</v>
      </c>
      <c r="W224" s="176">
        <v>225</v>
      </c>
      <c r="X224" s="177">
        <v>201.2</v>
      </c>
      <c r="Y224" s="204">
        <f>W224*X224</f>
        <v>45270</v>
      </c>
      <c r="Z224" s="203">
        <f>(Y224*(V224-L224*24))/V224</f>
        <v>45058.919642851397</v>
      </c>
      <c r="AA224" s="205">
        <f>(Z224/Y224)*100</f>
        <v>99.533730158717475</v>
      </c>
      <c r="AB224" s="107"/>
    </row>
    <row r="225" spans="1:44" s="107" customFormat="1" ht="30" customHeight="1" thickBot="1">
      <c r="A225" s="316">
        <v>64</v>
      </c>
      <c r="B225" s="219" t="s">
        <v>204</v>
      </c>
      <c r="C225" s="220" t="s">
        <v>205</v>
      </c>
      <c r="D225" s="371">
        <v>187.965</v>
      </c>
      <c r="E225" s="198" t="s">
        <v>53</v>
      </c>
      <c r="F225" s="158" t="s">
        <v>54</v>
      </c>
      <c r="G225" s="104">
        <v>42063.995833333334</v>
      </c>
      <c r="H225" s="104">
        <v>42064</v>
      </c>
      <c r="I225" s="158" t="s">
        <v>54</v>
      </c>
      <c r="J225" s="158" t="s">
        <v>54</v>
      </c>
      <c r="K225" s="158" t="s">
        <v>54</v>
      </c>
      <c r="L225" s="206">
        <f>IF(RIGHT(S225)="T",(+H225-G225),0)</f>
        <v>0</v>
      </c>
      <c r="M225" s="206">
        <f>IF(RIGHT(S225)="U",(+H225-G225),0)</f>
        <v>0</v>
      </c>
      <c r="N225" s="206">
        <f>IF(RIGHT(S225)="C",(+H225-G225),0)</f>
        <v>0</v>
      </c>
      <c r="O225" s="206">
        <f>IF(RIGHT(S225)="D",(+H225-G225),0)</f>
        <v>4.166666665696539E-3</v>
      </c>
      <c r="P225" s="158" t="s">
        <v>54</v>
      </c>
      <c r="Q225" s="158" t="s">
        <v>54</v>
      </c>
      <c r="R225" s="158" t="s">
        <v>54</v>
      </c>
      <c r="S225" s="105" t="s">
        <v>73</v>
      </c>
      <c r="T225" s="110" t="s">
        <v>878</v>
      </c>
      <c r="U225" s="207"/>
      <c r="V225" s="208"/>
      <c r="W225" s="209"/>
      <c r="X225" s="209"/>
      <c r="Y225" s="209"/>
      <c r="Z225" s="209"/>
      <c r="AA225" s="210"/>
    </row>
    <row r="226" spans="1:44" s="88" customFormat="1" ht="30" customHeight="1" thickBot="1">
      <c r="A226" s="195"/>
      <c r="B226" s="196"/>
      <c r="C226" s="197" t="s">
        <v>58</v>
      </c>
      <c r="D226" s="196"/>
      <c r="E226" s="157" t="s">
        <v>53</v>
      </c>
      <c r="F226" s="199" t="s">
        <v>54</v>
      </c>
      <c r="G226" s="200"/>
      <c r="H226" s="200"/>
      <c r="I226" s="199" t="s">
        <v>54</v>
      </c>
      <c r="J226" s="199" t="s">
        <v>54</v>
      </c>
      <c r="K226" s="199" t="s">
        <v>54</v>
      </c>
      <c r="L226" s="201">
        <f>SUM(L225:L225)</f>
        <v>0</v>
      </c>
      <c r="M226" s="201">
        <f>SUM(M225:M225)</f>
        <v>0</v>
      </c>
      <c r="N226" s="201">
        <f>SUM(N225:N225)</f>
        <v>0</v>
      </c>
      <c r="O226" s="201">
        <f>SUM(O225:O225)</f>
        <v>4.166666665696539E-3</v>
      </c>
      <c r="P226" s="199" t="s">
        <v>54</v>
      </c>
      <c r="Q226" s="199" t="s">
        <v>54</v>
      </c>
      <c r="R226" s="199" t="s">
        <v>54</v>
      </c>
      <c r="S226" s="338"/>
      <c r="T226" s="225"/>
      <c r="U226" s="196"/>
      <c r="V226" s="203">
        <f>$AB$15-((N226*24))</f>
        <v>672</v>
      </c>
      <c r="W226" s="176">
        <v>515</v>
      </c>
      <c r="X226" s="177">
        <v>187.965</v>
      </c>
      <c r="Y226" s="204">
        <f>W226*X226</f>
        <v>96801.975000000006</v>
      </c>
      <c r="Z226" s="203">
        <f>(Y226*(V226-L226*24))/V226</f>
        <v>96801.975000000006</v>
      </c>
      <c r="AA226" s="205">
        <f>(Z226/Y226)*100</f>
        <v>100</v>
      </c>
      <c r="AB226" s="107"/>
    </row>
    <row r="227" spans="1:44" s="103" customFormat="1" ht="30" customHeight="1" thickBot="1">
      <c r="A227" s="233">
        <v>65</v>
      </c>
      <c r="B227" s="234" t="s">
        <v>206</v>
      </c>
      <c r="C227" s="235" t="s">
        <v>207</v>
      </c>
      <c r="D227" s="236">
        <v>198.54</v>
      </c>
      <c r="E227" s="198" t="s">
        <v>53</v>
      </c>
      <c r="F227" s="238" t="s">
        <v>54</v>
      </c>
      <c r="G227" s="235"/>
      <c r="H227" s="235"/>
      <c r="I227" s="239"/>
      <c r="J227" s="239"/>
      <c r="K227" s="239"/>
      <c r="L227" s="240"/>
      <c r="M227" s="240"/>
      <c r="N227" s="240"/>
      <c r="O227" s="240"/>
      <c r="P227" s="240"/>
      <c r="Q227" s="240"/>
      <c r="R227" s="240"/>
      <c r="S227" s="240"/>
      <c r="T227" s="241"/>
      <c r="U227" s="240"/>
      <c r="V227" s="242">
        <f>$AB$15-((N227*24))</f>
        <v>672</v>
      </c>
      <c r="W227" s="243">
        <v>395</v>
      </c>
      <c r="X227" s="236">
        <v>198.54</v>
      </c>
      <c r="Y227" s="244">
        <f>W227*X227</f>
        <v>78423.3</v>
      </c>
      <c r="Z227" s="242">
        <f>(Y227*(V227-L227*24))/V227</f>
        <v>78423.3</v>
      </c>
      <c r="AA227" s="245">
        <f>(Z227/Y227)*100</f>
        <v>100</v>
      </c>
      <c r="AB227" s="121"/>
      <c r="AC227" s="123"/>
      <c r="AD227" s="102"/>
      <c r="AE227" s="102"/>
      <c r="AF227" s="102"/>
      <c r="AG227" s="102"/>
      <c r="AH227" s="102"/>
      <c r="AI227" s="102"/>
      <c r="AJ227" s="102"/>
      <c r="AK227" s="102"/>
      <c r="AL227" s="102"/>
      <c r="AM227" s="102"/>
      <c r="AN227" s="102"/>
      <c r="AO227" s="102"/>
      <c r="AP227" s="102"/>
      <c r="AQ227" s="102"/>
      <c r="AR227" s="102"/>
    </row>
    <row r="228" spans="1:44" s="107" customFormat="1" ht="30" customHeight="1">
      <c r="A228" s="316">
        <v>66</v>
      </c>
      <c r="B228" s="317" t="s">
        <v>208</v>
      </c>
      <c r="C228" s="318" t="s">
        <v>209</v>
      </c>
      <c r="D228" s="124">
        <v>198.54</v>
      </c>
      <c r="E228" s="157" t="s">
        <v>53</v>
      </c>
      <c r="F228" s="158" t="s">
        <v>54</v>
      </c>
      <c r="G228" s="332"/>
      <c r="H228" s="332"/>
      <c r="I228" s="158" t="s">
        <v>54</v>
      </c>
      <c r="J228" s="158" t="s">
        <v>54</v>
      </c>
      <c r="K228" s="159"/>
      <c r="L228" s="206">
        <f>IF(RIGHT(S228)="T",(+H228-G228),0)</f>
        <v>0</v>
      </c>
      <c r="M228" s="206">
        <f>IF(RIGHT(S228)="U",(+H228-G228),0)</f>
        <v>0</v>
      </c>
      <c r="N228" s="206">
        <f>IF(RIGHT(S228)="C",(+H228-G228),0)</f>
        <v>0</v>
      </c>
      <c r="O228" s="206">
        <f>IF(RIGHT(S228)="D",(+H228-G228),0)</f>
        <v>0</v>
      </c>
      <c r="P228" s="158" t="s">
        <v>54</v>
      </c>
      <c r="Q228" s="158" t="s">
        <v>54</v>
      </c>
      <c r="R228" s="158" t="s">
        <v>54</v>
      </c>
      <c r="S228" s="333"/>
      <c r="T228" s="267"/>
      <c r="U228" s="207"/>
      <c r="V228" s="222"/>
      <c r="W228" s="223"/>
      <c r="X228" s="223"/>
      <c r="Y228" s="223"/>
      <c r="Z228" s="223"/>
      <c r="AA228" s="224"/>
    </row>
    <row r="229" spans="1:44" s="88" customFormat="1" ht="30" customHeight="1" thickBot="1">
      <c r="A229" s="195"/>
      <c r="B229" s="196"/>
      <c r="C229" s="197" t="s">
        <v>58</v>
      </c>
      <c r="D229" s="196"/>
      <c r="E229" s="198" t="s">
        <v>53</v>
      </c>
      <c r="F229" s="199" t="s">
        <v>54</v>
      </c>
      <c r="G229" s="200"/>
      <c r="H229" s="200"/>
      <c r="I229" s="199" t="s">
        <v>54</v>
      </c>
      <c r="J229" s="199" t="s">
        <v>54</v>
      </c>
      <c r="K229" s="334"/>
      <c r="L229" s="201">
        <f>SUM(L228:L228)</f>
        <v>0</v>
      </c>
      <c r="M229" s="201">
        <f>SUM(M228:M228)</f>
        <v>0</v>
      </c>
      <c r="N229" s="201">
        <f>SUM(N228:N228)</f>
        <v>0</v>
      </c>
      <c r="O229" s="201">
        <f>SUM(O228:O228)</f>
        <v>0</v>
      </c>
      <c r="P229" s="199" t="s">
        <v>54</v>
      </c>
      <c r="Q229" s="199" t="s">
        <v>54</v>
      </c>
      <c r="R229" s="199" t="s">
        <v>54</v>
      </c>
      <c r="S229" s="338"/>
      <c r="T229" s="225"/>
      <c r="U229" s="196"/>
      <c r="V229" s="203">
        <f>$AB$15-((N229*24))</f>
        <v>672</v>
      </c>
      <c r="W229" s="176">
        <v>395</v>
      </c>
      <c r="X229" s="177">
        <v>198.54</v>
      </c>
      <c r="Y229" s="204">
        <f>W229*X229</f>
        <v>78423.3</v>
      </c>
      <c r="Z229" s="203">
        <f>(Y229*(V229-L229*24))/V229</f>
        <v>78423.3</v>
      </c>
      <c r="AA229" s="205">
        <f>(Z229/Y229)*100</f>
        <v>100</v>
      </c>
      <c r="AB229" s="107"/>
    </row>
    <row r="230" spans="1:44" s="103" customFormat="1" ht="30" customHeight="1">
      <c r="A230" s="700">
        <v>67</v>
      </c>
      <c r="B230" s="720" t="s">
        <v>210</v>
      </c>
      <c r="C230" s="724" t="s">
        <v>211</v>
      </c>
      <c r="D230" s="708">
        <v>240</v>
      </c>
      <c r="E230" s="179" t="s">
        <v>53</v>
      </c>
      <c r="F230" s="180" t="s">
        <v>54</v>
      </c>
      <c r="G230" s="104">
        <v>42042.526388888888</v>
      </c>
      <c r="H230" s="104">
        <v>42042.534722222219</v>
      </c>
      <c r="I230" s="141"/>
      <c r="J230" s="141"/>
      <c r="K230" s="141"/>
      <c r="L230" s="160">
        <f>IF(RIGHT(S230)="T",(+H230-G230),0)</f>
        <v>8.333333331393078E-3</v>
      </c>
      <c r="M230" s="160">
        <f>IF(RIGHT(S230)="U",(+H230-G230),0)</f>
        <v>0</v>
      </c>
      <c r="N230" s="160">
        <f>IF(RIGHT(S230)="C",(+H230-G230),0)</f>
        <v>0</v>
      </c>
      <c r="O230" s="160">
        <f>IF(RIGHT(S230)="D",(+H230-G230),0)</f>
        <v>0</v>
      </c>
      <c r="P230" s="182"/>
      <c r="Q230" s="182"/>
      <c r="R230" s="182"/>
      <c r="S230" s="105" t="s">
        <v>128</v>
      </c>
      <c r="T230" s="106" t="s">
        <v>879</v>
      </c>
      <c r="U230" s="182"/>
      <c r="V230" s="296"/>
      <c r="W230" s="297"/>
      <c r="X230" s="221"/>
      <c r="Y230" s="298"/>
      <c r="Z230" s="296"/>
      <c r="AA230" s="299"/>
      <c r="AB230" s="121"/>
      <c r="AC230" s="123"/>
      <c r="AD230" s="102"/>
      <c r="AE230" s="102"/>
      <c r="AF230" s="102"/>
      <c r="AG230" s="102"/>
      <c r="AH230" s="102"/>
      <c r="AI230" s="102"/>
      <c r="AJ230" s="102"/>
      <c r="AK230" s="102"/>
      <c r="AL230" s="102"/>
      <c r="AM230" s="102"/>
      <c r="AN230" s="102"/>
      <c r="AO230" s="102"/>
      <c r="AP230" s="102"/>
      <c r="AQ230" s="102"/>
      <c r="AR230" s="102"/>
    </row>
    <row r="231" spans="1:44" s="103" customFormat="1" ht="38.25">
      <c r="A231" s="801"/>
      <c r="B231" s="721"/>
      <c r="C231" s="726"/>
      <c r="D231" s="709"/>
      <c r="E231" s="268"/>
      <c r="F231" s="169"/>
      <c r="G231" s="104">
        <v>42055.770138888889</v>
      </c>
      <c r="H231" s="104">
        <v>42055.780555555553</v>
      </c>
      <c r="I231" s="170"/>
      <c r="J231" s="170"/>
      <c r="K231" s="170"/>
      <c r="L231" s="171">
        <f>IF(RIGHT(S231)="T",(+H231-G231),0)</f>
        <v>0</v>
      </c>
      <c r="M231" s="171">
        <f>IF(RIGHT(S231)="U",(+H231-G231),0)</f>
        <v>1.0416666664241347E-2</v>
      </c>
      <c r="N231" s="171">
        <f>IF(RIGHT(S231)="C",(+H231-G231),0)</f>
        <v>0</v>
      </c>
      <c r="O231" s="171">
        <f>IF(RIGHT(S231)="D",(+H231-G231),0)</f>
        <v>0</v>
      </c>
      <c r="P231" s="172"/>
      <c r="Q231" s="172"/>
      <c r="R231" s="172"/>
      <c r="S231" s="373" t="s">
        <v>78</v>
      </c>
      <c r="T231" s="374" t="s">
        <v>895</v>
      </c>
      <c r="U231" s="172"/>
      <c r="V231" s="361"/>
      <c r="W231" s="362"/>
      <c r="X231" s="359"/>
      <c r="Y231" s="363"/>
      <c r="Z231" s="361"/>
      <c r="AA231" s="364"/>
      <c r="AB231" s="121"/>
      <c r="AC231" s="123"/>
      <c r="AD231" s="102"/>
      <c r="AE231" s="102"/>
      <c r="AF231" s="102"/>
      <c r="AG231" s="102"/>
      <c r="AH231" s="102"/>
      <c r="AI231" s="102"/>
      <c r="AJ231" s="102"/>
      <c r="AK231" s="102"/>
      <c r="AL231" s="102"/>
      <c r="AM231" s="102"/>
      <c r="AN231" s="102"/>
      <c r="AO231" s="102"/>
      <c r="AP231" s="102"/>
      <c r="AQ231" s="102"/>
      <c r="AR231" s="102"/>
    </row>
    <row r="232" spans="1:44" s="88" customFormat="1" ht="30" customHeight="1" thickBot="1">
      <c r="A232" s="348"/>
      <c r="B232" s="349"/>
      <c r="C232" s="350" t="s">
        <v>58</v>
      </c>
      <c r="D232" s="349"/>
      <c r="E232" s="351" t="s">
        <v>53</v>
      </c>
      <c r="F232" s="352" t="s">
        <v>54</v>
      </c>
      <c r="G232" s="353"/>
      <c r="H232" s="353"/>
      <c r="I232" s="352" t="s">
        <v>54</v>
      </c>
      <c r="J232" s="352" t="s">
        <v>54</v>
      </c>
      <c r="K232" s="382"/>
      <c r="L232" s="354">
        <f>SUM(L230:L231)</f>
        <v>8.333333331393078E-3</v>
      </c>
      <c r="M232" s="354">
        <f t="shared" ref="M232:O232" si="134">SUM(M230:M231)</f>
        <v>1.0416666664241347E-2</v>
      </c>
      <c r="N232" s="354">
        <f t="shared" si="134"/>
        <v>0</v>
      </c>
      <c r="O232" s="354">
        <f t="shared" si="134"/>
        <v>0</v>
      </c>
      <c r="P232" s="352" t="s">
        <v>54</v>
      </c>
      <c r="Q232" s="352" t="s">
        <v>54</v>
      </c>
      <c r="R232" s="352" t="s">
        <v>54</v>
      </c>
      <c r="S232" s="355"/>
      <c r="T232" s="356"/>
      <c r="U232" s="349"/>
      <c r="V232" s="307">
        <f>$AB$15-((N232*24))</f>
        <v>672</v>
      </c>
      <c r="W232" s="308">
        <v>291</v>
      </c>
      <c r="X232" s="309">
        <v>240</v>
      </c>
      <c r="Y232" s="310">
        <f>W232*X232</f>
        <v>69840</v>
      </c>
      <c r="Z232" s="307">
        <f>(Y232*(V232-L232*24))/V232</f>
        <v>69819.214285719121</v>
      </c>
      <c r="AA232" s="311">
        <f>(Z232/Y232)*100</f>
        <v>99.970238095245023</v>
      </c>
      <c r="AB232" s="107"/>
    </row>
    <row r="233" spans="1:44" s="103" customFormat="1" ht="30" customHeight="1" thickBot="1">
      <c r="A233" s="233">
        <v>68</v>
      </c>
      <c r="B233" s="234" t="s">
        <v>212</v>
      </c>
      <c r="C233" s="235" t="s">
        <v>213</v>
      </c>
      <c r="D233" s="236">
        <v>72.599999999999994</v>
      </c>
      <c r="E233" s="198" t="s">
        <v>53</v>
      </c>
      <c r="F233" s="238" t="s">
        <v>54</v>
      </c>
      <c r="G233" s="235"/>
      <c r="H233" s="235"/>
      <c r="I233" s="239"/>
      <c r="J233" s="239"/>
      <c r="K233" s="239"/>
      <c r="L233" s="240"/>
      <c r="M233" s="240"/>
      <c r="N233" s="240"/>
      <c r="O233" s="240"/>
      <c r="P233" s="240"/>
      <c r="Q233" s="240"/>
      <c r="R233" s="240"/>
      <c r="S233" s="240"/>
      <c r="T233" s="241"/>
      <c r="U233" s="240"/>
      <c r="V233" s="242">
        <f>$AB$15-((N233*24))</f>
        <v>672</v>
      </c>
      <c r="W233" s="243">
        <v>515</v>
      </c>
      <c r="X233" s="236">
        <v>72.599999999999994</v>
      </c>
      <c r="Y233" s="244">
        <f>W233*X233</f>
        <v>37389</v>
      </c>
      <c r="Z233" s="242">
        <f>(Y233*(V233-L233*24))/V233</f>
        <v>37389</v>
      </c>
      <c r="AA233" s="245">
        <f>(Z233/Y233)*100</f>
        <v>100</v>
      </c>
      <c r="AB233" s="121"/>
      <c r="AC233" s="123"/>
      <c r="AD233" s="102"/>
      <c r="AE233" s="102"/>
      <c r="AF233" s="102"/>
      <c r="AG233" s="102"/>
      <c r="AH233" s="102"/>
      <c r="AI233" s="102"/>
      <c r="AJ233" s="102"/>
      <c r="AK233" s="102"/>
      <c r="AL233" s="102"/>
      <c r="AM233" s="102"/>
      <c r="AN233" s="102"/>
      <c r="AO233" s="102"/>
      <c r="AP233" s="102"/>
      <c r="AQ233" s="102"/>
      <c r="AR233" s="102"/>
    </row>
    <row r="234" spans="1:44" s="107" customFormat="1" ht="30" customHeight="1">
      <c r="A234" s="316">
        <v>69</v>
      </c>
      <c r="B234" s="317" t="s">
        <v>214</v>
      </c>
      <c r="C234" s="318" t="s">
        <v>215</v>
      </c>
      <c r="D234" s="124">
        <v>73.2</v>
      </c>
      <c r="E234" s="157" t="s">
        <v>53</v>
      </c>
      <c r="F234" s="158" t="s">
        <v>54</v>
      </c>
      <c r="G234" s="104"/>
      <c r="H234" s="104"/>
      <c r="I234" s="158" t="s">
        <v>54</v>
      </c>
      <c r="J234" s="158" t="s">
        <v>54</v>
      </c>
      <c r="K234" s="159"/>
      <c r="L234" s="206">
        <f>IF(RIGHT(S234)="T",(+H234-G234),0)</f>
        <v>0</v>
      </c>
      <c r="M234" s="206">
        <f>IF(RIGHT(S234)="U",(+H234-G234),0)</f>
        <v>0</v>
      </c>
      <c r="N234" s="206">
        <f>IF(RIGHT(S234)="C",(+H234-G234),0)</f>
        <v>0</v>
      </c>
      <c r="O234" s="206">
        <f>IF(RIGHT(S234)="D",(+H234-G234),0)</f>
        <v>0</v>
      </c>
      <c r="P234" s="158" t="s">
        <v>54</v>
      </c>
      <c r="Q234" s="158" t="s">
        <v>54</v>
      </c>
      <c r="R234" s="158" t="s">
        <v>54</v>
      </c>
      <c r="S234" s="105"/>
      <c r="T234" s="111"/>
      <c r="U234" s="207"/>
      <c r="V234" s="222"/>
      <c r="W234" s="223"/>
      <c r="X234" s="223"/>
      <c r="Y234" s="223"/>
      <c r="Z234" s="223"/>
      <c r="AA234" s="224"/>
    </row>
    <row r="235" spans="1:44" s="88" customFormat="1" ht="30" customHeight="1" thickBot="1">
      <c r="A235" s="195"/>
      <c r="B235" s="196"/>
      <c r="C235" s="197" t="s">
        <v>58</v>
      </c>
      <c r="D235" s="196"/>
      <c r="E235" s="198" t="s">
        <v>53</v>
      </c>
      <c r="F235" s="199" t="s">
        <v>54</v>
      </c>
      <c r="G235" s="200"/>
      <c r="H235" s="200"/>
      <c r="I235" s="199" t="s">
        <v>54</v>
      </c>
      <c r="J235" s="199" t="s">
        <v>54</v>
      </c>
      <c r="K235" s="334"/>
      <c r="L235" s="201">
        <f>SUM(L234:L234)</f>
        <v>0</v>
      </c>
      <c r="M235" s="201">
        <f>SUM(M234:M234)</f>
        <v>0</v>
      </c>
      <c r="N235" s="201">
        <f>SUM(N234:N234)</f>
        <v>0</v>
      </c>
      <c r="O235" s="201">
        <f>SUM(O234:O234)</f>
        <v>0</v>
      </c>
      <c r="P235" s="199" t="s">
        <v>54</v>
      </c>
      <c r="Q235" s="199" t="s">
        <v>54</v>
      </c>
      <c r="R235" s="199" t="s">
        <v>54</v>
      </c>
      <c r="S235" s="338"/>
      <c r="T235" s="225"/>
      <c r="U235" s="196"/>
      <c r="V235" s="203">
        <f>$AB$15-((N235*24))</f>
        <v>672</v>
      </c>
      <c r="W235" s="176">
        <v>515</v>
      </c>
      <c r="X235" s="177">
        <v>73.2</v>
      </c>
      <c r="Y235" s="204">
        <f>W235*X235</f>
        <v>37698</v>
      </c>
      <c r="Z235" s="203">
        <f>(Y235*(V235-L235*24))/V235</f>
        <v>37698</v>
      </c>
      <c r="AA235" s="205">
        <f>(Z235/Y235)*100</f>
        <v>100</v>
      </c>
      <c r="AB235" s="107"/>
    </row>
    <row r="236" spans="1:44" s="107" customFormat="1" ht="30" customHeight="1" thickBot="1">
      <c r="A236" s="316">
        <v>70</v>
      </c>
      <c r="B236" s="219" t="s">
        <v>216</v>
      </c>
      <c r="C236" s="220" t="s">
        <v>217</v>
      </c>
      <c r="D236" s="371">
        <v>385.69</v>
      </c>
      <c r="E236" s="157" t="s">
        <v>53</v>
      </c>
      <c r="F236" s="158" t="s">
        <v>54</v>
      </c>
      <c r="G236" s="104">
        <v>42038.137499999997</v>
      </c>
      <c r="H236" s="104">
        <v>42038.29791666667</v>
      </c>
      <c r="I236" s="158" t="s">
        <v>54</v>
      </c>
      <c r="J236" s="158" t="s">
        <v>54</v>
      </c>
      <c r="K236" s="159"/>
      <c r="L236" s="206">
        <f>IF(RIGHT(S236)="T",(+H236-G236),0)</f>
        <v>0</v>
      </c>
      <c r="M236" s="206">
        <f>IF(RIGHT(S236)="U",(+H236-G236),0)</f>
        <v>0</v>
      </c>
      <c r="N236" s="206">
        <f>IF(RIGHT(S236)="C",(+H236-G236),0)</f>
        <v>0</v>
      </c>
      <c r="O236" s="206">
        <f>IF(RIGHT(S236)="D",(+H236-G236),0)</f>
        <v>0.1604166666729725</v>
      </c>
      <c r="P236" s="158" t="s">
        <v>54</v>
      </c>
      <c r="Q236" s="158" t="s">
        <v>54</v>
      </c>
      <c r="R236" s="158" t="s">
        <v>54</v>
      </c>
      <c r="S236" s="105" t="s">
        <v>57</v>
      </c>
      <c r="T236" s="106" t="s">
        <v>880</v>
      </c>
      <c r="U236" s="207"/>
      <c r="V236" s="208"/>
      <c r="W236" s="209"/>
      <c r="X236" s="209"/>
      <c r="Y236" s="209"/>
      <c r="Z236" s="209"/>
      <c r="AA236" s="210"/>
    </row>
    <row r="237" spans="1:44" s="88" customFormat="1" ht="30" customHeight="1" thickBot="1">
      <c r="A237" s="195"/>
      <c r="B237" s="196"/>
      <c r="C237" s="197" t="s">
        <v>58</v>
      </c>
      <c r="D237" s="196"/>
      <c r="E237" s="157" t="s">
        <v>53</v>
      </c>
      <c r="F237" s="199" t="s">
        <v>54</v>
      </c>
      <c r="G237" s="200"/>
      <c r="H237" s="200"/>
      <c r="I237" s="199" t="s">
        <v>54</v>
      </c>
      <c r="J237" s="199" t="s">
        <v>54</v>
      </c>
      <c r="K237" s="334"/>
      <c r="L237" s="201">
        <f>SUM(L236:L236)</f>
        <v>0</v>
      </c>
      <c r="M237" s="201">
        <f>SUM(M236:M236)</f>
        <v>0</v>
      </c>
      <c r="N237" s="201">
        <f>SUM(N236:N236)</f>
        <v>0</v>
      </c>
      <c r="O237" s="201">
        <f>SUM(O236:O236)</f>
        <v>0.1604166666729725</v>
      </c>
      <c r="P237" s="199" t="s">
        <v>54</v>
      </c>
      <c r="Q237" s="199" t="s">
        <v>54</v>
      </c>
      <c r="R237" s="199" t="s">
        <v>54</v>
      </c>
      <c r="S237" s="338"/>
      <c r="T237" s="225"/>
      <c r="U237" s="196"/>
      <c r="V237" s="203">
        <f>$AB$15-((N237*24))</f>
        <v>672</v>
      </c>
      <c r="W237" s="176">
        <v>342</v>
      </c>
      <c r="X237" s="177">
        <v>385.69</v>
      </c>
      <c r="Y237" s="204">
        <f>W237*X237</f>
        <v>131905.98000000001</v>
      </c>
      <c r="Z237" s="203">
        <f>(Y237*(V237-L237*24))/V237</f>
        <v>131905.98000000001</v>
      </c>
      <c r="AA237" s="205">
        <f>(Z237/Y237)*100</f>
        <v>100</v>
      </c>
      <c r="AB237" s="107"/>
    </row>
    <row r="238" spans="1:44" s="107" customFormat="1" ht="30" customHeight="1" thickBot="1">
      <c r="A238" s="218">
        <v>71</v>
      </c>
      <c r="B238" s="219" t="s">
        <v>219</v>
      </c>
      <c r="C238" s="220" t="s">
        <v>220</v>
      </c>
      <c r="D238" s="371">
        <v>370.77199999999999</v>
      </c>
      <c r="E238" s="198" t="s">
        <v>53</v>
      </c>
      <c r="F238" s="158" t="s">
        <v>54</v>
      </c>
      <c r="G238" s="104"/>
      <c r="H238" s="104"/>
      <c r="I238" s="158" t="s">
        <v>54</v>
      </c>
      <c r="J238" s="158" t="s">
        <v>54</v>
      </c>
      <c r="K238" s="159"/>
      <c r="L238" s="160">
        <f>IF(RIGHT(S238)="T",(+H238-G238),0)</f>
        <v>0</v>
      </c>
      <c r="M238" s="160">
        <f>IF(RIGHT(S238)="U",(+H238-G238),0)</f>
        <v>0</v>
      </c>
      <c r="N238" s="160">
        <f>IF(RIGHT(S238)="C",(+H238-G238),0)</f>
        <v>0</v>
      </c>
      <c r="O238" s="160">
        <f>IF(RIGHT(S238)="D",(+H238-G238),0)</f>
        <v>0</v>
      </c>
      <c r="P238" s="158" t="s">
        <v>54</v>
      </c>
      <c r="Q238" s="158" t="s">
        <v>54</v>
      </c>
      <c r="R238" s="158" t="s">
        <v>54</v>
      </c>
      <c r="S238" s="105"/>
      <c r="T238" s="106"/>
      <c r="U238" s="207"/>
      <c r="V238" s="208"/>
      <c r="W238" s="209"/>
      <c r="X238" s="209"/>
      <c r="Y238" s="209"/>
      <c r="Z238" s="209"/>
      <c r="AA238" s="210"/>
    </row>
    <row r="239" spans="1:44" s="88" customFormat="1" ht="30" customHeight="1" thickBot="1">
      <c r="A239" s="195"/>
      <c r="B239" s="196"/>
      <c r="C239" s="197" t="s">
        <v>58</v>
      </c>
      <c r="D239" s="196"/>
      <c r="E239" s="198" t="s">
        <v>53</v>
      </c>
      <c r="F239" s="199" t="s">
        <v>54</v>
      </c>
      <c r="G239" s="200"/>
      <c r="H239" s="200"/>
      <c r="I239" s="199" t="s">
        <v>54</v>
      </c>
      <c r="J239" s="199" t="s">
        <v>54</v>
      </c>
      <c r="K239" s="334"/>
      <c r="L239" s="201">
        <f>SUM(L238:L238)</f>
        <v>0</v>
      </c>
      <c r="M239" s="201">
        <f>SUM(M238:M238)</f>
        <v>0</v>
      </c>
      <c r="N239" s="201">
        <f>SUM(N238:N238)</f>
        <v>0</v>
      </c>
      <c r="O239" s="201">
        <f>SUM(O238:O238)</f>
        <v>0</v>
      </c>
      <c r="P239" s="199" t="s">
        <v>54</v>
      </c>
      <c r="Q239" s="199" t="s">
        <v>54</v>
      </c>
      <c r="R239" s="199" t="s">
        <v>54</v>
      </c>
      <c r="S239" s="338"/>
      <c r="T239" s="225"/>
      <c r="U239" s="196"/>
      <c r="V239" s="203">
        <f>$AB$15-((N239*24))</f>
        <v>672</v>
      </c>
      <c r="W239" s="176">
        <v>361</v>
      </c>
      <c r="X239" s="177">
        <v>370.77199999999999</v>
      </c>
      <c r="Y239" s="204">
        <f>W239*X239</f>
        <v>133848.69200000001</v>
      </c>
      <c r="Z239" s="203">
        <f>(Y239*(V239-L239*24))/V239</f>
        <v>133848.69200000001</v>
      </c>
      <c r="AA239" s="205">
        <f>(Z239/Y239)*100</f>
        <v>100</v>
      </c>
      <c r="AB239" s="107"/>
    </row>
    <row r="240" spans="1:44" s="107" customFormat="1" ht="30" customHeight="1">
      <c r="A240" s="218">
        <v>72</v>
      </c>
      <c r="B240" s="219" t="s">
        <v>221</v>
      </c>
      <c r="C240" s="220" t="s">
        <v>222</v>
      </c>
      <c r="D240" s="221">
        <v>370.77199999999999</v>
      </c>
      <c r="E240" s="157" t="s">
        <v>53</v>
      </c>
      <c r="F240" s="158" t="s">
        <v>54</v>
      </c>
      <c r="G240" s="104"/>
      <c r="H240" s="104"/>
      <c r="I240" s="158" t="s">
        <v>54</v>
      </c>
      <c r="J240" s="158" t="s">
        <v>54</v>
      </c>
      <c r="K240" s="158" t="s">
        <v>54</v>
      </c>
      <c r="L240" s="160">
        <f>IF(RIGHT(S240)="T",(+H240-G240),0)</f>
        <v>0</v>
      </c>
      <c r="M240" s="160">
        <f>IF(RIGHT(S240)="U",(+H240-G240),0)</f>
        <v>0</v>
      </c>
      <c r="N240" s="160">
        <f>IF(RIGHT(S240)="C",(+H240-G240),0)</f>
        <v>0</v>
      </c>
      <c r="O240" s="160">
        <f>IF(RIGHT(S240)="D",(+H240-G240),0)</f>
        <v>0</v>
      </c>
      <c r="P240" s="158" t="s">
        <v>54</v>
      </c>
      <c r="Q240" s="158" t="s">
        <v>54</v>
      </c>
      <c r="R240" s="158" t="s">
        <v>54</v>
      </c>
      <c r="S240" s="105"/>
      <c r="T240" s="111"/>
      <c r="U240" s="207"/>
      <c r="V240" s="222"/>
      <c r="W240" s="223"/>
      <c r="X240" s="223"/>
      <c r="Y240" s="223"/>
      <c r="Z240" s="223"/>
      <c r="AA240" s="224"/>
    </row>
    <row r="241" spans="1:44" s="88" customFormat="1" ht="30" customHeight="1" thickBot="1">
      <c r="A241" s="195"/>
      <c r="B241" s="196"/>
      <c r="C241" s="197" t="s">
        <v>58</v>
      </c>
      <c r="D241" s="196"/>
      <c r="E241" s="198" t="s">
        <v>53</v>
      </c>
      <c r="F241" s="199" t="s">
        <v>54</v>
      </c>
      <c r="G241" s="200"/>
      <c r="H241" s="200"/>
      <c r="I241" s="199" t="s">
        <v>54</v>
      </c>
      <c r="J241" s="199" t="s">
        <v>54</v>
      </c>
      <c r="K241" s="199" t="s">
        <v>54</v>
      </c>
      <c r="L241" s="201">
        <f>SUM(L240:L240)</f>
        <v>0</v>
      </c>
      <c r="M241" s="201">
        <f>SUM(M240:M240)</f>
        <v>0</v>
      </c>
      <c r="N241" s="201">
        <f>SUM(N240:N240)</f>
        <v>0</v>
      </c>
      <c r="O241" s="201">
        <f>SUM(O240:O240)</f>
        <v>0</v>
      </c>
      <c r="P241" s="199" t="s">
        <v>54</v>
      </c>
      <c r="Q241" s="199" t="s">
        <v>54</v>
      </c>
      <c r="R241" s="199" t="s">
        <v>54</v>
      </c>
      <c r="S241" s="338"/>
      <c r="T241" s="225"/>
      <c r="U241" s="196"/>
      <c r="V241" s="203">
        <f>$AB$15-((N241*24))</f>
        <v>672</v>
      </c>
      <c r="W241" s="176">
        <v>361</v>
      </c>
      <c r="X241" s="177">
        <v>370.77199999999999</v>
      </c>
      <c r="Y241" s="204">
        <f>W241*X241</f>
        <v>133848.69200000001</v>
      </c>
      <c r="Z241" s="203">
        <f>(Y241*(V241-L241*24))/V241</f>
        <v>133848.69200000001</v>
      </c>
      <c r="AA241" s="205">
        <f>(Z241/Y241)*100</f>
        <v>100</v>
      </c>
      <c r="AB241" s="107"/>
    </row>
    <row r="242" spans="1:44" s="107" customFormat="1" ht="30" customHeight="1">
      <c r="A242" s="316">
        <v>73</v>
      </c>
      <c r="B242" s="317" t="s">
        <v>223</v>
      </c>
      <c r="C242" s="318" t="s">
        <v>224</v>
      </c>
      <c r="D242" s="124">
        <v>107.07899999999999</v>
      </c>
      <c r="E242" s="157" t="s">
        <v>53</v>
      </c>
      <c r="F242" s="158" t="s">
        <v>54</v>
      </c>
      <c r="G242" s="104">
        <v>42063.341666666667</v>
      </c>
      <c r="H242" s="104">
        <v>42063.808333333334</v>
      </c>
      <c r="I242" s="158" t="s">
        <v>54</v>
      </c>
      <c r="J242" s="158" t="s">
        <v>54</v>
      </c>
      <c r="K242" s="158" t="s">
        <v>54</v>
      </c>
      <c r="L242" s="206">
        <f>IF(RIGHT(S242)="T",(+H242-G242),0)</f>
        <v>0</v>
      </c>
      <c r="M242" s="206">
        <f>IF(RIGHT(S242)="U",(+H242-G242),0)</f>
        <v>0</v>
      </c>
      <c r="N242" s="206">
        <f>IF(RIGHT(S242)="C",(+H242-G242),0)</f>
        <v>0</v>
      </c>
      <c r="O242" s="206">
        <f>IF(RIGHT(S242)="D",(+H242-G242),0)</f>
        <v>0.46666666666715173</v>
      </c>
      <c r="P242" s="158" t="s">
        <v>54</v>
      </c>
      <c r="Q242" s="158" t="s">
        <v>54</v>
      </c>
      <c r="R242" s="158" t="s">
        <v>54</v>
      </c>
      <c r="S242" s="105" t="s">
        <v>141</v>
      </c>
      <c r="T242" s="110" t="s">
        <v>818</v>
      </c>
      <c r="U242" s="207"/>
      <c r="V242" s="222"/>
      <c r="W242" s="163"/>
      <c r="X242" s="163"/>
      <c r="Y242" s="163"/>
      <c r="Z242" s="163"/>
      <c r="AA242" s="164"/>
    </row>
    <row r="243" spans="1:44" s="88" customFormat="1" ht="30" customHeight="1" thickBot="1">
      <c r="A243" s="195"/>
      <c r="B243" s="196"/>
      <c r="C243" s="197" t="s">
        <v>58</v>
      </c>
      <c r="D243" s="196"/>
      <c r="E243" s="198" t="s">
        <v>53</v>
      </c>
      <c r="F243" s="199" t="s">
        <v>54</v>
      </c>
      <c r="G243" s="200"/>
      <c r="H243" s="200"/>
      <c r="I243" s="199" t="s">
        <v>54</v>
      </c>
      <c r="J243" s="199" t="s">
        <v>54</v>
      </c>
      <c r="K243" s="199" t="s">
        <v>54</v>
      </c>
      <c r="L243" s="201">
        <f>SUM(L242:L242)</f>
        <v>0</v>
      </c>
      <c r="M243" s="201">
        <f>SUM(M242:M242)</f>
        <v>0</v>
      </c>
      <c r="N243" s="201">
        <f>SUM(N242:N242)</f>
        <v>0</v>
      </c>
      <c r="O243" s="201">
        <f>SUM(O242:O242)</f>
        <v>0.46666666666715173</v>
      </c>
      <c r="P243" s="199" t="s">
        <v>54</v>
      </c>
      <c r="Q243" s="199" t="s">
        <v>54</v>
      </c>
      <c r="R243" s="199" t="s">
        <v>54</v>
      </c>
      <c r="S243" s="338"/>
      <c r="T243" s="225"/>
      <c r="U243" s="196"/>
      <c r="V243" s="203">
        <f>$AB$15-((N243*24))</f>
        <v>672</v>
      </c>
      <c r="W243" s="176">
        <v>515</v>
      </c>
      <c r="X243" s="177">
        <v>107.07899999999999</v>
      </c>
      <c r="Y243" s="204">
        <f>W243*X243</f>
        <v>55145.684999999998</v>
      </c>
      <c r="Z243" s="203">
        <f>(Y243*(V243-L243*24))/V243</f>
        <v>55145.684999999998</v>
      </c>
      <c r="AA243" s="205">
        <f>(Z243/Y243)*100</f>
        <v>100</v>
      </c>
      <c r="AB243" s="107"/>
    </row>
    <row r="244" spans="1:44" s="168" customFormat="1" ht="30" customHeight="1" thickBot="1">
      <c r="A244" s="700">
        <v>74</v>
      </c>
      <c r="B244" s="720" t="s">
        <v>225</v>
      </c>
      <c r="C244" s="724" t="s">
        <v>226</v>
      </c>
      <c r="D244" s="708">
        <v>107.1</v>
      </c>
      <c r="E244" s="157" t="s">
        <v>53</v>
      </c>
      <c r="F244" s="158" t="s">
        <v>54</v>
      </c>
      <c r="G244" s="104">
        <v>42051.334027777775</v>
      </c>
      <c r="H244" s="104">
        <v>42051.750694444447</v>
      </c>
      <c r="I244" s="159"/>
      <c r="J244" s="159"/>
      <c r="K244" s="159"/>
      <c r="L244" s="160">
        <f>IF(RIGHT(S244)="T",(+H244-G244),0)</f>
        <v>0</v>
      </c>
      <c r="M244" s="160">
        <f>IF(RIGHT(S244)="U",(+H244-G244),0)</f>
        <v>0</v>
      </c>
      <c r="N244" s="160">
        <f>IF(RIGHT(S244)="C",(+H244-G244),0)</f>
        <v>0</v>
      </c>
      <c r="O244" s="160">
        <f>IF(RIGHT(S244)="D",(+H244-G244),0)</f>
        <v>0.41666666667151731</v>
      </c>
      <c r="P244" s="161"/>
      <c r="Q244" s="161"/>
      <c r="R244" s="161"/>
      <c r="S244" s="105" t="s">
        <v>141</v>
      </c>
      <c r="T244" s="106" t="s">
        <v>881</v>
      </c>
      <c r="U244" s="161"/>
      <c r="V244" s="162"/>
      <c r="W244" s="163"/>
      <c r="X244" s="163"/>
      <c r="Y244" s="163"/>
      <c r="Z244" s="163"/>
      <c r="AA244" s="164"/>
      <c r="AB244" s="165"/>
      <c r="AC244" s="166"/>
      <c r="AD244" s="167"/>
      <c r="AE244" s="167"/>
      <c r="AF244" s="167"/>
      <c r="AG244" s="167"/>
      <c r="AH244" s="167"/>
      <c r="AI244" s="167"/>
      <c r="AJ244" s="167"/>
      <c r="AK244" s="167"/>
      <c r="AL244" s="167"/>
      <c r="AM244" s="167"/>
      <c r="AN244" s="167"/>
      <c r="AO244" s="167"/>
      <c r="AP244" s="167"/>
      <c r="AQ244" s="167"/>
      <c r="AR244" s="167"/>
    </row>
    <row r="245" spans="1:44" s="168" customFormat="1" ht="30" customHeight="1">
      <c r="A245" s="701"/>
      <c r="B245" s="722"/>
      <c r="C245" s="725"/>
      <c r="D245" s="710"/>
      <c r="E245" s="157" t="s">
        <v>53</v>
      </c>
      <c r="F245" s="169"/>
      <c r="G245" s="104"/>
      <c r="H245" s="104"/>
      <c r="I245" s="170"/>
      <c r="J245" s="170"/>
      <c r="K245" s="170"/>
      <c r="L245" s="171">
        <f>IF(RIGHT(S245)="T",(+H245-G245),0)</f>
        <v>0</v>
      </c>
      <c r="M245" s="171">
        <f>IF(RIGHT(S245)="U",(+H245-G245),0)</f>
        <v>0</v>
      </c>
      <c r="N245" s="171">
        <f>IF(RIGHT(S245)="C",(+H245-G245),0)</f>
        <v>0</v>
      </c>
      <c r="O245" s="171">
        <f>IF(RIGHT(S245)="D",(+H245-G245),0)</f>
        <v>0</v>
      </c>
      <c r="P245" s="172"/>
      <c r="Q245" s="172"/>
      <c r="R245" s="172"/>
      <c r="S245" s="105"/>
      <c r="T245" s="106"/>
      <c r="U245" s="172"/>
      <c r="V245" s="173"/>
      <c r="W245" s="174"/>
      <c r="X245" s="174"/>
      <c r="Y245" s="174"/>
      <c r="Z245" s="174"/>
      <c r="AA245" s="175"/>
      <c r="AB245" s="165"/>
      <c r="AC245" s="166"/>
      <c r="AD245" s="167"/>
      <c r="AE245" s="167"/>
      <c r="AF245" s="167"/>
      <c r="AG245" s="167"/>
      <c r="AH245" s="167"/>
      <c r="AI245" s="167"/>
      <c r="AJ245" s="167"/>
      <c r="AK245" s="167"/>
      <c r="AL245" s="167"/>
      <c r="AM245" s="167"/>
      <c r="AN245" s="167"/>
      <c r="AO245" s="167"/>
      <c r="AP245" s="167"/>
      <c r="AQ245" s="167"/>
      <c r="AR245" s="167"/>
    </row>
    <row r="246" spans="1:44" s="88" customFormat="1" ht="30" customHeight="1" thickBot="1">
      <c r="A246" s="195"/>
      <c r="B246" s="196"/>
      <c r="C246" s="197" t="s">
        <v>58</v>
      </c>
      <c r="D246" s="196"/>
      <c r="E246" s="198" t="s">
        <v>53</v>
      </c>
      <c r="F246" s="199" t="s">
        <v>54</v>
      </c>
      <c r="G246" s="200"/>
      <c r="H246" s="200"/>
      <c r="I246" s="199" t="s">
        <v>54</v>
      </c>
      <c r="J246" s="199" t="s">
        <v>54</v>
      </c>
      <c r="K246" s="199" t="s">
        <v>54</v>
      </c>
      <c r="L246" s="201">
        <f>SUM(L244:L245)</f>
        <v>0</v>
      </c>
      <c r="M246" s="201">
        <f>SUM(M244:M245)</f>
        <v>0</v>
      </c>
      <c r="N246" s="201">
        <f>SUM(N244:N245)</f>
        <v>0</v>
      </c>
      <c r="O246" s="201">
        <f>SUM(O244:O245)</f>
        <v>0.41666666667151731</v>
      </c>
      <c r="P246" s="199" t="s">
        <v>54</v>
      </c>
      <c r="Q246" s="199" t="s">
        <v>54</v>
      </c>
      <c r="R246" s="199" t="s">
        <v>54</v>
      </c>
      <c r="S246" s="338"/>
      <c r="T246" s="225"/>
      <c r="U246" s="196"/>
      <c r="V246" s="203">
        <f>$AB$15-((N246*24))</f>
        <v>672</v>
      </c>
      <c r="W246" s="176">
        <v>515</v>
      </c>
      <c r="X246" s="177">
        <v>107.1</v>
      </c>
      <c r="Y246" s="204">
        <f>W246*X246</f>
        <v>55156.5</v>
      </c>
      <c r="Z246" s="203">
        <f>(Y246*(V246-L246*24))/V246</f>
        <v>55156.5</v>
      </c>
      <c r="AA246" s="205">
        <f>(Z246/Y246)*100</f>
        <v>100</v>
      </c>
      <c r="AB246" s="107"/>
    </row>
    <row r="247" spans="1:44" s="103" customFormat="1" ht="30" customHeight="1">
      <c r="A247" s="251">
        <v>75</v>
      </c>
      <c r="B247" s="252" t="s">
        <v>227</v>
      </c>
      <c r="C247" s="253" t="s">
        <v>228</v>
      </c>
      <c r="D247" s="221">
        <v>5.9219999999999997</v>
      </c>
      <c r="E247" s="179" t="s">
        <v>53</v>
      </c>
      <c r="F247" s="180" t="s">
        <v>54</v>
      </c>
      <c r="G247" s="104"/>
      <c r="H247" s="104"/>
      <c r="I247" s="141"/>
      <c r="J247" s="141"/>
      <c r="K247" s="141"/>
      <c r="L247" s="206">
        <f>IF(RIGHT(S247)="T",(+H247-G247),0)</f>
        <v>0</v>
      </c>
      <c r="M247" s="206">
        <f>IF(RIGHT(S247)="U",(+H247-G247),0)</f>
        <v>0</v>
      </c>
      <c r="N247" s="206">
        <f>IF(RIGHT(S247)="C",(+H247-G247),0)</f>
        <v>0</v>
      </c>
      <c r="O247" s="206">
        <f>IF(RIGHT(S247)="D",(+H247-G247),0)</f>
        <v>0</v>
      </c>
      <c r="P247" s="182"/>
      <c r="Q247" s="182"/>
      <c r="R247" s="182"/>
      <c r="S247" s="105"/>
      <c r="T247" s="106"/>
      <c r="U247" s="182"/>
      <c r="V247" s="296"/>
      <c r="W247" s="297"/>
      <c r="X247" s="221"/>
      <c r="Y247" s="298"/>
      <c r="Z247" s="296"/>
      <c r="AA247" s="299"/>
      <c r="AB247" s="121"/>
      <c r="AC247" s="123"/>
      <c r="AD247" s="102"/>
      <c r="AE247" s="102"/>
      <c r="AF247" s="102"/>
      <c r="AG247" s="102"/>
      <c r="AH247" s="102"/>
      <c r="AI247" s="102"/>
      <c r="AJ247" s="102"/>
      <c r="AK247" s="102"/>
      <c r="AL247" s="102"/>
      <c r="AM247" s="102"/>
      <c r="AN247" s="102"/>
      <c r="AO247" s="102"/>
      <c r="AP247" s="102"/>
      <c r="AQ247" s="102"/>
      <c r="AR247" s="102"/>
    </row>
    <row r="248" spans="1:44" s="88" customFormat="1" ht="30" customHeight="1" thickBot="1">
      <c r="A248" s="348"/>
      <c r="B248" s="349"/>
      <c r="C248" s="350" t="s">
        <v>58</v>
      </c>
      <c r="D248" s="349"/>
      <c r="E248" s="351" t="s">
        <v>53</v>
      </c>
      <c r="F248" s="352" t="s">
        <v>54</v>
      </c>
      <c r="G248" s="353"/>
      <c r="H248" s="353"/>
      <c r="I248" s="352" t="s">
        <v>54</v>
      </c>
      <c r="J248" s="352" t="s">
        <v>54</v>
      </c>
      <c r="K248" s="352" t="s">
        <v>54</v>
      </c>
      <c r="L248" s="354">
        <f>SUM(L247:L247)</f>
        <v>0</v>
      </c>
      <c r="M248" s="354">
        <f>SUM(M247:M247)</f>
        <v>0</v>
      </c>
      <c r="N248" s="354">
        <f>SUM(N247:N247)</f>
        <v>0</v>
      </c>
      <c r="O248" s="354">
        <f>SUM(O247:O247)</f>
        <v>0</v>
      </c>
      <c r="P248" s="352" t="s">
        <v>54</v>
      </c>
      <c r="Q248" s="352" t="s">
        <v>54</v>
      </c>
      <c r="R248" s="352" t="s">
        <v>54</v>
      </c>
      <c r="S248" s="355"/>
      <c r="T248" s="356"/>
      <c r="U248" s="349"/>
      <c r="V248" s="307">
        <f>$AB$15-((N248*24))</f>
        <v>672</v>
      </c>
      <c r="W248" s="308">
        <v>515</v>
      </c>
      <c r="X248" s="309">
        <v>5.9219999999999997</v>
      </c>
      <c r="Y248" s="310">
        <f>W248*X248</f>
        <v>3049.83</v>
      </c>
      <c r="Z248" s="307">
        <f>(Y248*(V248-L248*24))/V248</f>
        <v>3049.83</v>
      </c>
      <c r="AA248" s="311">
        <f>(Z248/Y248)*100</f>
        <v>100</v>
      </c>
      <c r="AB248" s="107"/>
    </row>
    <row r="249" spans="1:44" s="103" customFormat="1" ht="30" customHeight="1" thickBot="1">
      <c r="A249" s="233">
        <v>76</v>
      </c>
      <c r="B249" s="234" t="s">
        <v>229</v>
      </c>
      <c r="C249" s="235" t="s">
        <v>230</v>
      </c>
      <c r="D249" s="236">
        <v>5.86</v>
      </c>
      <c r="E249" s="198" t="s">
        <v>53</v>
      </c>
      <c r="F249" s="238" t="s">
        <v>54</v>
      </c>
      <c r="G249" s="235"/>
      <c r="H249" s="235"/>
      <c r="I249" s="239"/>
      <c r="J249" s="239"/>
      <c r="K249" s="239"/>
      <c r="L249" s="240"/>
      <c r="M249" s="240"/>
      <c r="N249" s="240"/>
      <c r="O249" s="240"/>
      <c r="P249" s="240"/>
      <c r="Q249" s="240"/>
      <c r="R249" s="240"/>
      <c r="S249" s="240"/>
      <c r="T249" s="241"/>
      <c r="U249" s="240"/>
      <c r="V249" s="242">
        <f>$AB$15-((N249*24))</f>
        <v>672</v>
      </c>
      <c r="W249" s="243">
        <v>515</v>
      </c>
      <c r="X249" s="236">
        <v>5.86</v>
      </c>
      <c r="Y249" s="244">
        <f>W249*X249</f>
        <v>3017.9</v>
      </c>
      <c r="Z249" s="242">
        <f>(Y249*(V249-L249*24))/V249</f>
        <v>3017.9</v>
      </c>
      <c r="AA249" s="245">
        <f>(Z249/Y249)*100</f>
        <v>100</v>
      </c>
      <c r="AB249" s="121"/>
      <c r="AC249" s="123"/>
      <c r="AD249" s="102"/>
      <c r="AE249" s="102"/>
      <c r="AF249" s="102"/>
      <c r="AG249" s="102"/>
      <c r="AH249" s="102"/>
      <c r="AI249" s="102"/>
      <c r="AJ249" s="102"/>
      <c r="AK249" s="102"/>
      <c r="AL249" s="102"/>
      <c r="AM249" s="102"/>
      <c r="AN249" s="102"/>
      <c r="AO249" s="102"/>
      <c r="AP249" s="102"/>
      <c r="AQ249" s="102"/>
      <c r="AR249" s="102"/>
    </row>
    <row r="250" spans="1:44" s="107" customFormat="1" ht="30" customHeight="1">
      <c r="A250" s="316">
        <v>77</v>
      </c>
      <c r="B250" s="317" t="s">
        <v>231</v>
      </c>
      <c r="C250" s="318" t="s">
        <v>232</v>
      </c>
      <c r="D250" s="124">
        <v>179.71100000000001</v>
      </c>
      <c r="E250" s="157" t="s">
        <v>53</v>
      </c>
      <c r="F250" s="158" t="s">
        <v>54</v>
      </c>
      <c r="G250" s="104"/>
      <c r="H250" s="104"/>
      <c r="I250" s="158" t="s">
        <v>54</v>
      </c>
      <c r="J250" s="158" t="s">
        <v>54</v>
      </c>
      <c r="K250" s="158" t="s">
        <v>54</v>
      </c>
      <c r="L250" s="206">
        <f>IF(RIGHT(S250)="T",(+H250-G250),0)</f>
        <v>0</v>
      </c>
      <c r="M250" s="206">
        <f>IF(RIGHT(S250)="U",(+H250-G250),0)</f>
        <v>0</v>
      </c>
      <c r="N250" s="206">
        <f>IF(RIGHT(S250)="C",(+H250-G250),0)</f>
        <v>0</v>
      </c>
      <c r="O250" s="206">
        <f>IF(RIGHT(S250)="D",(+H250-G250),0)</f>
        <v>0</v>
      </c>
      <c r="P250" s="158" t="s">
        <v>54</v>
      </c>
      <c r="Q250" s="158" t="s">
        <v>54</v>
      </c>
      <c r="R250" s="158" t="s">
        <v>54</v>
      </c>
      <c r="S250" s="105"/>
      <c r="T250" s="110"/>
      <c r="U250" s="207"/>
      <c r="V250" s="222"/>
      <c r="W250" s="223"/>
      <c r="X250" s="223"/>
      <c r="Y250" s="223"/>
      <c r="Z250" s="223"/>
      <c r="AA250" s="224"/>
    </row>
    <row r="251" spans="1:44" s="88" customFormat="1" ht="30" customHeight="1" thickBot="1">
      <c r="A251" s="195"/>
      <c r="B251" s="196"/>
      <c r="C251" s="197" t="s">
        <v>58</v>
      </c>
      <c r="D251" s="196"/>
      <c r="E251" s="198" t="s">
        <v>53</v>
      </c>
      <c r="F251" s="199" t="s">
        <v>54</v>
      </c>
      <c r="G251" s="200"/>
      <c r="H251" s="200"/>
      <c r="I251" s="199" t="s">
        <v>54</v>
      </c>
      <c r="J251" s="199" t="s">
        <v>54</v>
      </c>
      <c r="K251" s="199" t="s">
        <v>54</v>
      </c>
      <c r="L251" s="201">
        <f>SUM(L250:L250)</f>
        <v>0</v>
      </c>
      <c r="M251" s="201">
        <f>SUM(M250:M250)</f>
        <v>0</v>
      </c>
      <c r="N251" s="201">
        <f>SUM(N250:N250)</f>
        <v>0</v>
      </c>
      <c r="O251" s="201">
        <f>SUM(O250:O250)</f>
        <v>0</v>
      </c>
      <c r="P251" s="199" t="s">
        <v>54</v>
      </c>
      <c r="Q251" s="199" t="s">
        <v>54</v>
      </c>
      <c r="R251" s="199" t="s">
        <v>54</v>
      </c>
      <c r="S251" s="338"/>
      <c r="T251" s="225"/>
      <c r="U251" s="196"/>
      <c r="V251" s="203">
        <f>$AB$15-((N251*24))</f>
        <v>672</v>
      </c>
      <c r="W251" s="176">
        <v>515</v>
      </c>
      <c r="X251" s="177">
        <v>179.71100000000001</v>
      </c>
      <c r="Y251" s="204">
        <f>W251*X251</f>
        <v>92551.165000000008</v>
      </c>
      <c r="Z251" s="203">
        <f>(Y251*(V251-L251*24))/V251</f>
        <v>92551.165000000008</v>
      </c>
      <c r="AA251" s="205">
        <f>(Z251/Y251)*100</f>
        <v>100</v>
      </c>
      <c r="AB251" s="107"/>
    </row>
    <row r="252" spans="1:44" s="107" customFormat="1" ht="30" customHeight="1">
      <c r="A252" s="218">
        <v>78</v>
      </c>
      <c r="B252" s="219" t="s">
        <v>233</v>
      </c>
      <c r="C252" s="220" t="s">
        <v>234</v>
      </c>
      <c r="D252" s="221">
        <v>255.56</v>
      </c>
      <c r="E252" s="157" t="s">
        <v>53</v>
      </c>
      <c r="F252" s="158" t="s">
        <v>54</v>
      </c>
      <c r="G252" s="104"/>
      <c r="H252" s="104"/>
      <c r="I252" s="158" t="s">
        <v>54</v>
      </c>
      <c r="J252" s="158" t="s">
        <v>54</v>
      </c>
      <c r="K252" s="158" t="s">
        <v>54</v>
      </c>
      <c r="L252" s="206">
        <f>IF(RIGHT(S252)="T",(+H252-G252),0)</f>
        <v>0</v>
      </c>
      <c r="M252" s="206">
        <f>IF(RIGHT(S252)="U",(+H252-G252),0)</f>
        <v>0</v>
      </c>
      <c r="N252" s="206">
        <f>IF(RIGHT(S252)="C",(+H252-G252),0)</f>
        <v>0</v>
      </c>
      <c r="O252" s="206">
        <f>IF(RIGHT(S252)="D",(+H252-G252),0)</f>
        <v>0</v>
      </c>
      <c r="P252" s="158" t="s">
        <v>54</v>
      </c>
      <c r="Q252" s="158" t="s">
        <v>54</v>
      </c>
      <c r="R252" s="158" t="s">
        <v>54</v>
      </c>
      <c r="S252" s="105"/>
      <c r="T252" s="111"/>
      <c r="U252" s="207"/>
      <c r="V252" s="222"/>
      <c r="W252" s="223"/>
      <c r="X252" s="223"/>
      <c r="Y252" s="223"/>
      <c r="Z252" s="223"/>
      <c r="AA252" s="224"/>
    </row>
    <row r="253" spans="1:44" s="88" customFormat="1" ht="30" customHeight="1" thickBot="1">
      <c r="A253" s="195"/>
      <c r="B253" s="196"/>
      <c r="C253" s="197" t="s">
        <v>58</v>
      </c>
      <c r="D253" s="196"/>
      <c r="E253" s="198" t="s">
        <v>53</v>
      </c>
      <c r="F253" s="199" t="s">
        <v>54</v>
      </c>
      <c r="G253" s="200"/>
      <c r="H253" s="200"/>
      <c r="I253" s="199" t="s">
        <v>54</v>
      </c>
      <c r="J253" s="199" t="s">
        <v>54</v>
      </c>
      <c r="K253" s="199" t="s">
        <v>54</v>
      </c>
      <c r="L253" s="201">
        <f>SUM(L252:L252)</f>
        <v>0</v>
      </c>
      <c r="M253" s="201">
        <f>SUM(M252:M252)</f>
        <v>0</v>
      </c>
      <c r="N253" s="201">
        <f>SUM(N252:N252)</f>
        <v>0</v>
      </c>
      <c r="O253" s="201">
        <f>SUM(O252:O252)</f>
        <v>0</v>
      </c>
      <c r="P253" s="199" t="s">
        <v>54</v>
      </c>
      <c r="Q253" s="199" t="s">
        <v>54</v>
      </c>
      <c r="R253" s="199" t="s">
        <v>54</v>
      </c>
      <c r="S253" s="338"/>
      <c r="T253" s="225"/>
      <c r="U253" s="196"/>
      <c r="V253" s="203">
        <f>$AB$15-((N253*24))</f>
        <v>672</v>
      </c>
      <c r="W253" s="176">
        <v>309</v>
      </c>
      <c r="X253" s="177">
        <v>255.56</v>
      </c>
      <c r="Y253" s="204">
        <f>W253*X253</f>
        <v>78968.039999999994</v>
      </c>
      <c r="Z253" s="203">
        <f>(Y253*(V253-L253*24))/V253</f>
        <v>78968.039999999994</v>
      </c>
      <c r="AA253" s="205">
        <f>(Z253/Y253)*100</f>
        <v>100</v>
      </c>
      <c r="AB253" s="107"/>
    </row>
    <row r="254" spans="1:44" s="103" customFormat="1" ht="30" customHeight="1">
      <c r="A254" s="384">
        <v>79</v>
      </c>
      <c r="B254" s="252" t="s">
        <v>235</v>
      </c>
      <c r="C254" s="253" t="s">
        <v>236</v>
      </c>
      <c r="D254" s="221">
        <v>50.5</v>
      </c>
      <c r="E254" s="179" t="s">
        <v>53</v>
      </c>
      <c r="F254" s="180" t="s">
        <v>54</v>
      </c>
      <c r="G254" s="104">
        <v>42051.398611111108</v>
      </c>
      <c r="H254" s="104">
        <v>42051.561111111114</v>
      </c>
      <c r="I254" s="141"/>
      <c r="J254" s="141"/>
      <c r="K254" s="141"/>
      <c r="L254" s="171">
        <f t="shared" ref="L254" si="135">IF(RIGHT(S254)="T",(+H254-G254),0)</f>
        <v>0.16250000000582077</v>
      </c>
      <c r="M254" s="171">
        <f t="shared" ref="M254" si="136">IF(RIGHT(S254)="U",(+H254-G254),0)</f>
        <v>0</v>
      </c>
      <c r="N254" s="171">
        <f t="shared" ref="N254" si="137">IF(RIGHT(S254)="C",(+H254-G254),0)</f>
        <v>0</v>
      </c>
      <c r="O254" s="171">
        <f t="shared" ref="O254" si="138">IF(RIGHT(S254)="D",(+H254-G254),0)</f>
        <v>0</v>
      </c>
      <c r="P254" s="182"/>
      <c r="Q254" s="182"/>
      <c r="R254" s="182"/>
      <c r="S254" s="105" t="s">
        <v>128</v>
      </c>
      <c r="T254" s="106" t="s">
        <v>882</v>
      </c>
      <c r="U254" s="385"/>
      <c r="V254" s="250"/>
      <c r="W254" s="184"/>
      <c r="X254" s="185"/>
      <c r="Y254" s="186"/>
      <c r="Z254" s="187"/>
      <c r="AA254" s="386"/>
      <c r="AB254" s="125"/>
      <c r="AC254" s="126"/>
      <c r="AD254" s="102"/>
      <c r="AE254" s="102"/>
      <c r="AF254" s="102"/>
      <c r="AG254" s="102"/>
      <c r="AH254" s="102"/>
      <c r="AI254" s="102"/>
      <c r="AJ254" s="102"/>
      <c r="AK254" s="102"/>
      <c r="AL254" s="102"/>
      <c r="AM254" s="102"/>
      <c r="AN254" s="102"/>
      <c r="AO254" s="102"/>
      <c r="AP254" s="102"/>
      <c r="AQ254" s="102"/>
      <c r="AR254" s="102"/>
    </row>
    <row r="255" spans="1:44" s="88" customFormat="1" ht="30" customHeight="1" thickBot="1">
      <c r="A255" s="348"/>
      <c r="B255" s="349"/>
      <c r="C255" s="350" t="s">
        <v>58</v>
      </c>
      <c r="D255" s="349"/>
      <c r="E255" s="351" t="s">
        <v>53</v>
      </c>
      <c r="F255" s="352" t="s">
        <v>54</v>
      </c>
      <c r="G255" s="353"/>
      <c r="H255" s="353"/>
      <c r="I255" s="352" t="s">
        <v>54</v>
      </c>
      <c r="J255" s="352" t="s">
        <v>54</v>
      </c>
      <c r="K255" s="352" t="s">
        <v>54</v>
      </c>
      <c r="L255" s="354">
        <f>SUM(L254:L254)</f>
        <v>0.16250000000582077</v>
      </c>
      <c r="M255" s="354">
        <f>SUM(M254:M254)</f>
        <v>0</v>
      </c>
      <c r="N255" s="354">
        <f>SUM(N254:N254)</f>
        <v>0</v>
      </c>
      <c r="O255" s="354">
        <f>SUM(O254:O254)</f>
        <v>0</v>
      </c>
      <c r="P255" s="352" t="s">
        <v>54</v>
      </c>
      <c r="Q255" s="352" t="s">
        <v>54</v>
      </c>
      <c r="R255" s="352" t="s">
        <v>54</v>
      </c>
      <c r="S255" s="355"/>
      <c r="T255" s="356"/>
      <c r="U255" s="349"/>
      <c r="V255" s="307">
        <f>$AB$15-((N255*24))</f>
        <v>672</v>
      </c>
      <c r="W255" s="308">
        <v>515</v>
      </c>
      <c r="X255" s="309">
        <v>50.5</v>
      </c>
      <c r="Y255" s="310">
        <f>W255*X255</f>
        <v>26007.5</v>
      </c>
      <c r="Z255" s="307">
        <f>(Y255*(V255-L255*24))/V255</f>
        <v>25856.563616066025</v>
      </c>
      <c r="AA255" s="311">
        <f>(Z255/Y255)*100</f>
        <v>99.419642857122085</v>
      </c>
      <c r="AB255" s="107"/>
    </row>
    <row r="256" spans="1:44" s="107" customFormat="1" ht="30" customHeight="1" thickBot="1">
      <c r="A256" s="316">
        <v>80</v>
      </c>
      <c r="B256" s="219" t="s">
        <v>237</v>
      </c>
      <c r="C256" s="220" t="s">
        <v>238</v>
      </c>
      <c r="D256" s="221">
        <v>2.7</v>
      </c>
      <c r="E256" s="198" t="s">
        <v>53</v>
      </c>
      <c r="F256" s="158" t="s">
        <v>54</v>
      </c>
      <c r="G256" s="228"/>
      <c r="H256" s="228"/>
      <c r="I256" s="158" t="s">
        <v>54</v>
      </c>
      <c r="J256" s="158" t="s">
        <v>54</v>
      </c>
      <c r="K256" s="158" t="s">
        <v>54</v>
      </c>
      <c r="L256" s="206">
        <f>IF(RIGHT(S256)="T",(+H256-G256),0)</f>
        <v>0</v>
      </c>
      <c r="M256" s="206">
        <f>IF(RIGHT(S256)="U",(+H256-G256),0)</f>
        <v>0</v>
      </c>
      <c r="N256" s="206">
        <f>IF(RIGHT(S256)="C",(+H256-G256),0)</f>
        <v>0</v>
      </c>
      <c r="O256" s="206">
        <f>IF(RIGHT(S256)="D",(+H256-G256),0)</f>
        <v>0</v>
      </c>
      <c r="P256" s="158" t="s">
        <v>54</v>
      </c>
      <c r="Q256" s="158" t="s">
        <v>54</v>
      </c>
      <c r="R256" s="158" t="s">
        <v>54</v>
      </c>
      <c r="S256" s="229"/>
      <c r="T256" s="230"/>
      <c r="U256" s="207"/>
      <c r="V256" s="208"/>
      <c r="W256" s="209"/>
      <c r="X256" s="209"/>
      <c r="Y256" s="209"/>
      <c r="Z256" s="209"/>
      <c r="AA256" s="210"/>
    </row>
    <row r="257" spans="1:44" s="88" customFormat="1" ht="30" customHeight="1" thickBot="1">
      <c r="A257" s="195"/>
      <c r="B257" s="196"/>
      <c r="C257" s="197" t="s">
        <v>58</v>
      </c>
      <c r="D257" s="196"/>
      <c r="E257" s="157" t="s">
        <v>53</v>
      </c>
      <c r="F257" s="199" t="s">
        <v>54</v>
      </c>
      <c r="G257" s="200"/>
      <c r="H257" s="200"/>
      <c r="I257" s="199" t="s">
        <v>54</v>
      </c>
      <c r="J257" s="199" t="s">
        <v>54</v>
      </c>
      <c r="K257" s="199" t="s">
        <v>54</v>
      </c>
      <c r="L257" s="201">
        <f>SUM(L256:L256)</f>
        <v>0</v>
      </c>
      <c r="M257" s="201">
        <f>SUM(M256:M256)</f>
        <v>0</v>
      </c>
      <c r="N257" s="201">
        <f>SUM(N256:N256)</f>
        <v>0</v>
      </c>
      <c r="O257" s="201">
        <f>SUM(O256:O256)</f>
        <v>0</v>
      </c>
      <c r="P257" s="199" t="s">
        <v>54</v>
      </c>
      <c r="Q257" s="199" t="s">
        <v>54</v>
      </c>
      <c r="R257" s="199" t="s">
        <v>54</v>
      </c>
      <c r="S257" s="338"/>
      <c r="T257" s="225"/>
      <c r="U257" s="196"/>
      <c r="V257" s="203">
        <f>$AB$15-((N257*24))</f>
        <v>672</v>
      </c>
      <c r="W257" s="176">
        <v>515</v>
      </c>
      <c r="X257" s="177">
        <v>2.7</v>
      </c>
      <c r="Y257" s="204">
        <f>W257*X257</f>
        <v>1390.5</v>
      </c>
      <c r="Z257" s="203">
        <f>(Y257*(V257-L257*24))/V257</f>
        <v>1390.5</v>
      </c>
      <c r="AA257" s="205">
        <f>(Z257/Y257)*100</f>
        <v>100</v>
      </c>
      <c r="AB257" s="107"/>
    </row>
    <row r="258" spans="1:44" s="107" customFormat="1" ht="30" customHeight="1" thickBot="1">
      <c r="A258" s="218">
        <v>81</v>
      </c>
      <c r="B258" s="219" t="s">
        <v>239</v>
      </c>
      <c r="C258" s="220" t="s">
        <v>240</v>
      </c>
      <c r="D258" s="221">
        <v>2.7</v>
      </c>
      <c r="E258" s="198" t="s">
        <v>53</v>
      </c>
      <c r="F258" s="158" t="s">
        <v>54</v>
      </c>
      <c r="G258" s="228"/>
      <c r="H258" s="228"/>
      <c r="I258" s="158" t="s">
        <v>54</v>
      </c>
      <c r="J258" s="158" t="s">
        <v>54</v>
      </c>
      <c r="K258" s="158" t="s">
        <v>54</v>
      </c>
      <c r="L258" s="206">
        <f>IF(RIGHT(S258)="T",(+H258-G258),0)</f>
        <v>0</v>
      </c>
      <c r="M258" s="206">
        <f>IF(RIGHT(S258)="U",(+H258-G258),0)</f>
        <v>0</v>
      </c>
      <c r="N258" s="206">
        <f>IF(RIGHT(S258)="C",(+H258-G258),0)</f>
        <v>0</v>
      </c>
      <c r="O258" s="206">
        <f>IF(RIGHT(S258)="D",(+H258-G258),0)</f>
        <v>0</v>
      </c>
      <c r="P258" s="158" t="s">
        <v>54</v>
      </c>
      <c r="Q258" s="158" t="s">
        <v>54</v>
      </c>
      <c r="R258" s="158" t="s">
        <v>54</v>
      </c>
      <c r="S258" s="229"/>
      <c r="T258" s="230"/>
      <c r="U258" s="207"/>
      <c r="V258" s="208"/>
      <c r="W258" s="209"/>
      <c r="X258" s="209"/>
      <c r="Y258" s="209"/>
      <c r="Z258" s="209"/>
      <c r="AA258" s="210"/>
    </row>
    <row r="259" spans="1:44" s="88" customFormat="1" ht="30" customHeight="1" thickBot="1">
      <c r="A259" s="195"/>
      <c r="B259" s="196"/>
      <c r="C259" s="197" t="s">
        <v>58</v>
      </c>
      <c r="D259" s="196"/>
      <c r="E259" s="198" t="s">
        <v>53</v>
      </c>
      <c r="F259" s="199" t="s">
        <v>54</v>
      </c>
      <c r="G259" s="200"/>
      <c r="H259" s="200"/>
      <c r="I259" s="199" t="s">
        <v>54</v>
      </c>
      <c r="J259" s="199" t="s">
        <v>54</v>
      </c>
      <c r="K259" s="334"/>
      <c r="L259" s="201">
        <f>SUM(L258:L258)</f>
        <v>0</v>
      </c>
      <c r="M259" s="201">
        <f>SUM(M258:M258)</f>
        <v>0</v>
      </c>
      <c r="N259" s="201">
        <f>SUM(N258:N258)</f>
        <v>0</v>
      </c>
      <c r="O259" s="201">
        <f>SUM(O258:O258)</f>
        <v>0</v>
      </c>
      <c r="P259" s="199" t="s">
        <v>54</v>
      </c>
      <c r="Q259" s="199" t="s">
        <v>54</v>
      </c>
      <c r="R259" s="199" t="s">
        <v>54</v>
      </c>
      <c r="S259" s="338"/>
      <c r="T259" s="225"/>
      <c r="U259" s="196"/>
      <c r="V259" s="203">
        <f>$AB$15-((N259*24))</f>
        <v>672</v>
      </c>
      <c r="W259" s="176">
        <v>515</v>
      </c>
      <c r="X259" s="177">
        <v>2.7</v>
      </c>
      <c r="Y259" s="204">
        <f>W259*X259</f>
        <v>1390.5</v>
      </c>
      <c r="Z259" s="203">
        <f>(Y259*(V259-L259*24))/V259</f>
        <v>1390.5</v>
      </c>
      <c r="AA259" s="205">
        <f>(Z259/Y259)*100</f>
        <v>100</v>
      </c>
      <c r="AB259" s="107"/>
    </row>
    <row r="260" spans="1:44" s="103" customFormat="1" ht="30" customHeight="1">
      <c r="A260" s="226">
        <v>82</v>
      </c>
      <c r="B260" s="134" t="s">
        <v>241</v>
      </c>
      <c r="C260" s="227" t="s">
        <v>242</v>
      </c>
      <c r="D260" s="124">
        <v>14.462999999999999</v>
      </c>
      <c r="E260" s="157" t="s">
        <v>53</v>
      </c>
      <c r="F260" s="158" t="s">
        <v>54</v>
      </c>
      <c r="G260" s="228"/>
      <c r="H260" s="228"/>
      <c r="I260" s="159"/>
      <c r="J260" s="159"/>
      <c r="K260" s="159"/>
      <c r="L260" s="206">
        <f>IF(RIGHT(S260)="T",(+H260-G260),0)</f>
        <v>0</v>
      </c>
      <c r="M260" s="206">
        <f>IF(RIGHT(S260)="U",(+H260-G260),0)</f>
        <v>0</v>
      </c>
      <c r="N260" s="206">
        <f>IF(RIGHT(S260)="C",(+H260-G260),0)</f>
        <v>0</v>
      </c>
      <c r="O260" s="206">
        <f>IF(RIGHT(S260)="D",(+H260-G260),0)</f>
        <v>0</v>
      </c>
      <c r="P260" s="161"/>
      <c r="Q260" s="161"/>
      <c r="R260" s="161"/>
      <c r="S260" s="229"/>
      <c r="T260" s="230"/>
      <c r="U260" s="161"/>
      <c r="V260" s="162"/>
      <c r="W260" s="231"/>
      <c r="X260" s="231"/>
      <c r="Y260" s="231"/>
      <c r="Z260" s="231"/>
      <c r="AA260" s="232"/>
      <c r="AB260" s="121"/>
      <c r="AC260" s="123"/>
      <c r="AD260" s="102"/>
      <c r="AE260" s="102"/>
      <c r="AF260" s="102"/>
      <c r="AG260" s="102"/>
      <c r="AH260" s="102"/>
      <c r="AI260" s="102"/>
      <c r="AJ260" s="102"/>
      <c r="AK260" s="102"/>
      <c r="AL260" s="102"/>
      <c r="AM260" s="102"/>
      <c r="AN260" s="102"/>
      <c r="AO260" s="102"/>
      <c r="AP260" s="102"/>
      <c r="AQ260" s="102"/>
      <c r="AR260" s="102"/>
    </row>
    <row r="261" spans="1:44" s="88" customFormat="1" ht="30" customHeight="1" thickBot="1">
      <c r="A261" s="195"/>
      <c r="B261" s="196"/>
      <c r="C261" s="197" t="s">
        <v>58</v>
      </c>
      <c r="D261" s="196"/>
      <c r="E261" s="198" t="s">
        <v>53</v>
      </c>
      <c r="F261" s="199" t="s">
        <v>54</v>
      </c>
      <c r="G261" s="200"/>
      <c r="H261" s="200"/>
      <c r="I261" s="199" t="s">
        <v>54</v>
      </c>
      <c r="J261" s="199" t="s">
        <v>54</v>
      </c>
      <c r="K261" s="334"/>
      <c r="L261" s="201">
        <f>SUM(L260:L260)</f>
        <v>0</v>
      </c>
      <c r="M261" s="201">
        <f t="shared" ref="M261:O261" si="139">SUM(M260:M260)</f>
        <v>0</v>
      </c>
      <c r="N261" s="201">
        <f t="shared" si="139"/>
        <v>0</v>
      </c>
      <c r="O261" s="201">
        <f t="shared" si="139"/>
        <v>0</v>
      </c>
      <c r="P261" s="199" t="s">
        <v>54</v>
      </c>
      <c r="Q261" s="199" t="s">
        <v>54</v>
      </c>
      <c r="R261" s="199" t="s">
        <v>54</v>
      </c>
      <c r="S261" s="338"/>
      <c r="T261" s="225"/>
      <c r="U261" s="196"/>
      <c r="V261" s="203">
        <f>$AB$15-((N261*24))</f>
        <v>672</v>
      </c>
      <c r="W261" s="176">
        <v>633</v>
      </c>
      <c r="X261" s="177">
        <v>14.462999999999999</v>
      </c>
      <c r="Y261" s="204">
        <f>W261*X261</f>
        <v>9155.0789999999997</v>
      </c>
      <c r="Z261" s="203">
        <f>(Y261*(V261-L261*24))/V261</f>
        <v>9155.0789999999997</v>
      </c>
      <c r="AA261" s="205">
        <f>(Z261/Y261)*100</f>
        <v>100</v>
      </c>
      <c r="AB261" s="107"/>
    </row>
    <row r="262" spans="1:44" s="103" customFormat="1" ht="30" customHeight="1">
      <c r="A262" s="226">
        <v>83</v>
      </c>
      <c r="B262" s="134" t="s">
        <v>243</v>
      </c>
      <c r="C262" s="227" t="s">
        <v>244</v>
      </c>
      <c r="D262" s="124">
        <v>16.489999999999998</v>
      </c>
      <c r="E262" s="157" t="s">
        <v>53</v>
      </c>
      <c r="F262" s="158" t="s">
        <v>54</v>
      </c>
      <c r="G262" s="228"/>
      <c r="H262" s="228"/>
      <c r="I262" s="159"/>
      <c r="J262" s="159"/>
      <c r="K262" s="159"/>
      <c r="L262" s="206">
        <f>IF(RIGHT(S262)="T",(+H262-G262),0)</f>
        <v>0</v>
      </c>
      <c r="M262" s="206">
        <f>IF(RIGHT(S262)="U",(+H262-G262),0)</f>
        <v>0</v>
      </c>
      <c r="N262" s="206">
        <f>IF(RIGHT(S262)="C",(+H262-G262),0)</f>
        <v>0</v>
      </c>
      <c r="O262" s="206">
        <f>IF(RIGHT(S262)="D",(+H262-G262),0)</f>
        <v>0</v>
      </c>
      <c r="P262" s="161"/>
      <c r="Q262" s="161"/>
      <c r="R262" s="161"/>
      <c r="S262" s="229"/>
      <c r="T262" s="230"/>
      <c r="U262" s="161"/>
      <c r="V262" s="162"/>
      <c r="W262" s="231"/>
      <c r="X262" s="231"/>
      <c r="Y262" s="231"/>
      <c r="Z262" s="231"/>
      <c r="AA262" s="232"/>
      <c r="AB262" s="121"/>
      <c r="AC262" s="123"/>
      <c r="AD262" s="102"/>
      <c r="AE262" s="102"/>
      <c r="AF262" s="102"/>
      <c r="AG262" s="102"/>
      <c r="AH262" s="102"/>
      <c r="AI262" s="102"/>
      <c r="AJ262" s="102"/>
      <c r="AK262" s="102"/>
      <c r="AL262" s="102"/>
      <c r="AM262" s="102"/>
      <c r="AN262" s="102"/>
      <c r="AO262" s="102"/>
      <c r="AP262" s="102"/>
      <c r="AQ262" s="102"/>
      <c r="AR262" s="102"/>
    </row>
    <row r="263" spans="1:44" s="88" customFormat="1" ht="30" customHeight="1" thickBot="1">
      <c r="A263" s="195"/>
      <c r="B263" s="196"/>
      <c r="C263" s="197" t="s">
        <v>58</v>
      </c>
      <c r="D263" s="196"/>
      <c r="E263" s="198" t="s">
        <v>53</v>
      </c>
      <c r="F263" s="199" t="s">
        <v>54</v>
      </c>
      <c r="G263" s="200"/>
      <c r="H263" s="200"/>
      <c r="I263" s="199" t="s">
        <v>54</v>
      </c>
      <c r="J263" s="199" t="s">
        <v>54</v>
      </c>
      <c r="K263" s="334"/>
      <c r="L263" s="201">
        <f>SUM(L262:L262)</f>
        <v>0</v>
      </c>
      <c r="M263" s="201">
        <f t="shared" ref="M263" si="140">SUM(M262:M262)</f>
        <v>0</v>
      </c>
      <c r="N263" s="201">
        <f t="shared" ref="N263" si="141">SUM(N262:N262)</f>
        <v>0</v>
      </c>
      <c r="O263" s="201">
        <f t="shared" ref="O263" si="142">SUM(O262:O262)</f>
        <v>0</v>
      </c>
      <c r="P263" s="199" t="s">
        <v>54</v>
      </c>
      <c r="Q263" s="199" t="s">
        <v>54</v>
      </c>
      <c r="R263" s="199" t="s">
        <v>54</v>
      </c>
      <c r="S263" s="338"/>
      <c r="T263" s="225"/>
      <c r="U263" s="196"/>
      <c r="V263" s="203">
        <f>$AB$15-((N263*24))</f>
        <v>672</v>
      </c>
      <c r="W263" s="176">
        <v>633</v>
      </c>
      <c r="X263" s="177">
        <v>16.489999999999998</v>
      </c>
      <c r="Y263" s="204">
        <f>W263*X263</f>
        <v>10438.169999999998</v>
      </c>
      <c r="Z263" s="203">
        <f>(Y263*(V263-L263*24))/V263</f>
        <v>10438.169999999998</v>
      </c>
      <c r="AA263" s="205">
        <f>(Z263/Y263)*100</f>
        <v>100</v>
      </c>
      <c r="AB263" s="107"/>
    </row>
    <row r="264" spans="1:44" s="107" customFormat="1" ht="30" customHeight="1">
      <c r="A264" s="316">
        <v>84</v>
      </c>
      <c r="B264" s="317" t="s">
        <v>245</v>
      </c>
      <c r="C264" s="318" t="s">
        <v>246</v>
      </c>
      <c r="D264" s="124">
        <v>251.613</v>
      </c>
      <c r="E264" s="157" t="s">
        <v>53</v>
      </c>
      <c r="F264" s="158" t="s">
        <v>54</v>
      </c>
      <c r="G264" s="104">
        <v>42044.552777777775</v>
      </c>
      <c r="H264" s="104">
        <v>42044.789583333331</v>
      </c>
      <c r="I264" s="158" t="s">
        <v>54</v>
      </c>
      <c r="J264" s="158" t="s">
        <v>54</v>
      </c>
      <c r="K264" s="158" t="s">
        <v>54</v>
      </c>
      <c r="L264" s="206">
        <f>IF(RIGHT(S264)="T",(+H264-G264),0)</f>
        <v>0</v>
      </c>
      <c r="M264" s="206">
        <f>IF(RIGHT(S264)="U",(+H264-G264),0)</f>
        <v>0</v>
      </c>
      <c r="N264" s="206">
        <f>IF(RIGHT(S264)="C",(+H264-G264),0)</f>
        <v>0</v>
      </c>
      <c r="O264" s="206">
        <f>IF(RIGHT(S264)="D",(+H264-G264),0)</f>
        <v>0.23680555555620231</v>
      </c>
      <c r="P264" s="158" t="s">
        <v>54</v>
      </c>
      <c r="Q264" s="158" t="s">
        <v>54</v>
      </c>
      <c r="R264" s="158" t="s">
        <v>54</v>
      </c>
      <c r="S264" s="105" t="s">
        <v>141</v>
      </c>
      <c r="T264" s="106" t="s">
        <v>883</v>
      </c>
      <c r="U264" s="207"/>
      <c r="V264" s="222"/>
      <c r="W264" s="223"/>
      <c r="X264" s="223"/>
      <c r="Y264" s="223"/>
      <c r="Z264" s="223"/>
      <c r="AA264" s="224"/>
    </row>
    <row r="265" spans="1:44" s="88" customFormat="1" ht="30" customHeight="1" thickBot="1">
      <c r="A265" s="195"/>
      <c r="B265" s="196"/>
      <c r="C265" s="197" t="s">
        <v>58</v>
      </c>
      <c r="D265" s="196"/>
      <c r="E265" s="198" t="s">
        <v>53</v>
      </c>
      <c r="F265" s="199" t="s">
        <v>54</v>
      </c>
      <c r="G265" s="200"/>
      <c r="H265" s="200"/>
      <c r="I265" s="199" t="s">
        <v>54</v>
      </c>
      <c r="J265" s="199" t="s">
        <v>54</v>
      </c>
      <c r="K265" s="199" t="s">
        <v>54</v>
      </c>
      <c r="L265" s="201">
        <f>SUM(L264:L264)</f>
        <v>0</v>
      </c>
      <c r="M265" s="201">
        <f>SUM(M264:M264)</f>
        <v>0</v>
      </c>
      <c r="N265" s="201">
        <f>SUM(N264:N264)</f>
        <v>0</v>
      </c>
      <c r="O265" s="201">
        <f>SUM(O264:O264)</f>
        <v>0.23680555555620231</v>
      </c>
      <c r="P265" s="199" t="s">
        <v>54</v>
      </c>
      <c r="Q265" s="199" t="s">
        <v>54</v>
      </c>
      <c r="R265" s="199" t="s">
        <v>54</v>
      </c>
      <c r="S265" s="338"/>
      <c r="T265" s="225"/>
      <c r="U265" s="196"/>
      <c r="V265" s="203">
        <f>$AB$15-((N265*24))</f>
        <v>672</v>
      </c>
      <c r="W265" s="176">
        <v>633</v>
      </c>
      <c r="X265" s="177">
        <v>251.613</v>
      </c>
      <c r="Y265" s="204">
        <f>W265*X265</f>
        <v>159271.02900000001</v>
      </c>
      <c r="Z265" s="203">
        <f>(Y265*(V265-L265*24))/V265</f>
        <v>159271.02900000001</v>
      </c>
      <c r="AA265" s="205">
        <f>(Z265/Y265)*100</f>
        <v>100</v>
      </c>
      <c r="AB265" s="107"/>
    </row>
    <row r="266" spans="1:44" s="107" customFormat="1" ht="30" customHeight="1">
      <c r="A266" s="316">
        <v>85</v>
      </c>
      <c r="B266" s="317" t="s">
        <v>247</v>
      </c>
      <c r="C266" s="318" t="s">
        <v>248</v>
      </c>
      <c r="D266" s="124">
        <v>255.5</v>
      </c>
      <c r="E266" s="157" t="s">
        <v>53</v>
      </c>
      <c r="F266" s="158" t="s">
        <v>54</v>
      </c>
      <c r="G266" s="332"/>
      <c r="H266" s="332"/>
      <c r="I266" s="158" t="s">
        <v>54</v>
      </c>
      <c r="J266" s="158" t="s">
        <v>54</v>
      </c>
      <c r="K266" s="158" t="s">
        <v>54</v>
      </c>
      <c r="L266" s="206">
        <f>IF(RIGHT(S266)="T",(+H266-G266),0)</f>
        <v>0</v>
      </c>
      <c r="M266" s="206">
        <f>IF(RIGHT(S266)="U",(+H266-G266),0)</f>
        <v>0</v>
      </c>
      <c r="N266" s="206">
        <f>IF(RIGHT(S266)="C",(+H266-G266),0)</f>
        <v>0</v>
      </c>
      <c r="O266" s="206">
        <f>IF(RIGHT(S266)="D",(+H266-G266),0)</f>
        <v>0</v>
      </c>
      <c r="P266" s="158" t="s">
        <v>54</v>
      </c>
      <c r="Q266" s="158" t="s">
        <v>54</v>
      </c>
      <c r="R266" s="158" t="s">
        <v>54</v>
      </c>
      <c r="S266" s="333"/>
      <c r="T266" s="267"/>
      <c r="U266" s="207"/>
      <c r="V266" s="222"/>
      <c r="W266" s="223"/>
      <c r="X266" s="223"/>
      <c r="Y266" s="223"/>
      <c r="Z266" s="223"/>
      <c r="AA266" s="224"/>
    </row>
    <row r="267" spans="1:44" s="88" customFormat="1" ht="30" customHeight="1" thickBot="1">
      <c r="A267" s="195"/>
      <c r="B267" s="196"/>
      <c r="C267" s="197" t="s">
        <v>58</v>
      </c>
      <c r="D267" s="196"/>
      <c r="E267" s="198" t="s">
        <v>53</v>
      </c>
      <c r="F267" s="199" t="s">
        <v>54</v>
      </c>
      <c r="G267" s="200"/>
      <c r="H267" s="200"/>
      <c r="I267" s="199" t="s">
        <v>54</v>
      </c>
      <c r="J267" s="199" t="s">
        <v>54</v>
      </c>
      <c r="K267" s="334"/>
      <c r="L267" s="201">
        <f>SUM(L266:L266)</f>
        <v>0</v>
      </c>
      <c r="M267" s="201">
        <f>SUM(M266:M266)</f>
        <v>0</v>
      </c>
      <c r="N267" s="201">
        <f>SUM(N266:N266)</f>
        <v>0</v>
      </c>
      <c r="O267" s="201">
        <f>SUM(O266:O266)</f>
        <v>0</v>
      </c>
      <c r="P267" s="199" t="s">
        <v>54</v>
      </c>
      <c r="Q267" s="199" t="s">
        <v>54</v>
      </c>
      <c r="R267" s="199" t="s">
        <v>54</v>
      </c>
      <c r="S267" s="338"/>
      <c r="T267" s="225"/>
      <c r="U267" s="196"/>
      <c r="V267" s="203">
        <f>$AB$15-((N267*24))</f>
        <v>672</v>
      </c>
      <c r="W267" s="176">
        <v>425</v>
      </c>
      <c r="X267" s="177">
        <v>255.5</v>
      </c>
      <c r="Y267" s="204">
        <f>W267*X267</f>
        <v>108587.5</v>
      </c>
      <c r="Z267" s="203">
        <f>(Y267*(V267-L267*24))/V267</f>
        <v>108587.5</v>
      </c>
      <c r="AA267" s="205">
        <f>(Z267/Y267)*100</f>
        <v>100</v>
      </c>
      <c r="AB267" s="107"/>
    </row>
    <row r="268" spans="1:44" s="107" customFormat="1" ht="30" customHeight="1">
      <c r="A268" s="316">
        <v>86</v>
      </c>
      <c r="B268" s="317" t="s">
        <v>249</v>
      </c>
      <c r="C268" s="318" t="s">
        <v>250</v>
      </c>
      <c r="D268" s="124">
        <v>263.93299999999999</v>
      </c>
      <c r="E268" s="157" t="s">
        <v>53</v>
      </c>
      <c r="F268" s="158" t="s">
        <v>54</v>
      </c>
      <c r="G268" s="332"/>
      <c r="H268" s="332"/>
      <c r="I268" s="158" t="s">
        <v>54</v>
      </c>
      <c r="J268" s="158" t="s">
        <v>54</v>
      </c>
      <c r="K268" s="159"/>
      <c r="L268" s="206">
        <f>IF(RIGHT(S268)="T",(+H268-G268),0)</f>
        <v>0</v>
      </c>
      <c r="M268" s="206">
        <f>IF(RIGHT(S268)="U",(+H268-G268),0)</f>
        <v>0</v>
      </c>
      <c r="N268" s="206">
        <f>IF(RIGHT(S268)="C",(+H268-G268),0)</f>
        <v>0</v>
      </c>
      <c r="O268" s="206">
        <f>IF(RIGHT(S268)="D",(+H268-G268),0)</f>
        <v>0</v>
      </c>
      <c r="P268" s="158" t="s">
        <v>54</v>
      </c>
      <c r="Q268" s="158" t="s">
        <v>54</v>
      </c>
      <c r="R268" s="158" t="s">
        <v>54</v>
      </c>
      <c r="S268" s="333"/>
      <c r="T268" s="267"/>
      <c r="U268" s="207"/>
      <c r="V268" s="222"/>
      <c r="W268" s="223"/>
      <c r="X268" s="223"/>
      <c r="Y268" s="223"/>
      <c r="Z268" s="223"/>
      <c r="AA268" s="224"/>
    </row>
    <row r="269" spans="1:44" s="88" customFormat="1" ht="30" customHeight="1" thickBot="1">
      <c r="A269" s="195"/>
      <c r="B269" s="196"/>
      <c r="C269" s="197" t="s">
        <v>58</v>
      </c>
      <c r="D269" s="196"/>
      <c r="E269" s="198" t="s">
        <v>53</v>
      </c>
      <c r="F269" s="199" t="s">
        <v>54</v>
      </c>
      <c r="G269" s="200"/>
      <c r="H269" s="200"/>
      <c r="I269" s="199" t="s">
        <v>54</v>
      </c>
      <c r="J269" s="199" t="s">
        <v>54</v>
      </c>
      <c r="K269" s="334"/>
      <c r="L269" s="201">
        <f>SUM(L268:L268)</f>
        <v>0</v>
      </c>
      <c r="M269" s="201">
        <f>SUM(M268:M268)</f>
        <v>0</v>
      </c>
      <c r="N269" s="201">
        <f>SUM(N268:N268)</f>
        <v>0</v>
      </c>
      <c r="O269" s="201">
        <f>SUM(O268:O268)</f>
        <v>0</v>
      </c>
      <c r="P269" s="199" t="s">
        <v>54</v>
      </c>
      <c r="Q269" s="199" t="s">
        <v>54</v>
      </c>
      <c r="R269" s="199" t="s">
        <v>54</v>
      </c>
      <c r="S269" s="338"/>
      <c r="T269" s="225"/>
      <c r="U269" s="196"/>
      <c r="V269" s="203">
        <f>$AB$15-((N269*24))</f>
        <v>672</v>
      </c>
      <c r="W269" s="176">
        <v>289</v>
      </c>
      <c r="X269" s="177">
        <v>263.93299999999999</v>
      </c>
      <c r="Y269" s="204">
        <f>W269*X269</f>
        <v>76276.637000000002</v>
      </c>
      <c r="Z269" s="203">
        <f>(Y269*(V269-L269*24))/V269</f>
        <v>76276.637000000002</v>
      </c>
      <c r="AA269" s="205">
        <f>(Z269/Y269)*100</f>
        <v>100</v>
      </c>
      <c r="AB269" s="107"/>
    </row>
    <row r="270" spans="1:44" s="107" customFormat="1" ht="30" customHeight="1">
      <c r="A270" s="316">
        <v>87</v>
      </c>
      <c r="B270" s="219" t="s">
        <v>251</v>
      </c>
      <c r="C270" s="220" t="s">
        <v>252</v>
      </c>
      <c r="D270" s="221">
        <v>263.93299999999999</v>
      </c>
      <c r="E270" s="157" t="s">
        <v>53</v>
      </c>
      <c r="F270" s="158" t="s">
        <v>54</v>
      </c>
      <c r="G270" s="332"/>
      <c r="H270" s="332"/>
      <c r="I270" s="158" t="s">
        <v>54</v>
      </c>
      <c r="J270" s="158" t="s">
        <v>54</v>
      </c>
      <c r="K270" s="158" t="s">
        <v>54</v>
      </c>
      <c r="L270" s="206">
        <f>IF(RIGHT(S270)="T",(+H270-G270),0)</f>
        <v>0</v>
      </c>
      <c r="M270" s="206">
        <f>IF(RIGHT(S270)="U",(+H270-G270),0)</f>
        <v>0</v>
      </c>
      <c r="N270" s="206">
        <f>IF(RIGHT(S270)="C",(+H270-G270),0)</f>
        <v>0</v>
      </c>
      <c r="O270" s="206">
        <f>IF(RIGHT(S270)="D",(+H270-G270),0)</f>
        <v>0</v>
      </c>
      <c r="P270" s="158" t="s">
        <v>54</v>
      </c>
      <c r="Q270" s="158" t="s">
        <v>54</v>
      </c>
      <c r="R270" s="158" t="s">
        <v>54</v>
      </c>
      <c r="S270" s="333"/>
      <c r="T270" s="267"/>
      <c r="U270" s="207"/>
      <c r="V270" s="222"/>
      <c r="W270" s="223"/>
      <c r="X270" s="223"/>
      <c r="Y270" s="223"/>
      <c r="Z270" s="223"/>
      <c r="AA270" s="224"/>
    </row>
    <row r="271" spans="1:44" s="88" customFormat="1" ht="30" customHeight="1" thickBot="1">
      <c r="A271" s="195"/>
      <c r="B271" s="196"/>
      <c r="C271" s="197" t="s">
        <v>58</v>
      </c>
      <c r="D271" s="196"/>
      <c r="E271" s="198" t="s">
        <v>53</v>
      </c>
      <c r="F271" s="199" t="s">
        <v>54</v>
      </c>
      <c r="G271" s="200"/>
      <c r="H271" s="200"/>
      <c r="I271" s="199" t="s">
        <v>54</v>
      </c>
      <c r="J271" s="199" t="s">
        <v>54</v>
      </c>
      <c r="K271" s="334"/>
      <c r="L271" s="201">
        <f>SUM(L270:L270)</f>
        <v>0</v>
      </c>
      <c r="M271" s="201">
        <f>SUM(M270:M270)</f>
        <v>0</v>
      </c>
      <c r="N271" s="201">
        <f>SUM(N270:N270)</f>
        <v>0</v>
      </c>
      <c r="O271" s="201">
        <f>SUM(O270:O270)</f>
        <v>0</v>
      </c>
      <c r="P271" s="199" t="s">
        <v>54</v>
      </c>
      <c r="Q271" s="199" t="s">
        <v>54</v>
      </c>
      <c r="R271" s="199" t="s">
        <v>54</v>
      </c>
      <c r="S271" s="338"/>
      <c r="T271" s="225"/>
      <c r="U271" s="196"/>
      <c r="V271" s="203">
        <f>$AB$15-((N271*24))</f>
        <v>672</v>
      </c>
      <c r="W271" s="176">
        <v>289</v>
      </c>
      <c r="X271" s="177">
        <v>263.93299999999999</v>
      </c>
      <c r="Y271" s="204">
        <f>W271*X271</f>
        <v>76276.637000000002</v>
      </c>
      <c r="Z271" s="203">
        <f>(Y271*(V271-L271*24))/V271</f>
        <v>76276.637000000002</v>
      </c>
      <c r="AA271" s="205">
        <f>(Z271/Y271)*100</f>
        <v>100</v>
      </c>
      <c r="AB271" s="107"/>
    </row>
    <row r="272" spans="1:44" s="103" customFormat="1" ht="30" customHeight="1" thickBot="1">
      <c r="A272" s="233">
        <v>88</v>
      </c>
      <c r="B272" s="234" t="s">
        <v>253</v>
      </c>
      <c r="C272" s="235" t="s">
        <v>254</v>
      </c>
      <c r="D272" s="236">
        <v>2.86</v>
      </c>
      <c r="E272" s="157" t="s">
        <v>53</v>
      </c>
      <c r="F272" s="238" t="s">
        <v>54</v>
      </c>
      <c r="G272" s="235"/>
      <c r="H272" s="235"/>
      <c r="I272" s="239"/>
      <c r="J272" s="239"/>
      <c r="K272" s="239"/>
      <c r="L272" s="240"/>
      <c r="M272" s="240"/>
      <c r="N272" s="240"/>
      <c r="O272" s="240"/>
      <c r="P272" s="240"/>
      <c r="Q272" s="240"/>
      <c r="R272" s="240"/>
      <c r="S272" s="240"/>
      <c r="T272" s="241"/>
      <c r="U272" s="240"/>
      <c r="V272" s="242">
        <f>$AB$15-((N272*24))</f>
        <v>672</v>
      </c>
      <c r="W272" s="243">
        <v>687</v>
      </c>
      <c r="X272" s="236">
        <v>2.86</v>
      </c>
      <c r="Y272" s="244">
        <f>W272*X272</f>
        <v>1964.82</v>
      </c>
      <c r="Z272" s="242">
        <f>(Y272*(V272-L272*24))/V272</f>
        <v>1964.8200000000002</v>
      </c>
      <c r="AA272" s="245">
        <f>(Z272/Y272)*100</f>
        <v>100.00000000000003</v>
      </c>
      <c r="AB272" s="121"/>
      <c r="AC272" s="123"/>
      <c r="AD272" s="102"/>
      <c r="AE272" s="102"/>
      <c r="AF272" s="102"/>
      <c r="AG272" s="102"/>
      <c r="AH272" s="102"/>
      <c r="AI272" s="102"/>
      <c r="AJ272" s="102"/>
      <c r="AK272" s="102"/>
      <c r="AL272" s="102"/>
      <c r="AM272" s="102"/>
      <c r="AN272" s="102"/>
      <c r="AO272" s="102"/>
      <c r="AP272" s="102"/>
      <c r="AQ272" s="102"/>
      <c r="AR272" s="102"/>
    </row>
    <row r="273" spans="1:44" s="103" customFormat="1" ht="30" customHeight="1" thickBot="1">
      <c r="A273" s="233">
        <v>89</v>
      </c>
      <c r="B273" s="234" t="s">
        <v>255</v>
      </c>
      <c r="C273" s="235" t="s">
        <v>256</v>
      </c>
      <c r="D273" s="236">
        <v>2.86</v>
      </c>
      <c r="E273" s="198" t="s">
        <v>53</v>
      </c>
      <c r="F273" s="238" t="s">
        <v>54</v>
      </c>
      <c r="G273" s="235"/>
      <c r="H273" s="235"/>
      <c r="I273" s="239"/>
      <c r="J273" s="239"/>
      <c r="K273" s="239"/>
      <c r="L273" s="240"/>
      <c r="M273" s="240"/>
      <c r="N273" s="240"/>
      <c r="O273" s="240"/>
      <c r="P273" s="240"/>
      <c r="Q273" s="240"/>
      <c r="R273" s="240"/>
      <c r="S273" s="240"/>
      <c r="T273" s="241"/>
      <c r="U273" s="240"/>
      <c r="V273" s="242">
        <f>$AB$15-((N273*24))</f>
        <v>672</v>
      </c>
      <c r="W273" s="243">
        <v>687</v>
      </c>
      <c r="X273" s="236">
        <v>2.86</v>
      </c>
      <c r="Y273" s="244">
        <f>W273*X273</f>
        <v>1964.82</v>
      </c>
      <c r="Z273" s="242">
        <f>(Y273*(V273-L273*24))/V273</f>
        <v>1964.8200000000002</v>
      </c>
      <c r="AA273" s="245">
        <f>(Z273/Y273)*100</f>
        <v>100.00000000000003</v>
      </c>
      <c r="AB273" s="121"/>
      <c r="AC273" s="123"/>
      <c r="AD273" s="102"/>
      <c r="AE273" s="102"/>
      <c r="AF273" s="102"/>
      <c r="AG273" s="102"/>
      <c r="AH273" s="102"/>
      <c r="AI273" s="102"/>
      <c r="AJ273" s="102"/>
      <c r="AK273" s="102"/>
      <c r="AL273" s="102"/>
      <c r="AM273" s="102"/>
      <c r="AN273" s="102"/>
      <c r="AO273" s="102"/>
      <c r="AP273" s="102"/>
      <c r="AQ273" s="102"/>
      <c r="AR273" s="102"/>
    </row>
    <row r="274" spans="1:44" s="103" customFormat="1" ht="30" customHeight="1">
      <c r="A274" s="387">
        <v>90</v>
      </c>
      <c r="B274" s="388" t="s">
        <v>257</v>
      </c>
      <c r="C274" s="389" t="s">
        <v>258</v>
      </c>
      <c r="D274" s="248">
        <v>41.743000000000002</v>
      </c>
      <c r="E274" s="179" t="s">
        <v>53</v>
      </c>
      <c r="F274" s="180" t="s">
        <v>54</v>
      </c>
      <c r="G274" s="104"/>
      <c r="H274" s="104"/>
      <c r="I274" s="141"/>
      <c r="J274" s="141"/>
      <c r="K274" s="141"/>
      <c r="L274" s="171">
        <f t="shared" ref="L274" si="143">IF(RIGHT(S274)="T",(+H274-G274),0)</f>
        <v>0</v>
      </c>
      <c r="M274" s="171">
        <f t="shared" ref="M274" si="144">IF(RIGHT(S274)="U",(+H274-G274),0)</f>
        <v>0</v>
      </c>
      <c r="N274" s="171">
        <f t="shared" ref="N274" si="145">IF(RIGHT(S274)="C",(+H274-G274),0)</f>
        <v>0</v>
      </c>
      <c r="O274" s="171">
        <f t="shared" ref="O274" si="146">IF(RIGHT(S274)="D",(+H274-G274),0)</f>
        <v>0</v>
      </c>
      <c r="P274" s="182"/>
      <c r="Q274" s="182"/>
      <c r="R274" s="182"/>
      <c r="S274" s="105"/>
      <c r="T274" s="106"/>
      <c r="U274" s="182"/>
      <c r="V274" s="296"/>
      <c r="W274" s="297"/>
      <c r="X274" s="221"/>
      <c r="Y274" s="298"/>
      <c r="Z274" s="296"/>
      <c r="AA274" s="299"/>
      <c r="AB274" s="121"/>
      <c r="AC274" s="123"/>
      <c r="AD274" s="102"/>
      <c r="AE274" s="102"/>
      <c r="AF274" s="102"/>
      <c r="AG274" s="102"/>
      <c r="AH274" s="102"/>
      <c r="AI274" s="102"/>
      <c r="AJ274" s="102"/>
      <c r="AK274" s="102"/>
      <c r="AL274" s="102"/>
      <c r="AM274" s="102"/>
      <c r="AN274" s="102"/>
      <c r="AO274" s="102"/>
      <c r="AP274" s="102"/>
      <c r="AQ274" s="102"/>
      <c r="AR274" s="102"/>
    </row>
    <row r="275" spans="1:44" s="88" customFormat="1" ht="30" customHeight="1" thickBot="1">
      <c r="A275" s="348"/>
      <c r="B275" s="349"/>
      <c r="C275" s="350" t="s">
        <v>58</v>
      </c>
      <c r="D275" s="349"/>
      <c r="E275" s="351" t="s">
        <v>53</v>
      </c>
      <c r="F275" s="352" t="s">
        <v>54</v>
      </c>
      <c r="G275" s="353"/>
      <c r="H275" s="353"/>
      <c r="I275" s="352" t="s">
        <v>54</v>
      </c>
      <c r="J275" s="352" t="s">
        <v>54</v>
      </c>
      <c r="K275" s="382"/>
      <c r="L275" s="354">
        <f>SUM(L274:L274)</f>
        <v>0</v>
      </c>
      <c r="M275" s="354">
        <f>SUM(M274:M274)</f>
        <v>0</v>
      </c>
      <c r="N275" s="354">
        <f>SUM(N274:N274)</f>
        <v>0</v>
      </c>
      <c r="O275" s="354">
        <f>SUM(O274:O274)</f>
        <v>0</v>
      </c>
      <c r="P275" s="352" t="s">
        <v>54</v>
      </c>
      <c r="Q275" s="352" t="s">
        <v>54</v>
      </c>
      <c r="R275" s="352" t="s">
        <v>54</v>
      </c>
      <c r="S275" s="355"/>
      <c r="T275" s="356"/>
      <c r="U275" s="349"/>
      <c r="V275" s="307">
        <f>$AB$15-((N275*24))</f>
        <v>672</v>
      </c>
      <c r="W275" s="308">
        <v>515</v>
      </c>
      <c r="X275" s="309">
        <v>41.743000000000002</v>
      </c>
      <c r="Y275" s="310">
        <f>W275*X275</f>
        <v>21497.645</v>
      </c>
      <c r="Z275" s="307">
        <f>(Y275*(V275-L275*24))/V275</f>
        <v>21497.645</v>
      </c>
      <c r="AA275" s="311">
        <f>(Z275/Y275)*100</f>
        <v>100</v>
      </c>
      <c r="AB275" s="107"/>
    </row>
    <row r="276" spans="1:44" s="103" customFormat="1" ht="30" customHeight="1">
      <c r="A276" s="251">
        <v>91</v>
      </c>
      <c r="B276" s="252" t="s">
        <v>259</v>
      </c>
      <c r="C276" s="253" t="s">
        <v>260</v>
      </c>
      <c r="D276" s="221">
        <v>169.785</v>
      </c>
      <c r="E276" s="390" t="s">
        <v>53</v>
      </c>
      <c r="F276" s="180" t="s">
        <v>54</v>
      </c>
      <c r="G276" s="104"/>
      <c r="H276" s="104"/>
      <c r="I276" s="141"/>
      <c r="J276" s="141"/>
      <c r="K276" s="141"/>
      <c r="L276" s="171">
        <f t="shared" ref="L276" si="147">IF(RIGHT(S276)="T",(+H276-G276),0)</f>
        <v>0</v>
      </c>
      <c r="M276" s="171">
        <f t="shared" ref="M276" si="148">IF(RIGHT(S276)="U",(+H276-G276),0)</f>
        <v>0</v>
      </c>
      <c r="N276" s="171">
        <f t="shared" ref="N276" si="149">IF(RIGHT(S276)="C",(+H276-G276),0)</f>
        <v>0</v>
      </c>
      <c r="O276" s="171">
        <f t="shared" ref="O276" si="150">IF(RIGHT(S276)="D",(+H276-G276),0)</f>
        <v>0</v>
      </c>
      <c r="P276" s="182"/>
      <c r="Q276" s="182"/>
      <c r="R276" s="182"/>
      <c r="S276" s="105"/>
      <c r="T276" s="106"/>
      <c r="U276" s="182"/>
      <c r="V276" s="296"/>
      <c r="W276" s="297"/>
      <c r="X276" s="221"/>
      <c r="Y276" s="298"/>
      <c r="Z276" s="296"/>
      <c r="AA276" s="299"/>
      <c r="AB276" s="121"/>
      <c r="AC276" s="123"/>
      <c r="AD276" s="102"/>
      <c r="AE276" s="102"/>
      <c r="AF276" s="102"/>
      <c r="AG276" s="102"/>
      <c r="AH276" s="102"/>
      <c r="AI276" s="102"/>
      <c r="AJ276" s="102"/>
      <c r="AK276" s="102"/>
      <c r="AL276" s="102"/>
      <c r="AM276" s="102"/>
      <c r="AN276" s="102"/>
      <c r="AO276" s="102"/>
      <c r="AP276" s="102"/>
      <c r="AQ276" s="102"/>
      <c r="AR276" s="102"/>
    </row>
    <row r="277" spans="1:44" s="88" customFormat="1" ht="30" customHeight="1" thickBot="1">
      <c r="A277" s="348"/>
      <c r="B277" s="349"/>
      <c r="C277" s="350" t="s">
        <v>58</v>
      </c>
      <c r="D277" s="349"/>
      <c r="E277" s="351" t="s">
        <v>53</v>
      </c>
      <c r="F277" s="352" t="s">
        <v>54</v>
      </c>
      <c r="G277" s="353"/>
      <c r="H277" s="353"/>
      <c r="I277" s="352" t="s">
        <v>54</v>
      </c>
      <c r="J277" s="352" t="s">
        <v>54</v>
      </c>
      <c r="K277" s="382"/>
      <c r="L277" s="354">
        <f>SUM(L276:L276)</f>
        <v>0</v>
      </c>
      <c r="M277" s="354">
        <f t="shared" ref="M277:O277" si="151">SUM(M276:M276)</f>
        <v>0</v>
      </c>
      <c r="N277" s="354">
        <f t="shared" si="151"/>
        <v>0</v>
      </c>
      <c r="O277" s="354">
        <f t="shared" si="151"/>
        <v>0</v>
      </c>
      <c r="P277" s="352" t="s">
        <v>54</v>
      </c>
      <c r="Q277" s="352" t="s">
        <v>54</v>
      </c>
      <c r="R277" s="352" t="s">
        <v>54</v>
      </c>
      <c r="S277" s="355"/>
      <c r="T277" s="356"/>
      <c r="U277" s="349"/>
      <c r="V277" s="361">
        <f>$AB$15-((N277*24))</f>
        <v>672</v>
      </c>
      <c r="W277" s="362">
        <v>371</v>
      </c>
      <c r="X277" s="359">
        <v>169.785</v>
      </c>
      <c r="Y277" s="363">
        <f>W277*X277</f>
        <v>62990.235000000001</v>
      </c>
      <c r="Z277" s="361">
        <f>(Y277*(V277-L277*24))/V277</f>
        <v>62990.235000000001</v>
      </c>
      <c r="AA277" s="364">
        <f>(Z277/Y277)*100</f>
        <v>100</v>
      </c>
      <c r="AB277" s="107"/>
    </row>
    <row r="278" spans="1:44" s="107" customFormat="1" ht="30" customHeight="1">
      <c r="A278" s="218">
        <v>92</v>
      </c>
      <c r="B278" s="219" t="s">
        <v>261</v>
      </c>
      <c r="C278" s="220" t="s">
        <v>262</v>
      </c>
      <c r="D278" s="221">
        <v>98.281000000000006</v>
      </c>
      <c r="E278" s="157" t="s">
        <v>53</v>
      </c>
      <c r="F278" s="180" t="s">
        <v>54</v>
      </c>
      <c r="G278" s="391"/>
      <c r="H278" s="391"/>
      <c r="I278" s="180" t="s">
        <v>54</v>
      </c>
      <c r="J278" s="180" t="s">
        <v>54</v>
      </c>
      <c r="K278" s="180" t="s">
        <v>54</v>
      </c>
      <c r="L278" s="160">
        <f>IF(RIGHT(S278)="T",(+H278-G278),0)</f>
        <v>0</v>
      </c>
      <c r="M278" s="160">
        <f>IF(RIGHT(S278)="U",(+H278-G278),0)</f>
        <v>0</v>
      </c>
      <c r="N278" s="160">
        <f>IF(RIGHT(S278)="C",(+H278-G278),0)</f>
        <v>0</v>
      </c>
      <c r="O278" s="160">
        <f>IF(RIGHT(S278)="D",(+H278-G278),0)</f>
        <v>0</v>
      </c>
      <c r="P278" s="180" t="s">
        <v>54</v>
      </c>
      <c r="Q278" s="180" t="s">
        <v>54</v>
      </c>
      <c r="R278" s="180" t="s">
        <v>54</v>
      </c>
      <c r="S278" s="392"/>
      <c r="T278" s="393"/>
      <c r="U278" s="394"/>
      <c r="V278" s="208"/>
      <c r="W278" s="209"/>
      <c r="X278" s="209"/>
      <c r="Y278" s="209"/>
      <c r="Z278" s="209"/>
      <c r="AA278" s="210"/>
    </row>
    <row r="279" spans="1:44" s="88" customFormat="1" ht="30" customHeight="1" thickBot="1">
      <c r="A279" s="395"/>
      <c r="B279" s="396"/>
      <c r="C279" s="397" t="s">
        <v>58</v>
      </c>
      <c r="D279" s="396"/>
      <c r="E279" s="198" t="s">
        <v>53</v>
      </c>
      <c r="F279" s="262" t="s">
        <v>54</v>
      </c>
      <c r="G279" s="398"/>
      <c r="H279" s="398"/>
      <c r="I279" s="262" t="s">
        <v>54</v>
      </c>
      <c r="J279" s="262" t="s">
        <v>54</v>
      </c>
      <c r="K279" s="262" t="s">
        <v>54</v>
      </c>
      <c r="L279" s="399">
        <f>SUM(L278:L278)</f>
        <v>0</v>
      </c>
      <c r="M279" s="399">
        <f>SUM(M278:M278)</f>
        <v>0</v>
      </c>
      <c r="N279" s="399">
        <f>SUM(N278:N278)</f>
        <v>0</v>
      </c>
      <c r="O279" s="399">
        <f>SUM(O278:O278)</f>
        <v>0</v>
      </c>
      <c r="P279" s="262" t="s">
        <v>54</v>
      </c>
      <c r="Q279" s="262" t="s">
        <v>54</v>
      </c>
      <c r="R279" s="262" t="s">
        <v>54</v>
      </c>
      <c r="S279" s="400"/>
      <c r="T279" s="401"/>
      <c r="U279" s="396"/>
      <c r="V279" s="361">
        <f>$AB$15-((N279*24))</f>
        <v>672</v>
      </c>
      <c r="W279" s="362">
        <v>515</v>
      </c>
      <c r="X279" s="359">
        <v>98.281000000000006</v>
      </c>
      <c r="Y279" s="363">
        <f>W279*X279</f>
        <v>50614.715000000004</v>
      </c>
      <c r="Z279" s="361">
        <f>(Y279*(V279-L279*24))/V279</f>
        <v>50614.715000000004</v>
      </c>
      <c r="AA279" s="364">
        <f>(Z279/Y279)*100</f>
        <v>100</v>
      </c>
      <c r="AB279" s="107"/>
    </row>
    <row r="280" spans="1:44" s="103" customFormat="1" ht="30" customHeight="1" thickBot="1">
      <c r="A280" s="233">
        <v>93</v>
      </c>
      <c r="B280" s="234" t="s">
        <v>263</v>
      </c>
      <c r="C280" s="235" t="s">
        <v>264</v>
      </c>
      <c r="D280" s="236">
        <v>98.281000000000006</v>
      </c>
      <c r="E280" s="157" t="s">
        <v>53</v>
      </c>
      <c r="F280" s="238" t="s">
        <v>54</v>
      </c>
      <c r="G280" s="235"/>
      <c r="H280" s="235"/>
      <c r="I280" s="239"/>
      <c r="J280" s="239"/>
      <c r="K280" s="239"/>
      <c r="L280" s="240"/>
      <c r="M280" s="240"/>
      <c r="N280" s="240"/>
      <c r="O280" s="240"/>
      <c r="P280" s="240"/>
      <c r="Q280" s="240"/>
      <c r="R280" s="240"/>
      <c r="S280" s="240"/>
      <c r="T280" s="241"/>
      <c r="U280" s="240"/>
      <c r="V280" s="242">
        <f>$AB$15-((N280*24))</f>
        <v>672</v>
      </c>
      <c r="W280" s="243">
        <v>515</v>
      </c>
      <c r="X280" s="236">
        <v>98.281000000000006</v>
      </c>
      <c r="Y280" s="244">
        <f>W280*X280</f>
        <v>50614.715000000004</v>
      </c>
      <c r="Z280" s="242">
        <f>(Y280*(V280-L280*24))/V280</f>
        <v>50614.715000000004</v>
      </c>
      <c r="AA280" s="402">
        <f>(Z280/Y280)*100</f>
        <v>100</v>
      </c>
      <c r="AB280" s="127"/>
      <c r="AC280" s="128"/>
      <c r="AD280" s="102"/>
      <c r="AE280" s="102"/>
      <c r="AF280" s="102"/>
      <c r="AG280" s="102"/>
      <c r="AH280" s="102"/>
      <c r="AI280" s="102"/>
      <c r="AJ280" s="102"/>
      <c r="AK280" s="102"/>
      <c r="AL280" s="102"/>
      <c r="AM280" s="102"/>
      <c r="AN280" s="102"/>
      <c r="AO280" s="102"/>
      <c r="AP280" s="102"/>
      <c r="AQ280" s="102"/>
      <c r="AR280" s="102"/>
    </row>
    <row r="281" spans="1:44" s="107" customFormat="1" ht="30" customHeight="1" thickBot="1">
      <c r="A281" s="218">
        <v>94</v>
      </c>
      <c r="B281" s="219" t="s">
        <v>265</v>
      </c>
      <c r="C281" s="220" t="s">
        <v>266</v>
      </c>
      <c r="D281" s="221">
        <v>41.743000000000002</v>
      </c>
      <c r="E281" s="198" t="s">
        <v>53</v>
      </c>
      <c r="F281" s="180" t="s">
        <v>54</v>
      </c>
      <c r="G281" s="391"/>
      <c r="H281" s="391"/>
      <c r="I281" s="180" t="s">
        <v>54</v>
      </c>
      <c r="J281" s="180" t="s">
        <v>54</v>
      </c>
      <c r="K281" s="180" t="s">
        <v>54</v>
      </c>
      <c r="L281" s="160">
        <f>IF(RIGHT(S281)="T",(+H281-G281),0)</f>
        <v>0</v>
      </c>
      <c r="M281" s="160">
        <f>IF(RIGHT(S281)="U",(+H281-G281),0)</f>
        <v>0</v>
      </c>
      <c r="N281" s="160">
        <f>IF(RIGHT(S281)="C",(+H281-G281),0)</f>
        <v>0</v>
      </c>
      <c r="O281" s="160">
        <f>IF(RIGHT(S281)="D",(+H281-G281),0)</f>
        <v>0</v>
      </c>
      <c r="P281" s="180" t="s">
        <v>54</v>
      </c>
      <c r="Q281" s="180" t="s">
        <v>54</v>
      </c>
      <c r="R281" s="180" t="s">
        <v>54</v>
      </c>
      <c r="S281" s="392"/>
      <c r="T281" s="393"/>
      <c r="U281" s="394"/>
      <c r="V281" s="208"/>
      <c r="W281" s="209"/>
      <c r="X281" s="209"/>
      <c r="Y281" s="209"/>
      <c r="Z281" s="209"/>
      <c r="AA281" s="210"/>
    </row>
    <row r="282" spans="1:44" s="88" customFormat="1" ht="30" customHeight="1" thickBot="1">
      <c r="A282" s="348"/>
      <c r="B282" s="349"/>
      <c r="C282" s="350" t="s">
        <v>58</v>
      </c>
      <c r="D282" s="349"/>
      <c r="E282" s="157" t="s">
        <v>53</v>
      </c>
      <c r="F282" s="352" t="s">
        <v>54</v>
      </c>
      <c r="G282" s="353"/>
      <c r="H282" s="353"/>
      <c r="I282" s="352" t="s">
        <v>54</v>
      </c>
      <c r="J282" s="352" t="s">
        <v>54</v>
      </c>
      <c r="K282" s="352" t="s">
        <v>54</v>
      </c>
      <c r="L282" s="354">
        <f>SUM(L281:L281)</f>
        <v>0</v>
      </c>
      <c r="M282" s="354">
        <f>SUM(M281:M281)</f>
        <v>0</v>
      </c>
      <c r="N282" s="354">
        <f>SUM(N281:N281)</f>
        <v>0</v>
      </c>
      <c r="O282" s="354">
        <f>SUM(O281:O281)</f>
        <v>0</v>
      </c>
      <c r="P282" s="352" t="s">
        <v>54</v>
      </c>
      <c r="Q282" s="352" t="s">
        <v>54</v>
      </c>
      <c r="R282" s="352" t="s">
        <v>54</v>
      </c>
      <c r="S282" s="355"/>
      <c r="T282" s="356"/>
      <c r="U282" s="349"/>
      <c r="V282" s="307">
        <f>$AB$15-((N282*24))</f>
        <v>672</v>
      </c>
      <c r="W282" s="308">
        <v>515</v>
      </c>
      <c r="X282" s="309">
        <v>41.743000000000002</v>
      </c>
      <c r="Y282" s="310">
        <f>W282*X282</f>
        <v>21497.645</v>
      </c>
      <c r="Z282" s="307">
        <f>(Y282*(V282-L282*24))/V282</f>
        <v>21497.645</v>
      </c>
      <c r="AA282" s="311">
        <f>(Z282/Y282)*100</f>
        <v>100</v>
      </c>
      <c r="AB282" s="107"/>
    </row>
    <row r="283" spans="1:44" s="103" customFormat="1" ht="30" customHeight="1" thickBot="1">
      <c r="A283" s="233">
        <v>95</v>
      </c>
      <c r="B283" s="234" t="s">
        <v>267</v>
      </c>
      <c r="C283" s="235" t="s">
        <v>268</v>
      </c>
      <c r="D283" s="236">
        <v>73.825999999999993</v>
      </c>
      <c r="E283" s="198" t="s">
        <v>53</v>
      </c>
      <c r="F283" s="238" t="s">
        <v>54</v>
      </c>
      <c r="G283" s="235"/>
      <c r="H283" s="235"/>
      <c r="I283" s="239"/>
      <c r="J283" s="239"/>
      <c r="K283" s="239"/>
      <c r="L283" s="240"/>
      <c r="M283" s="240"/>
      <c r="N283" s="240"/>
      <c r="O283" s="240"/>
      <c r="P283" s="240"/>
      <c r="Q283" s="240"/>
      <c r="R283" s="240"/>
      <c r="S283" s="240"/>
      <c r="T283" s="241"/>
      <c r="U283" s="240"/>
      <c r="V283" s="242">
        <f>$AB$15-((N283*24))</f>
        <v>672</v>
      </c>
      <c r="W283" s="243">
        <v>515</v>
      </c>
      <c r="X283" s="236">
        <v>73.825999999999993</v>
      </c>
      <c r="Y283" s="244">
        <f>W283*X283</f>
        <v>38020.39</v>
      </c>
      <c r="Z283" s="242">
        <f>(Y283*(V283-L283*24))/V283</f>
        <v>38020.39</v>
      </c>
      <c r="AA283" s="245">
        <f>(Z283/Y283)*100</f>
        <v>100</v>
      </c>
      <c r="AB283" s="121"/>
      <c r="AC283" s="123"/>
      <c r="AD283" s="102"/>
      <c r="AE283" s="102"/>
      <c r="AF283" s="102"/>
      <c r="AG283" s="102"/>
      <c r="AH283" s="102"/>
      <c r="AI283" s="102"/>
      <c r="AJ283" s="102"/>
      <c r="AK283" s="102"/>
      <c r="AL283" s="102"/>
      <c r="AM283" s="102"/>
      <c r="AN283" s="102"/>
      <c r="AO283" s="102"/>
      <c r="AP283" s="102"/>
      <c r="AQ283" s="102"/>
      <c r="AR283" s="102"/>
    </row>
    <row r="284" spans="1:44" s="107" customFormat="1" ht="30" customHeight="1">
      <c r="A284" s="218">
        <v>96</v>
      </c>
      <c r="B284" s="219" t="s">
        <v>269</v>
      </c>
      <c r="C284" s="220" t="s">
        <v>270</v>
      </c>
      <c r="D284" s="221">
        <v>73.825999999999993</v>
      </c>
      <c r="E284" s="157" t="s">
        <v>53</v>
      </c>
      <c r="F284" s="180" t="s">
        <v>54</v>
      </c>
      <c r="G284" s="391"/>
      <c r="H284" s="391"/>
      <c r="I284" s="180" t="s">
        <v>54</v>
      </c>
      <c r="J284" s="180" t="s">
        <v>54</v>
      </c>
      <c r="K284" s="180" t="s">
        <v>54</v>
      </c>
      <c r="L284" s="160">
        <f>IF(RIGHT(S284)="T",(+H284-G284),0)</f>
        <v>0</v>
      </c>
      <c r="M284" s="160">
        <f>IF(RIGHT(S284)="U",(+H284-G284),0)</f>
        <v>0</v>
      </c>
      <c r="N284" s="160">
        <f>IF(RIGHT(S284)="C",(+H284-G284),0)</f>
        <v>0</v>
      </c>
      <c r="O284" s="160">
        <f>IF(RIGHT(S284)="D",(+H284-G284),0)</f>
        <v>0</v>
      </c>
      <c r="P284" s="180" t="s">
        <v>54</v>
      </c>
      <c r="Q284" s="180" t="s">
        <v>54</v>
      </c>
      <c r="R284" s="180" t="s">
        <v>54</v>
      </c>
      <c r="S284" s="392"/>
      <c r="T284" s="393"/>
      <c r="U284" s="394"/>
      <c r="V284" s="208"/>
      <c r="W284" s="209"/>
      <c r="X284" s="209"/>
      <c r="Y284" s="209"/>
      <c r="Z284" s="209"/>
      <c r="AA284" s="210"/>
    </row>
    <row r="285" spans="1:44" s="88" customFormat="1" ht="30" customHeight="1" thickBot="1">
      <c r="A285" s="348"/>
      <c r="B285" s="349"/>
      <c r="C285" s="350" t="s">
        <v>58</v>
      </c>
      <c r="D285" s="349"/>
      <c r="E285" s="198" t="s">
        <v>53</v>
      </c>
      <c r="F285" s="352" t="s">
        <v>54</v>
      </c>
      <c r="G285" s="353"/>
      <c r="H285" s="353"/>
      <c r="I285" s="352" t="s">
        <v>54</v>
      </c>
      <c r="J285" s="352" t="s">
        <v>54</v>
      </c>
      <c r="K285" s="352" t="s">
        <v>54</v>
      </c>
      <c r="L285" s="354">
        <f>SUM(L284:L284)</f>
        <v>0</v>
      </c>
      <c r="M285" s="354">
        <f>SUM(M284:M284)</f>
        <v>0</v>
      </c>
      <c r="N285" s="354">
        <f>SUM(N284:N284)</f>
        <v>0</v>
      </c>
      <c r="O285" s="354">
        <f>SUM(O284:O284)</f>
        <v>0</v>
      </c>
      <c r="P285" s="352" t="s">
        <v>54</v>
      </c>
      <c r="Q285" s="352" t="s">
        <v>54</v>
      </c>
      <c r="R285" s="352" t="s">
        <v>54</v>
      </c>
      <c r="S285" s="355"/>
      <c r="T285" s="356"/>
      <c r="U285" s="349"/>
      <c r="V285" s="307">
        <f>$AB$15-((N285*24))</f>
        <v>672</v>
      </c>
      <c r="W285" s="308">
        <v>515</v>
      </c>
      <c r="X285" s="309">
        <v>73.825999999999993</v>
      </c>
      <c r="Y285" s="310">
        <f>W285*X285</f>
        <v>38020.39</v>
      </c>
      <c r="Z285" s="307">
        <f>(Y285*(V285-L285*24))/V285</f>
        <v>38020.39</v>
      </c>
      <c r="AA285" s="311">
        <f>(Z285/Y285)*100</f>
        <v>100</v>
      </c>
      <c r="AB285" s="107"/>
    </row>
    <row r="286" spans="1:44" s="103" customFormat="1" ht="30" customHeight="1" thickBot="1">
      <c r="A286" s="251">
        <v>97</v>
      </c>
      <c r="B286" s="252" t="s">
        <v>271</v>
      </c>
      <c r="C286" s="253" t="s">
        <v>272</v>
      </c>
      <c r="D286" s="221">
        <v>133.5</v>
      </c>
      <c r="E286" s="157" t="s">
        <v>53</v>
      </c>
      <c r="F286" s="180" t="s">
        <v>54</v>
      </c>
      <c r="G286" s="104"/>
      <c r="H286" s="104"/>
      <c r="I286" s="141"/>
      <c r="J286" s="141"/>
      <c r="K286" s="141"/>
      <c r="L286" s="160">
        <f>IF(RIGHT(S286)="T",(+H286-G286),0)</f>
        <v>0</v>
      </c>
      <c r="M286" s="160">
        <f>IF(RIGHT(S286)="U",(+H286-G286),0)</f>
        <v>0</v>
      </c>
      <c r="N286" s="160">
        <f>IF(RIGHT(S286)="C",(+H286-G286),0)</f>
        <v>0</v>
      </c>
      <c r="O286" s="160">
        <f>IF(RIGHT(S286)="D",(+H286-G286),0)</f>
        <v>0</v>
      </c>
      <c r="P286" s="182"/>
      <c r="Q286" s="182"/>
      <c r="R286" s="182"/>
      <c r="S286" s="105"/>
      <c r="T286" s="110"/>
      <c r="U286" s="182"/>
      <c r="V286" s="254"/>
      <c r="W286" s="255"/>
      <c r="X286" s="255"/>
      <c r="Y286" s="255"/>
      <c r="Z286" s="255"/>
      <c r="AA286" s="256"/>
      <c r="AB286" s="121"/>
      <c r="AC286" s="123"/>
      <c r="AD286" s="102"/>
      <c r="AE286" s="102"/>
      <c r="AF286" s="102"/>
      <c r="AG286" s="102"/>
      <c r="AH286" s="102"/>
      <c r="AI286" s="102"/>
      <c r="AJ286" s="102"/>
      <c r="AK286" s="102"/>
      <c r="AL286" s="102"/>
      <c r="AM286" s="102"/>
      <c r="AN286" s="102"/>
      <c r="AO286" s="102"/>
      <c r="AP286" s="102"/>
      <c r="AQ286" s="102"/>
      <c r="AR286" s="102"/>
    </row>
    <row r="287" spans="1:44" s="88" customFormat="1" ht="30" customHeight="1" thickBot="1">
      <c r="A287" s="348"/>
      <c r="B287" s="349"/>
      <c r="C287" s="350" t="s">
        <v>58</v>
      </c>
      <c r="D287" s="349"/>
      <c r="E287" s="157" t="s">
        <v>53</v>
      </c>
      <c r="F287" s="352" t="s">
        <v>54</v>
      </c>
      <c r="G287" s="353"/>
      <c r="H287" s="353"/>
      <c r="I287" s="352" t="s">
        <v>54</v>
      </c>
      <c r="J287" s="352" t="s">
        <v>54</v>
      </c>
      <c r="K287" s="352" t="s">
        <v>54</v>
      </c>
      <c r="L287" s="354">
        <f>SUM(L286:L286)</f>
        <v>0</v>
      </c>
      <c r="M287" s="354">
        <f>SUM(M286:M286)</f>
        <v>0</v>
      </c>
      <c r="N287" s="354">
        <f>SUM(N286:N286)</f>
        <v>0</v>
      </c>
      <c r="O287" s="354">
        <f>SUM(O286:O286)</f>
        <v>0</v>
      </c>
      <c r="P287" s="352" t="s">
        <v>54</v>
      </c>
      <c r="Q287" s="352" t="s">
        <v>54</v>
      </c>
      <c r="R287" s="352" t="s">
        <v>54</v>
      </c>
      <c r="S287" s="355"/>
      <c r="T287" s="356"/>
      <c r="U287" s="349"/>
      <c r="V287" s="307">
        <f>$AB$15-((N287*24))</f>
        <v>672</v>
      </c>
      <c r="W287" s="308">
        <v>515</v>
      </c>
      <c r="X287" s="309">
        <v>133.5</v>
      </c>
      <c r="Y287" s="310">
        <f>W287*X287</f>
        <v>68752.5</v>
      </c>
      <c r="Z287" s="307">
        <f>(Y287*(V287-L287*24))/V287</f>
        <v>68752.5</v>
      </c>
      <c r="AA287" s="311">
        <f>(Z287/Y287)*100</f>
        <v>100</v>
      </c>
      <c r="AB287" s="107"/>
    </row>
    <row r="288" spans="1:44" s="107" customFormat="1" ht="30" customHeight="1" thickBot="1">
      <c r="A288" s="218">
        <v>98</v>
      </c>
      <c r="B288" s="219" t="s">
        <v>273</v>
      </c>
      <c r="C288" s="220" t="s">
        <v>274</v>
      </c>
      <c r="D288" s="221">
        <v>66.009</v>
      </c>
      <c r="E288" s="198" t="s">
        <v>53</v>
      </c>
      <c r="F288" s="180" t="s">
        <v>54</v>
      </c>
      <c r="G288" s="104">
        <v>42061.09097222222</v>
      </c>
      <c r="H288" s="104">
        <v>42061.323611111111</v>
      </c>
      <c r="I288" s="180" t="s">
        <v>54</v>
      </c>
      <c r="J288" s="180" t="s">
        <v>54</v>
      </c>
      <c r="K288" s="180" t="s">
        <v>54</v>
      </c>
      <c r="L288" s="160">
        <f>IF(RIGHT(S288)="T",(+H288-G288),0)</f>
        <v>0</v>
      </c>
      <c r="M288" s="160">
        <f>IF(RIGHT(S288)="U",(+H288-G288),0)</f>
        <v>0</v>
      </c>
      <c r="N288" s="160">
        <f>IF(RIGHT(S288)="C",(+H288-G288),0)</f>
        <v>0</v>
      </c>
      <c r="O288" s="160">
        <f>IF(RIGHT(S288)="D",(+H288-G288),0)</f>
        <v>0.23263888889050577</v>
      </c>
      <c r="P288" s="180" t="s">
        <v>54</v>
      </c>
      <c r="Q288" s="180" t="s">
        <v>54</v>
      </c>
      <c r="R288" s="180" t="s">
        <v>54</v>
      </c>
      <c r="S288" s="105" t="s">
        <v>57</v>
      </c>
      <c r="T288" s="110" t="s">
        <v>884</v>
      </c>
      <c r="U288" s="394"/>
      <c r="V288" s="208"/>
      <c r="W288" s="209"/>
      <c r="X288" s="209"/>
      <c r="Y288" s="209"/>
      <c r="Z288" s="209"/>
      <c r="AA288" s="210"/>
    </row>
    <row r="289" spans="1:44" s="88" customFormat="1" ht="30" customHeight="1" thickBot="1">
      <c r="A289" s="348"/>
      <c r="B289" s="349"/>
      <c r="C289" s="350" t="s">
        <v>58</v>
      </c>
      <c r="D289" s="349"/>
      <c r="E289" s="157" t="s">
        <v>53</v>
      </c>
      <c r="F289" s="352" t="s">
        <v>54</v>
      </c>
      <c r="G289" s="353"/>
      <c r="H289" s="353"/>
      <c r="I289" s="352" t="s">
        <v>54</v>
      </c>
      <c r="J289" s="352" t="s">
        <v>54</v>
      </c>
      <c r="K289" s="352" t="s">
        <v>54</v>
      </c>
      <c r="L289" s="354">
        <f>SUM(L288:L288)</f>
        <v>0</v>
      </c>
      <c r="M289" s="354">
        <f>SUM(M288:M288)</f>
        <v>0</v>
      </c>
      <c r="N289" s="354">
        <f>SUM(N288:N288)</f>
        <v>0</v>
      </c>
      <c r="O289" s="354">
        <f>SUM(O288:O288)</f>
        <v>0.23263888889050577</v>
      </c>
      <c r="P289" s="352" t="s">
        <v>54</v>
      </c>
      <c r="Q289" s="352" t="s">
        <v>54</v>
      </c>
      <c r="R289" s="352" t="s">
        <v>54</v>
      </c>
      <c r="S289" s="355"/>
      <c r="T289" s="356"/>
      <c r="U289" s="349"/>
      <c r="V289" s="307">
        <f t="shared" ref="V289:V302" si="152">$AB$15-((N289*24))</f>
        <v>672</v>
      </c>
      <c r="W289" s="308">
        <v>616</v>
      </c>
      <c r="X289" s="309">
        <v>66.009</v>
      </c>
      <c r="Y289" s="310">
        <f t="shared" ref="Y289:Y302" si="153">W289*X289</f>
        <v>40661.544000000002</v>
      </c>
      <c r="Z289" s="307">
        <f t="shared" ref="Z289:Z302" si="154">(Y289*(V289-L289*24))/V289</f>
        <v>40661.544000000002</v>
      </c>
      <c r="AA289" s="311">
        <f t="shared" ref="AA289:AA302" si="155">(Z289/Y289)*100</f>
        <v>100</v>
      </c>
      <c r="AB289" s="107"/>
    </row>
    <row r="290" spans="1:44" s="103" customFormat="1" ht="30" customHeight="1" thickBot="1">
      <c r="A290" s="226">
        <v>99</v>
      </c>
      <c r="B290" s="134" t="s">
        <v>275</v>
      </c>
      <c r="C290" s="227" t="s">
        <v>276</v>
      </c>
      <c r="D290" s="124">
        <v>66.009</v>
      </c>
      <c r="E290" s="198" t="s">
        <v>53</v>
      </c>
      <c r="F290" s="158" t="s">
        <v>54</v>
      </c>
      <c r="G290" s="104"/>
      <c r="H290" s="104"/>
      <c r="I290" s="159"/>
      <c r="J290" s="159"/>
      <c r="K290" s="159"/>
      <c r="L290" s="206">
        <f>IF(RIGHT(S290)="T",(+H290-G290),0)</f>
        <v>0</v>
      </c>
      <c r="M290" s="206">
        <f>IF(RIGHT(S290)="U",(+H290-G290),0)</f>
        <v>0</v>
      </c>
      <c r="N290" s="206">
        <f>IF(RIGHT(S290)="C",(+H290-G290),0)</f>
        <v>0</v>
      </c>
      <c r="O290" s="206">
        <f>IF(RIGHT(S290)="D",(+H290-G290),0)</f>
        <v>0</v>
      </c>
      <c r="P290" s="161"/>
      <c r="Q290" s="161"/>
      <c r="R290" s="161"/>
      <c r="S290" s="105"/>
      <c r="T290" s="111"/>
      <c r="U290" s="161"/>
      <c r="V290" s="162"/>
      <c r="W290" s="231"/>
      <c r="X290" s="231"/>
      <c r="Y290" s="231"/>
      <c r="Z290" s="231"/>
      <c r="AA290" s="232"/>
      <c r="AB290" s="121"/>
      <c r="AC290" s="123"/>
      <c r="AD290" s="102"/>
      <c r="AE290" s="102"/>
      <c r="AF290" s="102"/>
      <c r="AG290" s="102"/>
      <c r="AH290" s="102"/>
      <c r="AI290" s="102"/>
      <c r="AJ290" s="102"/>
      <c r="AK290" s="102"/>
      <c r="AL290" s="102"/>
      <c r="AM290" s="102"/>
      <c r="AN290" s="102"/>
      <c r="AO290" s="102"/>
      <c r="AP290" s="102"/>
      <c r="AQ290" s="102"/>
      <c r="AR290" s="102"/>
    </row>
    <row r="291" spans="1:44" s="88" customFormat="1" ht="30" customHeight="1" thickBot="1">
      <c r="A291" s="195"/>
      <c r="B291" s="196"/>
      <c r="C291" s="197" t="s">
        <v>58</v>
      </c>
      <c r="D291" s="196"/>
      <c r="E291" s="157" t="s">
        <v>53</v>
      </c>
      <c r="F291" s="199" t="s">
        <v>54</v>
      </c>
      <c r="G291" s="200"/>
      <c r="H291" s="200"/>
      <c r="I291" s="199" t="s">
        <v>54</v>
      </c>
      <c r="J291" s="199" t="s">
        <v>54</v>
      </c>
      <c r="K291" s="199" t="s">
        <v>54</v>
      </c>
      <c r="L291" s="201">
        <f>SUM(L290:L290)</f>
        <v>0</v>
      </c>
      <c r="M291" s="201">
        <f>SUM(M290:M290)</f>
        <v>0</v>
      </c>
      <c r="N291" s="201">
        <f>SUM(N290:N290)</f>
        <v>0</v>
      </c>
      <c r="O291" s="201">
        <f>SUM(O290:O290)</f>
        <v>0</v>
      </c>
      <c r="P291" s="199" t="s">
        <v>54</v>
      </c>
      <c r="Q291" s="199" t="s">
        <v>54</v>
      </c>
      <c r="R291" s="199" t="s">
        <v>54</v>
      </c>
      <c r="S291" s="338"/>
      <c r="T291" s="225"/>
      <c r="U291" s="196"/>
      <c r="V291" s="203">
        <f t="shared" ref="V291" si="156">$AB$15-((N291*24))</f>
        <v>672</v>
      </c>
      <c r="W291" s="176">
        <v>616</v>
      </c>
      <c r="X291" s="177">
        <v>66.009</v>
      </c>
      <c r="Y291" s="204">
        <f t="shared" ref="Y291" si="157">W291*X291</f>
        <v>40661.544000000002</v>
      </c>
      <c r="Z291" s="203">
        <f t="shared" ref="Z291" si="158">(Y291*(V291-L291*24))/V291</f>
        <v>40661.544000000002</v>
      </c>
      <c r="AA291" s="205">
        <f t="shared" ref="AA291" si="159">(Z291/Y291)*100</f>
        <v>100</v>
      </c>
      <c r="AB291" s="107"/>
    </row>
    <row r="292" spans="1:44" s="103" customFormat="1" ht="30" customHeight="1" thickBot="1">
      <c r="A292" s="251">
        <v>100</v>
      </c>
      <c r="B292" s="252" t="s">
        <v>277</v>
      </c>
      <c r="C292" s="253" t="s">
        <v>278</v>
      </c>
      <c r="D292" s="221">
        <v>178.69</v>
      </c>
      <c r="E292" s="198" t="s">
        <v>53</v>
      </c>
      <c r="F292" s="158" t="s">
        <v>54</v>
      </c>
      <c r="G292" s="228"/>
      <c r="H292" s="228"/>
      <c r="I292" s="159"/>
      <c r="J292" s="159"/>
      <c r="K292" s="159"/>
      <c r="L292" s="206">
        <f>IF(RIGHT(S292)="T",(+H292-G292),0)</f>
        <v>0</v>
      </c>
      <c r="M292" s="206">
        <f>IF(RIGHT(S292)="U",(+H292-G292),0)</f>
        <v>0</v>
      </c>
      <c r="N292" s="206">
        <f>IF(RIGHT(S292)="C",(+H292-G292),0)</f>
        <v>0</v>
      </c>
      <c r="O292" s="206">
        <f>IF(RIGHT(S292)="D",(+H292-G292),0)</f>
        <v>0</v>
      </c>
      <c r="P292" s="161"/>
      <c r="Q292" s="161"/>
      <c r="R292" s="161"/>
      <c r="S292" s="229"/>
      <c r="T292" s="230"/>
      <c r="U292" s="161"/>
      <c r="V292" s="403"/>
      <c r="W292" s="404"/>
      <c r="X292" s="404"/>
      <c r="Y292" s="404"/>
      <c r="Z292" s="404"/>
      <c r="AA292" s="405"/>
      <c r="AB292" s="121"/>
      <c r="AC292" s="123"/>
      <c r="AD292" s="102"/>
      <c r="AE292" s="102"/>
      <c r="AF292" s="102"/>
      <c r="AG292" s="102"/>
      <c r="AH292" s="102"/>
      <c r="AI292" s="102"/>
      <c r="AJ292" s="102"/>
      <c r="AK292" s="102"/>
      <c r="AL292" s="102"/>
      <c r="AM292" s="102"/>
      <c r="AN292" s="102"/>
      <c r="AO292" s="102"/>
      <c r="AP292" s="102"/>
      <c r="AQ292" s="102"/>
      <c r="AR292" s="102"/>
    </row>
    <row r="293" spans="1:44" s="88" customFormat="1" ht="30" customHeight="1" thickBot="1">
      <c r="A293" s="195"/>
      <c r="B293" s="196"/>
      <c r="C293" s="197" t="s">
        <v>58</v>
      </c>
      <c r="D293" s="196"/>
      <c r="E293" s="157" t="s">
        <v>53</v>
      </c>
      <c r="F293" s="199" t="s">
        <v>54</v>
      </c>
      <c r="G293" s="200"/>
      <c r="H293" s="200"/>
      <c r="I293" s="199" t="s">
        <v>54</v>
      </c>
      <c r="J293" s="199" t="s">
        <v>54</v>
      </c>
      <c r="K293" s="199" t="s">
        <v>54</v>
      </c>
      <c r="L293" s="201">
        <f t="shared" ref="L293:R293" si="160">SUM(L292:L292)</f>
        <v>0</v>
      </c>
      <c r="M293" s="201">
        <f t="shared" si="160"/>
        <v>0</v>
      </c>
      <c r="N293" s="201">
        <f t="shared" si="160"/>
        <v>0</v>
      </c>
      <c r="O293" s="201">
        <f t="shared" si="160"/>
        <v>0</v>
      </c>
      <c r="P293" s="201">
        <f t="shared" si="160"/>
        <v>0</v>
      </c>
      <c r="Q293" s="201">
        <f t="shared" si="160"/>
        <v>0</v>
      </c>
      <c r="R293" s="201">
        <f t="shared" si="160"/>
        <v>0</v>
      </c>
      <c r="S293" s="338"/>
      <c r="T293" s="225"/>
      <c r="U293" s="196"/>
      <c r="V293" s="203">
        <f t="shared" ref="V293" si="161">$AB$15-((N293*24))</f>
        <v>672</v>
      </c>
      <c r="W293" s="176">
        <v>678</v>
      </c>
      <c r="X293" s="177">
        <v>178.69</v>
      </c>
      <c r="Y293" s="204">
        <f t="shared" ref="Y293" si="162">W293*X293</f>
        <v>121151.81999999999</v>
      </c>
      <c r="Z293" s="203">
        <f t="shared" ref="Z293" si="163">(Y293*(V293-L293*24))/V293</f>
        <v>121151.81999999999</v>
      </c>
      <c r="AA293" s="205">
        <f t="shared" ref="AA293" si="164">(Z293/Y293)*100</f>
        <v>100</v>
      </c>
      <c r="AB293" s="107"/>
    </row>
    <row r="294" spans="1:44" s="103" customFormat="1" ht="30" customHeight="1" thickBot="1">
      <c r="A294" s="226">
        <v>101</v>
      </c>
      <c r="B294" s="134" t="s">
        <v>279</v>
      </c>
      <c r="C294" s="227" t="s">
        <v>280</v>
      </c>
      <c r="D294" s="124">
        <v>175.63</v>
      </c>
      <c r="E294" s="198" t="s">
        <v>53</v>
      </c>
      <c r="F294" s="158" t="s">
        <v>54</v>
      </c>
      <c r="G294" s="228"/>
      <c r="H294" s="228"/>
      <c r="I294" s="159"/>
      <c r="J294" s="159"/>
      <c r="K294" s="159"/>
      <c r="L294" s="206">
        <f>IF(RIGHT(S294)="T",(+H294-G294),0)</f>
        <v>0</v>
      </c>
      <c r="M294" s="206">
        <f>IF(RIGHT(S294)="U",(+H294-G294),0)</f>
        <v>0</v>
      </c>
      <c r="N294" s="206">
        <f>IF(RIGHT(S294)="C",(+H294-G294),0)</f>
        <v>0</v>
      </c>
      <c r="O294" s="206">
        <f>IF(RIGHT(S294)="D",(+H294-G294),0)</f>
        <v>0</v>
      </c>
      <c r="P294" s="161"/>
      <c r="Q294" s="161"/>
      <c r="R294" s="161"/>
      <c r="S294" s="229"/>
      <c r="T294" s="230"/>
      <c r="U294" s="161"/>
      <c r="V294" s="406"/>
      <c r="W294" s="407"/>
      <c r="X294" s="407"/>
      <c r="Y294" s="407"/>
      <c r="Z294" s="407"/>
      <c r="AA294" s="408"/>
      <c r="AB294" s="121"/>
      <c r="AC294" s="123"/>
      <c r="AD294" s="102"/>
      <c r="AE294" s="102"/>
      <c r="AF294" s="102"/>
      <c r="AG294" s="102"/>
      <c r="AH294" s="102"/>
      <c r="AI294" s="102"/>
      <c r="AJ294" s="102"/>
      <c r="AK294" s="102"/>
      <c r="AL294" s="102"/>
      <c r="AM294" s="102"/>
      <c r="AN294" s="102"/>
      <c r="AO294" s="102"/>
      <c r="AP294" s="102"/>
      <c r="AQ294" s="102"/>
      <c r="AR294" s="102"/>
    </row>
    <row r="295" spans="1:44" s="88" customFormat="1" ht="30" customHeight="1" thickBot="1">
      <c r="A295" s="195"/>
      <c r="B295" s="196"/>
      <c r="C295" s="197" t="s">
        <v>58</v>
      </c>
      <c r="D295" s="196"/>
      <c r="E295" s="157" t="s">
        <v>53</v>
      </c>
      <c r="F295" s="199" t="s">
        <v>54</v>
      </c>
      <c r="G295" s="200"/>
      <c r="H295" s="200"/>
      <c r="I295" s="199" t="s">
        <v>54</v>
      </c>
      <c r="J295" s="199" t="s">
        <v>54</v>
      </c>
      <c r="K295" s="199" t="s">
        <v>54</v>
      </c>
      <c r="L295" s="201">
        <f>SUM(L294:L294)</f>
        <v>0</v>
      </c>
      <c r="M295" s="201">
        <f t="shared" ref="M295:O295" si="165">SUM(M294:M294)</f>
        <v>0</v>
      </c>
      <c r="N295" s="201">
        <f t="shared" si="165"/>
        <v>0</v>
      </c>
      <c r="O295" s="201">
        <f t="shared" si="165"/>
        <v>0</v>
      </c>
      <c r="P295" s="201">
        <f>SUM(P293:P294)</f>
        <v>0</v>
      </c>
      <c r="Q295" s="201">
        <f>SUM(Q293:Q294)</f>
        <v>0</v>
      </c>
      <c r="R295" s="201">
        <f>SUM(R293:R294)</f>
        <v>0</v>
      </c>
      <c r="S295" s="338"/>
      <c r="T295" s="225"/>
      <c r="U295" s="196"/>
      <c r="V295" s="203">
        <f t="shared" ref="V295" si="166">$AB$15-((N295*24))</f>
        <v>672</v>
      </c>
      <c r="W295" s="176">
        <v>673</v>
      </c>
      <c r="X295" s="177">
        <v>175.63</v>
      </c>
      <c r="Y295" s="204">
        <f t="shared" ref="Y295" si="167">W295*X295</f>
        <v>118198.98999999999</v>
      </c>
      <c r="Z295" s="203">
        <f t="shared" ref="Z295" si="168">(Y295*(V295-L295*24))/V295</f>
        <v>118198.99</v>
      </c>
      <c r="AA295" s="205">
        <f t="shared" ref="AA295" si="169">(Z295/Y295)*100</f>
        <v>100.00000000000003</v>
      </c>
      <c r="AB295" s="107"/>
    </row>
    <row r="296" spans="1:44" s="103" customFormat="1" ht="30" customHeight="1" thickBot="1">
      <c r="A296" s="233">
        <v>102</v>
      </c>
      <c r="B296" s="234" t="s">
        <v>281</v>
      </c>
      <c r="C296" s="235" t="s">
        <v>282</v>
      </c>
      <c r="D296" s="236">
        <v>59.868000000000002</v>
      </c>
      <c r="E296" s="198" t="s">
        <v>53</v>
      </c>
      <c r="F296" s="238" t="s">
        <v>54</v>
      </c>
      <c r="G296" s="235"/>
      <c r="H296" s="235"/>
      <c r="I296" s="239"/>
      <c r="J296" s="239"/>
      <c r="K296" s="239"/>
      <c r="L296" s="240"/>
      <c r="M296" s="240"/>
      <c r="N296" s="240"/>
      <c r="O296" s="240"/>
      <c r="P296" s="240"/>
      <c r="Q296" s="240"/>
      <c r="R296" s="240"/>
      <c r="S296" s="240"/>
      <c r="T296" s="241"/>
      <c r="U296" s="240"/>
      <c r="V296" s="242">
        <f t="shared" si="152"/>
        <v>672</v>
      </c>
      <c r="W296" s="243">
        <v>515</v>
      </c>
      <c r="X296" s="236">
        <v>59.868000000000002</v>
      </c>
      <c r="Y296" s="244">
        <f t="shared" si="153"/>
        <v>30832.02</v>
      </c>
      <c r="Z296" s="242">
        <f t="shared" si="154"/>
        <v>30832.02</v>
      </c>
      <c r="AA296" s="245">
        <f t="shared" si="155"/>
        <v>100</v>
      </c>
      <c r="AB296" s="121"/>
      <c r="AC296" s="123"/>
      <c r="AD296" s="102"/>
      <c r="AE296" s="102"/>
      <c r="AF296" s="102"/>
      <c r="AG296" s="102"/>
      <c r="AH296" s="102"/>
      <c r="AI296" s="102"/>
      <c r="AJ296" s="102"/>
      <c r="AK296" s="102"/>
      <c r="AL296" s="102"/>
      <c r="AM296" s="102"/>
      <c r="AN296" s="102"/>
      <c r="AO296" s="102"/>
      <c r="AP296" s="102"/>
      <c r="AQ296" s="102"/>
      <c r="AR296" s="102"/>
    </row>
    <row r="297" spans="1:44" s="103" customFormat="1" ht="30" customHeight="1" thickBot="1">
      <c r="A297" s="233">
        <v>103</v>
      </c>
      <c r="B297" s="234" t="s">
        <v>283</v>
      </c>
      <c r="C297" s="235" t="s">
        <v>284</v>
      </c>
      <c r="D297" s="236">
        <v>59.868000000000002</v>
      </c>
      <c r="E297" s="157" t="s">
        <v>53</v>
      </c>
      <c r="F297" s="238" t="s">
        <v>54</v>
      </c>
      <c r="G297" s="235"/>
      <c r="H297" s="235"/>
      <c r="I297" s="239"/>
      <c r="J297" s="239"/>
      <c r="K297" s="239"/>
      <c r="L297" s="240"/>
      <c r="M297" s="240"/>
      <c r="N297" s="240"/>
      <c r="O297" s="240"/>
      <c r="P297" s="240"/>
      <c r="Q297" s="240"/>
      <c r="R297" s="240"/>
      <c r="S297" s="240"/>
      <c r="T297" s="241"/>
      <c r="U297" s="240"/>
      <c r="V297" s="242">
        <f t="shared" si="152"/>
        <v>672</v>
      </c>
      <c r="W297" s="243">
        <v>515</v>
      </c>
      <c r="X297" s="236">
        <v>59.868000000000002</v>
      </c>
      <c r="Y297" s="244">
        <f t="shared" si="153"/>
        <v>30832.02</v>
      </c>
      <c r="Z297" s="242">
        <f t="shared" si="154"/>
        <v>30832.02</v>
      </c>
      <c r="AA297" s="245">
        <f t="shared" si="155"/>
        <v>100</v>
      </c>
      <c r="AB297" s="121"/>
      <c r="AC297" s="123"/>
      <c r="AD297" s="102"/>
      <c r="AE297" s="102"/>
      <c r="AF297" s="102"/>
      <c r="AG297" s="102"/>
      <c r="AH297" s="102"/>
      <c r="AI297" s="102"/>
      <c r="AJ297" s="102"/>
      <c r="AK297" s="102"/>
      <c r="AL297" s="102"/>
      <c r="AM297" s="102"/>
      <c r="AN297" s="102"/>
      <c r="AO297" s="102"/>
      <c r="AP297" s="102"/>
      <c r="AQ297" s="102"/>
      <c r="AR297" s="102"/>
    </row>
    <row r="298" spans="1:44" s="103" customFormat="1" ht="30" customHeight="1" thickBot="1">
      <c r="A298" s="409">
        <v>104</v>
      </c>
      <c r="B298" s="252" t="s">
        <v>285</v>
      </c>
      <c r="C298" s="253" t="s">
        <v>286</v>
      </c>
      <c r="D298" s="221">
        <v>54.298000000000002</v>
      </c>
      <c r="E298" s="198" t="s">
        <v>53</v>
      </c>
      <c r="F298" s="158" t="s">
        <v>54</v>
      </c>
      <c r="G298" s="104"/>
      <c r="H298" s="104"/>
      <c r="I298" s="159"/>
      <c r="J298" s="159"/>
      <c r="K298" s="159"/>
      <c r="L298" s="206">
        <f>IF(RIGHT(S298)="T",(+H298-G298),0)</f>
        <v>0</v>
      </c>
      <c r="M298" s="206">
        <f>IF(RIGHT(S298)="U",(+H298-G298),0)</f>
        <v>0</v>
      </c>
      <c r="N298" s="206">
        <f>IF(RIGHT(S298)="C",(+H298-G298),0)</f>
        <v>0</v>
      </c>
      <c r="O298" s="206">
        <f>IF(RIGHT(S298)="D",(+H298-G298),0)</f>
        <v>0</v>
      </c>
      <c r="P298" s="161"/>
      <c r="Q298" s="161"/>
      <c r="R298" s="161"/>
      <c r="S298" s="105"/>
      <c r="T298" s="106"/>
      <c r="U298" s="161"/>
      <c r="V298" s="403"/>
      <c r="W298" s="404"/>
      <c r="X298" s="404"/>
      <c r="Y298" s="404"/>
      <c r="Z298" s="404"/>
      <c r="AA298" s="405"/>
      <c r="AB298" s="121"/>
      <c r="AC298" s="123"/>
      <c r="AD298" s="102"/>
      <c r="AE298" s="102"/>
      <c r="AF298" s="102"/>
      <c r="AG298" s="102"/>
      <c r="AH298" s="102"/>
      <c r="AI298" s="102"/>
      <c r="AJ298" s="102"/>
      <c r="AK298" s="102"/>
      <c r="AL298" s="102"/>
      <c r="AM298" s="102"/>
      <c r="AN298" s="102"/>
      <c r="AO298" s="102"/>
      <c r="AP298" s="102"/>
      <c r="AQ298" s="102"/>
      <c r="AR298" s="102"/>
    </row>
    <row r="299" spans="1:44" s="88" customFormat="1" ht="30" customHeight="1" thickBot="1">
      <c r="A299" s="195"/>
      <c r="B299" s="196"/>
      <c r="C299" s="197" t="s">
        <v>58</v>
      </c>
      <c r="D299" s="196"/>
      <c r="E299" s="198" t="s">
        <v>53</v>
      </c>
      <c r="F299" s="199" t="s">
        <v>54</v>
      </c>
      <c r="G299" s="200"/>
      <c r="H299" s="200"/>
      <c r="I299" s="199" t="s">
        <v>54</v>
      </c>
      <c r="J299" s="199" t="s">
        <v>54</v>
      </c>
      <c r="K299" s="199" t="s">
        <v>54</v>
      </c>
      <c r="L299" s="201">
        <f>SUM(L298:L298)</f>
        <v>0</v>
      </c>
      <c r="M299" s="201">
        <f>SUM(M298:M298)</f>
        <v>0</v>
      </c>
      <c r="N299" s="201">
        <f>SUM(N298:N298)</f>
        <v>0</v>
      </c>
      <c r="O299" s="201">
        <f>SUM(O298:O298)</f>
        <v>0</v>
      </c>
      <c r="P299" s="201">
        <f t="shared" ref="P299" si="170">SUM(P296:P298)</f>
        <v>0</v>
      </c>
      <c r="Q299" s="201">
        <f t="shared" ref="Q299" si="171">SUM(Q296:Q298)</f>
        <v>0</v>
      </c>
      <c r="R299" s="201">
        <f t="shared" ref="R299" si="172">SUM(R296:R298)</f>
        <v>0</v>
      </c>
      <c r="S299" s="338"/>
      <c r="T299" s="225"/>
      <c r="U299" s="196"/>
      <c r="V299" s="203">
        <f t="shared" ref="V299" si="173">$AB$15-((N299*24))</f>
        <v>672</v>
      </c>
      <c r="W299" s="176">
        <v>515</v>
      </c>
      <c r="X299" s="177">
        <v>54.298000000000002</v>
      </c>
      <c r="Y299" s="204">
        <f t="shared" ref="Y299" si="174">W299*X299</f>
        <v>27963.47</v>
      </c>
      <c r="Z299" s="203">
        <f t="shared" ref="Z299" si="175">(Y299*(V299-L299*24))/V299</f>
        <v>27963.47</v>
      </c>
      <c r="AA299" s="205">
        <f t="shared" ref="AA299" si="176">(Z299/Y299)*100</f>
        <v>100</v>
      </c>
      <c r="AB299" s="107"/>
    </row>
    <row r="300" spans="1:44" s="103" customFormat="1" ht="30" customHeight="1" thickBot="1">
      <c r="A300" s="409">
        <v>105</v>
      </c>
      <c r="B300" s="252" t="s">
        <v>287</v>
      </c>
      <c r="C300" s="253" t="s">
        <v>288</v>
      </c>
      <c r="D300" s="221">
        <v>54.298000000000002</v>
      </c>
      <c r="E300" s="157" t="s">
        <v>53</v>
      </c>
      <c r="F300" s="158" t="s">
        <v>54</v>
      </c>
      <c r="G300" s="104"/>
      <c r="H300" s="104"/>
      <c r="I300" s="159"/>
      <c r="J300" s="159"/>
      <c r="K300" s="159"/>
      <c r="L300" s="206">
        <f>IF(RIGHT(S300)="T",(+H300-G300),0)</f>
        <v>0</v>
      </c>
      <c r="M300" s="206">
        <f>IF(RIGHT(S300)="U",(+H300-G300),0)</f>
        <v>0</v>
      </c>
      <c r="N300" s="206">
        <f>IF(RIGHT(S300)="C",(+H300-G300),0)</f>
        <v>0</v>
      </c>
      <c r="O300" s="206">
        <f>IF(RIGHT(S300)="D",(+H300-G300),0)</f>
        <v>0</v>
      </c>
      <c r="P300" s="161"/>
      <c r="Q300" s="161"/>
      <c r="R300" s="161"/>
      <c r="S300" s="105"/>
      <c r="T300" s="106"/>
      <c r="U300" s="161"/>
      <c r="V300" s="403"/>
      <c r="W300" s="404"/>
      <c r="X300" s="404"/>
      <c r="Y300" s="404"/>
      <c r="Z300" s="404"/>
      <c r="AA300" s="405"/>
      <c r="AB300" s="121"/>
      <c r="AC300" s="123"/>
      <c r="AD300" s="102"/>
      <c r="AE300" s="102"/>
      <c r="AF300" s="102"/>
      <c r="AG300" s="102"/>
      <c r="AH300" s="102"/>
      <c r="AI300" s="102"/>
      <c r="AJ300" s="102"/>
      <c r="AK300" s="102"/>
      <c r="AL300" s="102"/>
      <c r="AM300" s="102"/>
      <c r="AN300" s="102"/>
      <c r="AO300" s="102"/>
      <c r="AP300" s="102"/>
      <c r="AQ300" s="102"/>
      <c r="AR300" s="102"/>
    </row>
    <row r="301" spans="1:44" s="88" customFormat="1" ht="30" customHeight="1" thickBot="1">
      <c r="A301" s="195"/>
      <c r="B301" s="196"/>
      <c r="C301" s="197" t="s">
        <v>58</v>
      </c>
      <c r="D301" s="196"/>
      <c r="E301" s="157" t="s">
        <v>53</v>
      </c>
      <c r="F301" s="199" t="s">
        <v>54</v>
      </c>
      <c r="G301" s="200"/>
      <c r="H301" s="200"/>
      <c r="I301" s="199" t="s">
        <v>54</v>
      </c>
      <c r="J301" s="199" t="s">
        <v>54</v>
      </c>
      <c r="K301" s="199" t="s">
        <v>54</v>
      </c>
      <c r="L301" s="201">
        <f>SUM(L300:L300)</f>
        <v>0</v>
      </c>
      <c r="M301" s="201">
        <f>SUM(M300:M300)</f>
        <v>0</v>
      </c>
      <c r="N301" s="201">
        <f>SUM(N300:N300)</f>
        <v>0</v>
      </c>
      <c r="O301" s="201">
        <f>SUM(O300:O300)</f>
        <v>0</v>
      </c>
      <c r="P301" s="201">
        <f>SUM(P298:P299)</f>
        <v>0</v>
      </c>
      <c r="Q301" s="201">
        <f>SUM(Q298:Q299)</f>
        <v>0</v>
      </c>
      <c r="R301" s="201">
        <f>SUM(R298:R299)</f>
        <v>0</v>
      </c>
      <c r="S301" s="338"/>
      <c r="T301" s="225"/>
      <c r="U301" s="196"/>
      <c r="V301" s="203">
        <f t="shared" ref="V301" si="177">$AB$15-((N301*24))</f>
        <v>672</v>
      </c>
      <c r="W301" s="176">
        <v>515</v>
      </c>
      <c r="X301" s="177">
        <v>54.298000000000002</v>
      </c>
      <c r="Y301" s="204">
        <f t="shared" ref="Y301" si="178">W301*X301</f>
        <v>27963.47</v>
      </c>
      <c r="Z301" s="203">
        <f t="shared" ref="Z301" si="179">(Y301*(V301-L301*24))/V301</f>
        <v>27963.47</v>
      </c>
      <c r="AA301" s="205">
        <f t="shared" ref="AA301" si="180">(Z301/Y301)*100</f>
        <v>100</v>
      </c>
      <c r="AB301" s="107"/>
    </row>
    <row r="302" spans="1:44" s="103" customFormat="1" ht="30" customHeight="1" thickBot="1">
      <c r="A302" s="233">
        <v>106</v>
      </c>
      <c r="B302" s="234" t="s">
        <v>289</v>
      </c>
      <c r="C302" s="235" t="s">
        <v>290</v>
      </c>
      <c r="D302" s="236">
        <v>37.380000000000003</v>
      </c>
      <c r="E302" s="198" t="s">
        <v>53</v>
      </c>
      <c r="F302" s="238" t="s">
        <v>54</v>
      </c>
      <c r="G302" s="235"/>
      <c r="H302" s="235"/>
      <c r="I302" s="239"/>
      <c r="J302" s="239"/>
      <c r="K302" s="239"/>
      <c r="L302" s="240"/>
      <c r="M302" s="240"/>
      <c r="N302" s="240"/>
      <c r="O302" s="240"/>
      <c r="P302" s="240"/>
      <c r="Q302" s="240"/>
      <c r="R302" s="240"/>
      <c r="S302" s="240"/>
      <c r="T302" s="241"/>
      <c r="U302" s="240"/>
      <c r="V302" s="242">
        <f t="shared" si="152"/>
        <v>672</v>
      </c>
      <c r="W302" s="243">
        <v>515</v>
      </c>
      <c r="X302" s="236">
        <v>37.380000000000003</v>
      </c>
      <c r="Y302" s="244">
        <f t="shared" si="153"/>
        <v>19250.7</v>
      </c>
      <c r="Z302" s="242">
        <f t="shared" si="154"/>
        <v>19250.7</v>
      </c>
      <c r="AA302" s="245">
        <f t="shared" si="155"/>
        <v>100</v>
      </c>
      <c r="AB302" s="121"/>
      <c r="AC302" s="123"/>
      <c r="AD302" s="102"/>
      <c r="AE302" s="102"/>
      <c r="AF302" s="102"/>
      <c r="AG302" s="102"/>
      <c r="AH302" s="102"/>
      <c r="AI302" s="102"/>
      <c r="AJ302" s="102"/>
      <c r="AK302" s="102"/>
      <c r="AL302" s="102"/>
      <c r="AM302" s="102"/>
      <c r="AN302" s="102"/>
      <c r="AO302" s="102"/>
      <c r="AP302" s="102"/>
      <c r="AQ302" s="102"/>
      <c r="AR302" s="102"/>
    </row>
    <row r="303" spans="1:44" s="107" customFormat="1" ht="30" customHeight="1">
      <c r="A303" s="316">
        <v>107</v>
      </c>
      <c r="B303" s="317" t="s">
        <v>291</v>
      </c>
      <c r="C303" s="318" t="s">
        <v>292</v>
      </c>
      <c r="D303" s="124">
        <v>76.018000000000001</v>
      </c>
      <c r="E303" s="157" t="s">
        <v>53</v>
      </c>
      <c r="F303" s="158" t="s">
        <v>54</v>
      </c>
      <c r="G303" s="332"/>
      <c r="H303" s="332"/>
      <c r="I303" s="158" t="s">
        <v>54</v>
      </c>
      <c r="J303" s="158" t="s">
        <v>54</v>
      </c>
      <c r="K303" s="158" t="s">
        <v>54</v>
      </c>
      <c r="L303" s="206">
        <f>IF(RIGHT(S303)="T",(+H303-G303),0)</f>
        <v>0</v>
      </c>
      <c r="M303" s="206">
        <f>IF(RIGHT(S303)="U",(+H303-G303),0)</f>
        <v>0</v>
      </c>
      <c r="N303" s="206">
        <f>IF(RIGHT(S303)="C",(+H303-G303),0)</f>
        <v>0</v>
      </c>
      <c r="O303" s="206">
        <f>IF(RIGHT(S303)="D",(+H303-G303),0)</f>
        <v>0</v>
      </c>
      <c r="P303" s="158" t="s">
        <v>54</v>
      </c>
      <c r="Q303" s="158" t="s">
        <v>54</v>
      </c>
      <c r="R303" s="158" t="s">
        <v>54</v>
      </c>
      <c r="S303" s="333"/>
      <c r="T303" s="267"/>
      <c r="U303" s="207"/>
      <c r="V303" s="222"/>
      <c r="W303" s="223"/>
      <c r="X303" s="223"/>
      <c r="Y303" s="223"/>
      <c r="Z303" s="223"/>
      <c r="AA303" s="224"/>
    </row>
    <row r="304" spans="1:44" s="88" customFormat="1" ht="30" customHeight="1" thickBot="1">
      <c r="A304" s="195"/>
      <c r="B304" s="196"/>
      <c r="C304" s="197" t="s">
        <v>58</v>
      </c>
      <c r="D304" s="196"/>
      <c r="E304" s="198" t="s">
        <v>53</v>
      </c>
      <c r="F304" s="199" t="s">
        <v>54</v>
      </c>
      <c r="G304" s="200"/>
      <c r="H304" s="200"/>
      <c r="I304" s="199" t="s">
        <v>54</v>
      </c>
      <c r="J304" s="199" t="s">
        <v>54</v>
      </c>
      <c r="K304" s="199" t="s">
        <v>54</v>
      </c>
      <c r="L304" s="201">
        <f>SUM(L303:L303)</f>
        <v>0</v>
      </c>
      <c r="M304" s="201">
        <f>SUM(M303:M303)</f>
        <v>0</v>
      </c>
      <c r="N304" s="201">
        <f>SUM(N303:N303)</f>
        <v>0</v>
      </c>
      <c r="O304" s="201">
        <f>SUM(O303:O303)</f>
        <v>0</v>
      </c>
      <c r="P304" s="199" t="s">
        <v>54</v>
      </c>
      <c r="Q304" s="199" t="s">
        <v>54</v>
      </c>
      <c r="R304" s="199" t="s">
        <v>54</v>
      </c>
      <c r="S304" s="338"/>
      <c r="T304" s="225"/>
      <c r="U304" s="196"/>
      <c r="V304" s="203">
        <f>$AB$15-((N304*24))</f>
        <v>672</v>
      </c>
      <c r="W304" s="176">
        <v>515</v>
      </c>
      <c r="X304" s="177">
        <v>76.018000000000001</v>
      </c>
      <c r="Y304" s="204">
        <f>W304*X304</f>
        <v>39149.269999999997</v>
      </c>
      <c r="Z304" s="203">
        <f>(Y304*(V304-L304*24))/V304</f>
        <v>39149.269999999997</v>
      </c>
      <c r="AA304" s="205">
        <f>(Z304/Y304)*100</f>
        <v>100</v>
      </c>
      <c r="AB304" s="107"/>
    </row>
    <row r="305" spans="1:28" s="107" customFormat="1" ht="30" customHeight="1">
      <c r="A305" s="316">
        <v>108</v>
      </c>
      <c r="B305" s="317" t="s">
        <v>293</v>
      </c>
      <c r="C305" s="318" t="s">
        <v>294</v>
      </c>
      <c r="D305" s="124">
        <v>30.15</v>
      </c>
      <c r="E305" s="157" t="s">
        <v>53</v>
      </c>
      <c r="F305" s="158" t="s">
        <v>54</v>
      </c>
      <c r="G305" s="228"/>
      <c r="H305" s="228"/>
      <c r="I305" s="158" t="s">
        <v>54</v>
      </c>
      <c r="J305" s="158" t="s">
        <v>54</v>
      </c>
      <c r="K305" s="158" t="s">
        <v>54</v>
      </c>
      <c r="L305" s="206">
        <f>IF(RIGHT(S305)="T",(+H305-G305),0)</f>
        <v>0</v>
      </c>
      <c r="M305" s="206">
        <f>IF(RIGHT(S305)="U",(+H305-G305),0)</f>
        <v>0</v>
      </c>
      <c r="N305" s="206">
        <f>IF(RIGHT(S305)="C",(+H305-G305),0)</f>
        <v>0</v>
      </c>
      <c r="O305" s="206">
        <f>IF(RIGHT(S305)="D",(+H305-G305),0)</f>
        <v>0</v>
      </c>
      <c r="P305" s="158" t="s">
        <v>54</v>
      </c>
      <c r="Q305" s="158" t="s">
        <v>54</v>
      </c>
      <c r="R305" s="158" t="s">
        <v>54</v>
      </c>
      <c r="S305" s="229"/>
      <c r="T305" s="230"/>
      <c r="U305" s="207"/>
      <c r="V305" s="222"/>
      <c r="W305" s="223"/>
      <c r="X305" s="223"/>
      <c r="Y305" s="223"/>
      <c r="Z305" s="223"/>
      <c r="AA305" s="224"/>
    </row>
    <row r="306" spans="1:28" s="88" customFormat="1" ht="30" customHeight="1" thickBot="1">
      <c r="A306" s="195"/>
      <c r="B306" s="196"/>
      <c r="C306" s="197" t="s">
        <v>58</v>
      </c>
      <c r="D306" s="196"/>
      <c r="E306" s="198" t="s">
        <v>53</v>
      </c>
      <c r="F306" s="199" t="s">
        <v>54</v>
      </c>
      <c r="G306" s="200"/>
      <c r="H306" s="200"/>
      <c r="I306" s="199" t="s">
        <v>54</v>
      </c>
      <c r="J306" s="199" t="s">
        <v>54</v>
      </c>
      <c r="K306" s="199" t="s">
        <v>54</v>
      </c>
      <c r="L306" s="201">
        <f>SUM(L305:L305)</f>
        <v>0</v>
      </c>
      <c r="M306" s="201">
        <f>SUM(M305:M305)</f>
        <v>0</v>
      </c>
      <c r="N306" s="201">
        <f>SUM(N305:N305)</f>
        <v>0</v>
      </c>
      <c r="O306" s="201">
        <f>SUM(O305:O305)</f>
        <v>0</v>
      </c>
      <c r="P306" s="199" t="s">
        <v>54</v>
      </c>
      <c r="Q306" s="199" t="s">
        <v>54</v>
      </c>
      <c r="R306" s="199" t="s">
        <v>54</v>
      </c>
      <c r="S306" s="338"/>
      <c r="T306" s="225"/>
      <c r="U306" s="196"/>
      <c r="V306" s="203">
        <f>$AB$15-((N306*24))</f>
        <v>672</v>
      </c>
      <c r="W306" s="176">
        <v>691</v>
      </c>
      <c r="X306" s="177">
        <v>30.15</v>
      </c>
      <c r="Y306" s="204">
        <f>W306*X306</f>
        <v>20833.649999999998</v>
      </c>
      <c r="Z306" s="203">
        <f>(Y306*(V306-L306*24))/V306</f>
        <v>20833.649999999998</v>
      </c>
      <c r="AA306" s="205">
        <f>(Z306/Y306)*100</f>
        <v>100</v>
      </c>
      <c r="AB306" s="107"/>
    </row>
    <row r="307" spans="1:28" s="107" customFormat="1" ht="30" customHeight="1">
      <c r="A307" s="316">
        <v>109</v>
      </c>
      <c r="B307" s="317" t="s">
        <v>295</v>
      </c>
      <c r="C307" s="318" t="s">
        <v>296</v>
      </c>
      <c r="D307" s="124">
        <v>67.040999999999997</v>
      </c>
      <c r="E307" s="157" t="s">
        <v>53</v>
      </c>
      <c r="F307" s="158" t="s">
        <v>54</v>
      </c>
      <c r="G307" s="104"/>
      <c r="H307" s="104"/>
      <c r="I307" s="158" t="s">
        <v>54</v>
      </c>
      <c r="J307" s="158" t="s">
        <v>54</v>
      </c>
      <c r="K307" s="158" t="s">
        <v>54</v>
      </c>
      <c r="L307" s="206">
        <f>IF(RIGHT(S307)="T",(+H307-G307),0)</f>
        <v>0</v>
      </c>
      <c r="M307" s="206">
        <f>IF(RIGHT(S307)="U",(+H307-G307),0)</f>
        <v>0</v>
      </c>
      <c r="N307" s="206">
        <f>IF(RIGHT(S307)="C",(+H307-G307),0)</f>
        <v>0</v>
      </c>
      <c r="O307" s="206">
        <f>IF(RIGHT(S307)="D",(+H307-G307),0)</f>
        <v>0</v>
      </c>
      <c r="P307" s="158" t="s">
        <v>54</v>
      </c>
      <c r="Q307" s="158" t="s">
        <v>54</v>
      </c>
      <c r="R307" s="158" t="s">
        <v>54</v>
      </c>
      <c r="S307" s="105"/>
      <c r="T307" s="106"/>
      <c r="U307" s="207"/>
      <c r="V307" s="222"/>
      <c r="W307" s="223"/>
      <c r="X307" s="223"/>
      <c r="Y307" s="223"/>
      <c r="Z307" s="223"/>
      <c r="AA307" s="224"/>
    </row>
    <row r="308" spans="1:28" s="88" customFormat="1" ht="30" customHeight="1" thickBot="1">
      <c r="A308" s="195"/>
      <c r="B308" s="196"/>
      <c r="C308" s="197" t="s">
        <v>58</v>
      </c>
      <c r="D308" s="196"/>
      <c r="E308" s="198" t="s">
        <v>53</v>
      </c>
      <c r="F308" s="199" t="s">
        <v>54</v>
      </c>
      <c r="G308" s="200"/>
      <c r="H308" s="200"/>
      <c r="I308" s="199" t="s">
        <v>54</v>
      </c>
      <c r="J308" s="199" t="s">
        <v>54</v>
      </c>
      <c r="K308" s="199" t="s">
        <v>54</v>
      </c>
      <c r="L308" s="201">
        <f>SUM(L307:L307)</f>
        <v>0</v>
      </c>
      <c r="M308" s="201">
        <f>SUM(M307:M307)</f>
        <v>0</v>
      </c>
      <c r="N308" s="201">
        <f>SUM(N307:N307)</f>
        <v>0</v>
      </c>
      <c r="O308" s="201">
        <f>SUM(O307:O307)</f>
        <v>0</v>
      </c>
      <c r="P308" s="199" t="s">
        <v>54</v>
      </c>
      <c r="Q308" s="199" t="s">
        <v>54</v>
      </c>
      <c r="R308" s="199" t="s">
        <v>54</v>
      </c>
      <c r="S308" s="338"/>
      <c r="T308" s="225"/>
      <c r="U308" s="196"/>
      <c r="V308" s="203">
        <f>$AB$15-((N308*24))</f>
        <v>672</v>
      </c>
      <c r="W308" s="176">
        <v>515</v>
      </c>
      <c r="X308" s="177">
        <v>67.040999999999997</v>
      </c>
      <c r="Y308" s="204">
        <f>W308*X308</f>
        <v>34526.114999999998</v>
      </c>
      <c r="Z308" s="203">
        <f>(Y308*(V308-L308*24))/V308</f>
        <v>34526.114999999998</v>
      </c>
      <c r="AA308" s="205">
        <f>(Z308/Y308)*100</f>
        <v>100</v>
      </c>
      <c r="AB308" s="107"/>
    </row>
    <row r="309" spans="1:28" s="107" customFormat="1" ht="30" customHeight="1">
      <c r="A309" s="316">
        <v>110</v>
      </c>
      <c r="B309" s="317" t="s">
        <v>297</v>
      </c>
      <c r="C309" s="318" t="s">
        <v>298</v>
      </c>
      <c r="D309" s="124">
        <v>67.040999999999997</v>
      </c>
      <c r="E309" s="157" t="s">
        <v>53</v>
      </c>
      <c r="F309" s="158" t="s">
        <v>54</v>
      </c>
      <c r="G309" s="332"/>
      <c r="H309" s="332"/>
      <c r="I309" s="158" t="s">
        <v>54</v>
      </c>
      <c r="J309" s="158" t="s">
        <v>54</v>
      </c>
      <c r="K309" s="158" t="s">
        <v>54</v>
      </c>
      <c r="L309" s="206">
        <f>IF(RIGHT(S309)="T",(+H309-G309),0)</f>
        <v>0</v>
      </c>
      <c r="M309" s="206">
        <f>IF(RIGHT(S309)="U",(+H309-G309),0)</f>
        <v>0</v>
      </c>
      <c r="N309" s="206">
        <f>IF(RIGHT(S309)="C",(+H309-G309),0)</f>
        <v>0</v>
      </c>
      <c r="O309" s="206">
        <f>IF(RIGHT(S309)="D",(+H309-G309),0)</f>
        <v>0</v>
      </c>
      <c r="P309" s="158" t="s">
        <v>54</v>
      </c>
      <c r="Q309" s="158" t="s">
        <v>54</v>
      </c>
      <c r="R309" s="158" t="s">
        <v>54</v>
      </c>
      <c r="S309" s="333"/>
      <c r="T309" s="267"/>
      <c r="U309" s="207"/>
      <c r="V309" s="222"/>
      <c r="W309" s="223"/>
      <c r="X309" s="223"/>
      <c r="Y309" s="223"/>
      <c r="Z309" s="223"/>
      <c r="AA309" s="224"/>
    </row>
    <row r="310" spans="1:28" s="88" customFormat="1" ht="30" customHeight="1" thickBot="1">
      <c r="A310" s="195"/>
      <c r="B310" s="196"/>
      <c r="C310" s="197" t="s">
        <v>58</v>
      </c>
      <c r="D310" s="196"/>
      <c r="E310" s="198" t="s">
        <v>53</v>
      </c>
      <c r="F310" s="199" t="s">
        <v>54</v>
      </c>
      <c r="G310" s="200"/>
      <c r="H310" s="200"/>
      <c r="I310" s="199" t="s">
        <v>54</v>
      </c>
      <c r="J310" s="199" t="s">
        <v>54</v>
      </c>
      <c r="K310" s="199" t="s">
        <v>54</v>
      </c>
      <c r="L310" s="201">
        <f>SUM(L309:L309)</f>
        <v>0</v>
      </c>
      <c r="M310" s="201">
        <f>SUM(M309:M309)</f>
        <v>0</v>
      </c>
      <c r="N310" s="201">
        <f>SUM(N309:N309)</f>
        <v>0</v>
      </c>
      <c r="O310" s="201">
        <f>SUM(O309:O309)</f>
        <v>0</v>
      </c>
      <c r="P310" s="199" t="s">
        <v>54</v>
      </c>
      <c r="Q310" s="199" t="s">
        <v>54</v>
      </c>
      <c r="R310" s="199" t="s">
        <v>54</v>
      </c>
      <c r="S310" s="338"/>
      <c r="T310" s="225"/>
      <c r="U310" s="196"/>
      <c r="V310" s="203">
        <f>$AB$15-((N310*24))</f>
        <v>672</v>
      </c>
      <c r="W310" s="176">
        <v>515</v>
      </c>
      <c r="X310" s="177">
        <v>67.040999999999997</v>
      </c>
      <c r="Y310" s="204">
        <f>W310*X310</f>
        <v>34526.114999999998</v>
      </c>
      <c r="Z310" s="203">
        <f>(Y310*(V310-L310*24))/V310</f>
        <v>34526.114999999998</v>
      </c>
      <c r="AA310" s="205">
        <f>(Z310/Y310)*100</f>
        <v>100</v>
      </c>
      <c r="AB310" s="107"/>
    </row>
    <row r="311" spans="1:28" s="107" customFormat="1" ht="30" customHeight="1">
      <c r="A311" s="702">
        <v>111</v>
      </c>
      <c r="B311" s="731" t="s">
        <v>299</v>
      </c>
      <c r="C311" s="733" t="s">
        <v>300</v>
      </c>
      <c r="D311" s="735">
        <v>175.85900000000001</v>
      </c>
      <c r="E311" s="157" t="s">
        <v>53</v>
      </c>
      <c r="F311" s="158" t="s">
        <v>54</v>
      </c>
      <c r="G311" s="104">
        <v>42038.907638888886</v>
      </c>
      <c r="H311" s="104">
        <v>42039.300694444442</v>
      </c>
      <c r="I311" s="158" t="s">
        <v>54</v>
      </c>
      <c r="J311" s="158" t="s">
        <v>54</v>
      </c>
      <c r="K311" s="159"/>
      <c r="L311" s="206">
        <f t="shared" ref="L311:L319" si="181">IF(RIGHT(S311)="T",(+H311-G311),0)</f>
        <v>0</v>
      </c>
      <c r="M311" s="206">
        <f t="shared" ref="M311:M319" si="182">IF(RIGHT(S311)="U",(+H311-G311),0)</f>
        <v>0</v>
      </c>
      <c r="N311" s="206">
        <f t="shared" ref="N311:N319" si="183">IF(RIGHT(S311)="C",(+H311-G311),0)</f>
        <v>0</v>
      </c>
      <c r="O311" s="206">
        <f t="shared" ref="O311:O319" si="184">IF(RIGHT(S311)="D",(+H311-G311),0)</f>
        <v>0.39305555555620231</v>
      </c>
      <c r="P311" s="158" t="s">
        <v>54</v>
      </c>
      <c r="Q311" s="158" t="s">
        <v>54</v>
      </c>
      <c r="R311" s="158" t="s">
        <v>54</v>
      </c>
      <c r="S311" s="105" t="s">
        <v>57</v>
      </c>
      <c r="T311" s="106" t="s">
        <v>799</v>
      </c>
      <c r="U311" s="207"/>
      <c r="V311" s="208"/>
      <c r="W311" s="209"/>
      <c r="X311" s="209"/>
      <c r="Y311" s="209"/>
      <c r="Z311" s="209"/>
      <c r="AA311" s="210"/>
    </row>
    <row r="312" spans="1:28" s="107" customFormat="1" ht="30" customHeight="1" thickBot="1">
      <c r="A312" s="703"/>
      <c r="B312" s="732"/>
      <c r="C312" s="734"/>
      <c r="D312" s="736"/>
      <c r="E312" s="198" t="s">
        <v>53</v>
      </c>
      <c r="F312" s="211" t="s">
        <v>54</v>
      </c>
      <c r="G312" s="104">
        <v>42039.87777777778</v>
      </c>
      <c r="H312" s="104">
        <v>42040.277083333334</v>
      </c>
      <c r="I312" s="211" t="s">
        <v>54</v>
      </c>
      <c r="J312" s="211" t="s">
        <v>54</v>
      </c>
      <c r="K312" s="211" t="s">
        <v>54</v>
      </c>
      <c r="L312" s="171">
        <f t="shared" si="181"/>
        <v>0</v>
      </c>
      <c r="M312" s="171">
        <f t="shared" si="182"/>
        <v>0</v>
      </c>
      <c r="N312" s="171">
        <f t="shared" si="183"/>
        <v>0</v>
      </c>
      <c r="O312" s="171">
        <f t="shared" si="184"/>
        <v>0.39930555555474712</v>
      </c>
      <c r="P312" s="211" t="s">
        <v>54</v>
      </c>
      <c r="Q312" s="211" t="s">
        <v>54</v>
      </c>
      <c r="R312" s="211" t="s">
        <v>54</v>
      </c>
      <c r="S312" s="105" t="s">
        <v>57</v>
      </c>
      <c r="T312" s="106" t="s">
        <v>799</v>
      </c>
      <c r="U312" s="212"/>
      <c r="V312" s="192"/>
      <c r="W312" s="193"/>
      <c r="X312" s="193"/>
      <c r="Y312" s="193"/>
      <c r="Z312" s="193"/>
      <c r="AA312" s="194"/>
    </row>
    <row r="313" spans="1:28" s="107" customFormat="1" ht="30" customHeight="1">
      <c r="A313" s="703"/>
      <c r="B313" s="732"/>
      <c r="C313" s="734"/>
      <c r="D313" s="736"/>
      <c r="E313" s="157" t="s">
        <v>53</v>
      </c>
      <c r="F313" s="211" t="s">
        <v>54</v>
      </c>
      <c r="G313" s="104">
        <v>42040.87777777778</v>
      </c>
      <c r="H313" s="104">
        <v>42041.229166666664</v>
      </c>
      <c r="I313" s="211" t="s">
        <v>54</v>
      </c>
      <c r="J313" s="211" t="s">
        <v>54</v>
      </c>
      <c r="K313" s="211" t="s">
        <v>54</v>
      </c>
      <c r="L313" s="171">
        <f t="shared" si="181"/>
        <v>0</v>
      </c>
      <c r="M313" s="171">
        <f t="shared" si="182"/>
        <v>0</v>
      </c>
      <c r="N313" s="171">
        <f t="shared" si="183"/>
        <v>0</v>
      </c>
      <c r="O313" s="171">
        <f t="shared" si="184"/>
        <v>0.351388888884685</v>
      </c>
      <c r="P313" s="211" t="s">
        <v>54</v>
      </c>
      <c r="Q313" s="211" t="s">
        <v>54</v>
      </c>
      <c r="R313" s="211" t="s">
        <v>54</v>
      </c>
      <c r="S313" s="105" t="s">
        <v>57</v>
      </c>
      <c r="T313" s="106" t="s">
        <v>862</v>
      </c>
      <c r="U313" s="212"/>
      <c r="V313" s="192"/>
      <c r="W313" s="193"/>
      <c r="X313" s="193"/>
      <c r="Y313" s="193"/>
      <c r="Z313" s="193"/>
      <c r="AA313" s="194"/>
    </row>
    <row r="314" spans="1:28" s="107" customFormat="1" ht="30" customHeight="1" thickBot="1">
      <c r="A314" s="703"/>
      <c r="B314" s="732"/>
      <c r="C314" s="734"/>
      <c r="D314" s="736"/>
      <c r="E314" s="198" t="s">
        <v>53</v>
      </c>
      <c r="F314" s="211" t="s">
        <v>54</v>
      </c>
      <c r="G314" s="104">
        <v>42042.039583333331</v>
      </c>
      <c r="H314" s="104">
        <v>42042.290277777778</v>
      </c>
      <c r="I314" s="211" t="s">
        <v>54</v>
      </c>
      <c r="J314" s="211" t="s">
        <v>54</v>
      </c>
      <c r="K314" s="211" t="s">
        <v>54</v>
      </c>
      <c r="L314" s="171">
        <f t="shared" si="181"/>
        <v>0</v>
      </c>
      <c r="M314" s="171">
        <f t="shared" si="182"/>
        <v>0</v>
      </c>
      <c r="N314" s="171">
        <f t="shared" si="183"/>
        <v>0</v>
      </c>
      <c r="O314" s="171">
        <f t="shared" si="184"/>
        <v>0.25069444444670808</v>
      </c>
      <c r="P314" s="211" t="s">
        <v>54</v>
      </c>
      <c r="Q314" s="211" t="s">
        <v>54</v>
      </c>
      <c r="R314" s="211" t="s">
        <v>54</v>
      </c>
      <c r="S314" s="105" t="s">
        <v>57</v>
      </c>
      <c r="T314" s="106" t="s">
        <v>863</v>
      </c>
      <c r="U314" s="212"/>
      <c r="V314" s="192"/>
      <c r="W314" s="193"/>
      <c r="X314" s="193"/>
      <c r="Y314" s="193"/>
      <c r="Z314" s="193"/>
      <c r="AA314" s="194"/>
    </row>
    <row r="315" spans="1:28" s="107" customFormat="1" ht="30" customHeight="1">
      <c r="A315" s="703"/>
      <c r="B315" s="732"/>
      <c r="C315" s="734"/>
      <c r="D315" s="736"/>
      <c r="E315" s="157" t="s">
        <v>53</v>
      </c>
      <c r="F315" s="211"/>
      <c r="G315" s="104">
        <v>42046.876388888886</v>
      </c>
      <c r="H315" s="104">
        <v>42047.293055555558</v>
      </c>
      <c r="I315" s="211"/>
      <c r="J315" s="211"/>
      <c r="K315" s="211"/>
      <c r="L315" s="171">
        <f t="shared" si="181"/>
        <v>0</v>
      </c>
      <c r="M315" s="171">
        <f t="shared" si="182"/>
        <v>0</v>
      </c>
      <c r="N315" s="171">
        <f t="shared" si="183"/>
        <v>0</v>
      </c>
      <c r="O315" s="171">
        <f t="shared" si="184"/>
        <v>0.41666666667151731</v>
      </c>
      <c r="P315" s="211" t="s">
        <v>54</v>
      </c>
      <c r="Q315" s="211" t="s">
        <v>54</v>
      </c>
      <c r="R315" s="211" t="s">
        <v>54</v>
      </c>
      <c r="S315" s="105" t="s">
        <v>57</v>
      </c>
      <c r="T315" s="106" t="s">
        <v>864</v>
      </c>
      <c r="U315" s="212"/>
      <c r="V315" s="192"/>
      <c r="W315" s="193"/>
      <c r="X315" s="193"/>
      <c r="Y315" s="193"/>
      <c r="Z315" s="193"/>
      <c r="AA315" s="194"/>
    </row>
    <row r="316" spans="1:28" s="107" customFormat="1" ht="30" customHeight="1" thickBot="1">
      <c r="A316" s="703"/>
      <c r="B316" s="732"/>
      <c r="C316" s="734"/>
      <c r="D316" s="736"/>
      <c r="E316" s="198" t="s">
        <v>53</v>
      </c>
      <c r="F316" s="211"/>
      <c r="G316" s="104">
        <v>42047.9</v>
      </c>
      <c r="H316" s="104">
        <v>42048.304166666669</v>
      </c>
      <c r="I316" s="211"/>
      <c r="J316" s="211"/>
      <c r="K316" s="211"/>
      <c r="L316" s="171">
        <f t="shared" si="181"/>
        <v>0</v>
      </c>
      <c r="M316" s="171">
        <f t="shared" si="182"/>
        <v>0</v>
      </c>
      <c r="N316" s="171">
        <f t="shared" si="183"/>
        <v>0</v>
      </c>
      <c r="O316" s="171">
        <f t="shared" si="184"/>
        <v>0.40416666666715173</v>
      </c>
      <c r="P316" s="211"/>
      <c r="Q316" s="211"/>
      <c r="R316" s="211"/>
      <c r="S316" s="105" t="s">
        <v>57</v>
      </c>
      <c r="T316" s="106" t="s">
        <v>864</v>
      </c>
      <c r="U316" s="212"/>
      <c r="V316" s="192"/>
      <c r="W316" s="193"/>
      <c r="X316" s="193"/>
      <c r="Y316" s="193"/>
      <c r="Z316" s="193"/>
      <c r="AA316" s="194"/>
    </row>
    <row r="317" spans="1:28" s="107" customFormat="1" ht="30" customHeight="1">
      <c r="A317" s="703"/>
      <c r="B317" s="732"/>
      <c r="C317" s="734"/>
      <c r="D317" s="736"/>
      <c r="E317" s="157" t="s">
        <v>53</v>
      </c>
      <c r="F317" s="211"/>
      <c r="G317" s="104">
        <v>42048.89166666667</v>
      </c>
      <c r="H317" s="104">
        <v>42049.28125</v>
      </c>
      <c r="I317" s="211"/>
      <c r="J317" s="211"/>
      <c r="K317" s="211"/>
      <c r="L317" s="171">
        <f t="shared" si="181"/>
        <v>0</v>
      </c>
      <c r="M317" s="171">
        <f t="shared" si="182"/>
        <v>0</v>
      </c>
      <c r="N317" s="171">
        <f t="shared" si="183"/>
        <v>0</v>
      </c>
      <c r="O317" s="171">
        <f t="shared" si="184"/>
        <v>0.38958333332993789</v>
      </c>
      <c r="P317" s="211"/>
      <c r="Q317" s="211"/>
      <c r="R317" s="211"/>
      <c r="S317" s="105" t="s">
        <v>57</v>
      </c>
      <c r="T317" s="106" t="s">
        <v>864</v>
      </c>
      <c r="U317" s="212"/>
      <c r="V317" s="192"/>
      <c r="W317" s="193"/>
      <c r="X317" s="193"/>
      <c r="Y317" s="193"/>
      <c r="Z317" s="193"/>
      <c r="AA317" s="194"/>
    </row>
    <row r="318" spans="1:28" s="107" customFormat="1" ht="30" customHeight="1" thickBot="1">
      <c r="A318" s="703"/>
      <c r="B318" s="732"/>
      <c r="C318" s="734"/>
      <c r="D318" s="736"/>
      <c r="E318" s="198" t="s">
        <v>53</v>
      </c>
      <c r="F318" s="211"/>
      <c r="G318" s="104">
        <v>42054.925694444442</v>
      </c>
      <c r="H318" s="104">
        <v>42055.380555555559</v>
      </c>
      <c r="I318" s="211"/>
      <c r="J318" s="211"/>
      <c r="K318" s="211"/>
      <c r="L318" s="171">
        <f t="shared" si="181"/>
        <v>0</v>
      </c>
      <c r="M318" s="171">
        <f t="shared" si="182"/>
        <v>0</v>
      </c>
      <c r="N318" s="171">
        <f t="shared" si="183"/>
        <v>0</v>
      </c>
      <c r="O318" s="171">
        <f t="shared" si="184"/>
        <v>0.45486111111677019</v>
      </c>
      <c r="P318" s="211"/>
      <c r="Q318" s="211"/>
      <c r="R318" s="211"/>
      <c r="S318" s="105" t="s">
        <v>57</v>
      </c>
      <c r="T318" s="106" t="s">
        <v>864</v>
      </c>
      <c r="U318" s="212"/>
      <c r="V318" s="192"/>
      <c r="W318" s="193"/>
      <c r="X318" s="193"/>
      <c r="Y318" s="193"/>
      <c r="Z318" s="193"/>
      <c r="AA318" s="194"/>
    </row>
    <row r="319" spans="1:28" s="107" customFormat="1" ht="30" customHeight="1" thickBot="1">
      <c r="A319" s="703"/>
      <c r="B319" s="732"/>
      <c r="C319" s="734"/>
      <c r="D319" s="736"/>
      <c r="E319" s="157" t="s">
        <v>53</v>
      </c>
      <c r="F319" s="211"/>
      <c r="G319" s="104">
        <v>42063.914583333331</v>
      </c>
      <c r="H319" s="104">
        <v>42064</v>
      </c>
      <c r="I319" s="211"/>
      <c r="J319" s="211"/>
      <c r="K319" s="211"/>
      <c r="L319" s="171">
        <f t="shared" si="181"/>
        <v>0</v>
      </c>
      <c r="M319" s="171">
        <f t="shared" si="182"/>
        <v>0</v>
      </c>
      <c r="N319" s="171">
        <f t="shared" si="183"/>
        <v>0</v>
      </c>
      <c r="O319" s="171">
        <f t="shared" si="184"/>
        <v>8.5416666668606922E-2</v>
      </c>
      <c r="P319" s="211"/>
      <c r="Q319" s="211"/>
      <c r="R319" s="211"/>
      <c r="S319" s="105" t="s">
        <v>57</v>
      </c>
      <c r="T319" s="110" t="s">
        <v>864</v>
      </c>
      <c r="U319" s="212"/>
      <c r="V319" s="192"/>
      <c r="W319" s="193"/>
      <c r="X319" s="193"/>
      <c r="Y319" s="193"/>
      <c r="Z319" s="193"/>
      <c r="AA319" s="194"/>
    </row>
    <row r="320" spans="1:28" s="88" customFormat="1" ht="30" customHeight="1" thickBot="1">
      <c r="A320" s="195"/>
      <c r="B320" s="196"/>
      <c r="C320" s="197" t="s">
        <v>58</v>
      </c>
      <c r="D320" s="196"/>
      <c r="E320" s="157" t="s">
        <v>53</v>
      </c>
      <c r="F320" s="199" t="s">
        <v>54</v>
      </c>
      <c r="G320" s="200"/>
      <c r="H320" s="200"/>
      <c r="I320" s="199" t="s">
        <v>54</v>
      </c>
      <c r="J320" s="199" t="s">
        <v>54</v>
      </c>
      <c r="K320" s="199" t="s">
        <v>54</v>
      </c>
      <c r="L320" s="201">
        <f>SUM(L311:L319)</f>
        <v>0</v>
      </c>
      <c r="M320" s="201">
        <f>SUM(M311:M319)</f>
        <v>0</v>
      </c>
      <c r="N320" s="201">
        <f>SUM(N311:N319)</f>
        <v>0</v>
      </c>
      <c r="O320" s="201">
        <f>SUM(O311:O319)</f>
        <v>3.1451388888963265</v>
      </c>
      <c r="P320" s="199" t="s">
        <v>54</v>
      </c>
      <c r="Q320" s="199" t="s">
        <v>54</v>
      </c>
      <c r="R320" s="199" t="s">
        <v>54</v>
      </c>
      <c r="S320" s="338"/>
      <c r="T320" s="225"/>
      <c r="U320" s="196"/>
      <c r="V320" s="203">
        <f>$AB$15-((N320*24))</f>
        <v>672</v>
      </c>
      <c r="W320" s="176">
        <v>515</v>
      </c>
      <c r="X320" s="177">
        <v>175.85900000000001</v>
      </c>
      <c r="Y320" s="204">
        <f>W320*X320</f>
        <v>90567.385000000009</v>
      </c>
      <c r="Z320" s="203">
        <f>(Y320*(V320-L320*24))/V320</f>
        <v>90567.385000000009</v>
      </c>
      <c r="AA320" s="205">
        <f>(Z320/Y320)*100</f>
        <v>100</v>
      </c>
      <c r="AB320" s="107"/>
    </row>
    <row r="321" spans="1:44" s="107" customFormat="1" ht="30" customHeight="1" thickBot="1">
      <c r="A321" s="316">
        <v>112</v>
      </c>
      <c r="B321" s="317" t="s">
        <v>301</v>
      </c>
      <c r="C321" s="318" t="s">
        <v>302</v>
      </c>
      <c r="D321" s="124">
        <v>175.85900000000001</v>
      </c>
      <c r="E321" s="198" t="s">
        <v>53</v>
      </c>
      <c r="F321" s="158" t="s">
        <v>54</v>
      </c>
      <c r="G321" s="104"/>
      <c r="H321" s="104"/>
      <c r="I321" s="158" t="s">
        <v>54</v>
      </c>
      <c r="J321" s="158" t="s">
        <v>54</v>
      </c>
      <c r="K321" s="158" t="s">
        <v>54</v>
      </c>
      <c r="L321" s="206">
        <f>IF(RIGHT(S321)="T",(+H321-G321),0)</f>
        <v>0</v>
      </c>
      <c r="M321" s="206">
        <f>IF(RIGHT(S321)="U",(+H321-G321),0)</f>
        <v>0</v>
      </c>
      <c r="N321" s="206">
        <f>IF(RIGHT(S321)="C",(+H321-G321),0)</f>
        <v>0</v>
      </c>
      <c r="O321" s="206">
        <f>IF(RIGHT(S321)="D",(+H321-G321),0)</f>
        <v>0</v>
      </c>
      <c r="P321" s="158" t="s">
        <v>54</v>
      </c>
      <c r="Q321" s="158" t="s">
        <v>54</v>
      </c>
      <c r="R321" s="158" t="s">
        <v>54</v>
      </c>
      <c r="S321" s="105"/>
      <c r="T321" s="106"/>
      <c r="U321" s="207"/>
      <c r="V321" s="208"/>
      <c r="W321" s="209"/>
      <c r="X321" s="209"/>
      <c r="Y321" s="209"/>
      <c r="Z321" s="209"/>
      <c r="AA321" s="210"/>
    </row>
    <row r="322" spans="1:44" s="88" customFormat="1" ht="30" customHeight="1" thickBot="1">
      <c r="A322" s="195"/>
      <c r="B322" s="196"/>
      <c r="C322" s="197" t="s">
        <v>58</v>
      </c>
      <c r="D322" s="196"/>
      <c r="E322" s="157" t="s">
        <v>53</v>
      </c>
      <c r="F322" s="199" t="s">
        <v>54</v>
      </c>
      <c r="G322" s="200"/>
      <c r="H322" s="200"/>
      <c r="I322" s="199" t="s">
        <v>54</v>
      </c>
      <c r="J322" s="199" t="s">
        <v>54</v>
      </c>
      <c r="K322" s="199" t="s">
        <v>54</v>
      </c>
      <c r="L322" s="201">
        <f>SUM(L321:L321)</f>
        <v>0</v>
      </c>
      <c r="M322" s="201">
        <f>SUM(M321:M321)</f>
        <v>0</v>
      </c>
      <c r="N322" s="201">
        <f>SUM(N321:N321)</f>
        <v>0</v>
      </c>
      <c r="O322" s="201">
        <f>SUM(O321:O321)</f>
        <v>0</v>
      </c>
      <c r="P322" s="199" t="s">
        <v>54</v>
      </c>
      <c r="Q322" s="199" t="s">
        <v>54</v>
      </c>
      <c r="R322" s="199" t="s">
        <v>54</v>
      </c>
      <c r="S322" s="338"/>
      <c r="T322" s="225"/>
      <c r="U322" s="196"/>
      <c r="V322" s="203">
        <f>$AB$15-((N322*24))</f>
        <v>672</v>
      </c>
      <c r="W322" s="176">
        <v>515</v>
      </c>
      <c r="X322" s="177">
        <v>175.85900000000001</v>
      </c>
      <c r="Y322" s="204">
        <f>W322*X322</f>
        <v>90567.385000000009</v>
      </c>
      <c r="Z322" s="203">
        <f>(Y322*(V322-L322*24))/V322</f>
        <v>90567.385000000009</v>
      </c>
      <c r="AA322" s="205">
        <f>(Z322/Y322)*100</f>
        <v>100</v>
      </c>
      <c r="AB322" s="107"/>
    </row>
    <row r="323" spans="1:44" s="107" customFormat="1" ht="30" customHeight="1" thickBot="1">
      <c r="A323" s="316">
        <v>113</v>
      </c>
      <c r="B323" s="317" t="s">
        <v>303</v>
      </c>
      <c r="C323" s="318" t="s">
        <v>304</v>
      </c>
      <c r="D323" s="124">
        <v>279.245</v>
      </c>
      <c r="E323" s="198" t="s">
        <v>53</v>
      </c>
      <c r="F323" s="158" t="s">
        <v>54</v>
      </c>
      <c r="G323" s="332"/>
      <c r="H323" s="332"/>
      <c r="I323" s="158" t="s">
        <v>54</v>
      </c>
      <c r="J323" s="158" t="s">
        <v>54</v>
      </c>
      <c r="K323" s="158" t="s">
        <v>54</v>
      </c>
      <c r="L323" s="206">
        <f>IF(RIGHT(S323)="T",(+H323-G323),0)</f>
        <v>0</v>
      </c>
      <c r="M323" s="206">
        <f>IF(RIGHT(S323)="U",(+H323-G323),0)</f>
        <v>0</v>
      </c>
      <c r="N323" s="206">
        <f>IF(RIGHT(S323)="C",(+H323-G323),0)</f>
        <v>0</v>
      </c>
      <c r="O323" s="206">
        <f>IF(RIGHT(S323)="D",(+H323-G323),0)</f>
        <v>0</v>
      </c>
      <c r="P323" s="158" t="s">
        <v>54</v>
      </c>
      <c r="Q323" s="158" t="s">
        <v>54</v>
      </c>
      <c r="R323" s="158" t="s">
        <v>54</v>
      </c>
      <c r="S323" s="333"/>
      <c r="T323" s="267"/>
      <c r="U323" s="207"/>
      <c r="V323" s="222"/>
      <c r="W323" s="223"/>
      <c r="X323" s="223"/>
      <c r="Y323" s="223"/>
      <c r="Z323" s="223"/>
      <c r="AA323" s="224"/>
    </row>
    <row r="324" spans="1:44" s="88" customFormat="1" ht="30" customHeight="1" thickBot="1">
      <c r="A324" s="195"/>
      <c r="B324" s="196"/>
      <c r="C324" s="197" t="s">
        <v>58</v>
      </c>
      <c r="D324" s="196"/>
      <c r="E324" s="157" t="s">
        <v>53</v>
      </c>
      <c r="F324" s="199" t="s">
        <v>54</v>
      </c>
      <c r="G324" s="200"/>
      <c r="H324" s="200"/>
      <c r="I324" s="199" t="s">
        <v>54</v>
      </c>
      <c r="J324" s="199" t="s">
        <v>54</v>
      </c>
      <c r="K324" s="334"/>
      <c r="L324" s="201">
        <f>SUM(L323:L323)</f>
        <v>0</v>
      </c>
      <c r="M324" s="201">
        <f>SUM(M323:M323)</f>
        <v>0</v>
      </c>
      <c r="N324" s="201">
        <f>SUM(N323:N323)</f>
        <v>0</v>
      </c>
      <c r="O324" s="201">
        <f>SUM(O323:O323)</f>
        <v>0</v>
      </c>
      <c r="P324" s="199" t="s">
        <v>54</v>
      </c>
      <c r="Q324" s="199" t="s">
        <v>54</v>
      </c>
      <c r="R324" s="199" t="s">
        <v>54</v>
      </c>
      <c r="S324" s="338"/>
      <c r="T324" s="225"/>
      <c r="U324" s="196"/>
      <c r="V324" s="203">
        <f t="shared" ref="V324:V325" si="185">$AB$15-((N324*24))</f>
        <v>672</v>
      </c>
      <c r="W324" s="176">
        <v>433</v>
      </c>
      <c r="X324" s="177">
        <v>279.245</v>
      </c>
      <c r="Y324" s="204">
        <f t="shared" ref="Y324:Y325" si="186">W324*X324</f>
        <v>120913.08500000001</v>
      </c>
      <c r="Z324" s="203">
        <f t="shared" ref="Z324:Z325" si="187">(Y324*(V324-L324*24))/V324</f>
        <v>120913.08500000001</v>
      </c>
      <c r="AA324" s="205">
        <f t="shared" ref="AA324:AA325" si="188">(Z324/Y324)*100</f>
        <v>100</v>
      </c>
      <c r="AB324" s="107"/>
    </row>
    <row r="325" spans="1:44" s="103" customFormat="1" ht="30" customHeight="1" thickBot="1">
      <c r="A325" s="233">
        <v>114</v>
      </c>
      <c r="B325" s="234" t="s">
        <v>305</v>
      </c>
      <c r="C325" s="235" t="s">
        <v>306</v>
      </c>
      <c r="D325" s="236">
        <v>279.245</v>
      </c>
      <c r="E325" s="198" t="s">
        <v>53</v>
      </c>
      <c r="F325" s="238" t="s">
        <v>54</v>
      </c>
      <c r="G325" s="235"/>
      <c r="H325" s="235"/>
      <c r="I325" s="239"/>
      <c r="J325" s="239"/>
      <c r="K325" s="239"/>
      <c r="L325" s="240"/>
      <c r="M325" s="240"/>
      <c r="N325" s="240"/>
      <c r="O325" s="240"/>
      <c r="P325" s="240"/>
      <c r="Q325" s="240"/>
      <c r="R325" s="240"/>
      <c r="S325" s="240"/>
      <c r="T325" s="241"/>
      <c r="U325" s="240"/>
      <c r="V325" s="242">
        <f t="shared" si="185"/>
        <v>672</v>
      </c>
      <c r="W325" s="243">
        <v>433</v>
      </c>
      <c r="X325" s="236">
        <v>279.245</v>
      </c>
      <c r="Y325" s="244">
        <f t="shared" si="186"/>
        <v>120913.08500000001</v>
      </c>
      <c r="Z325" s="242">
        <f t="shared" si="187"/>
        <v>120913.08500000001</v>
      </c>
      <c r="AA325" s="245">
        <f t="shared" si="188"/>
        <v>100</v>
      </c>
      <c r="AB325" s="121"/>
      <c r="AC325" s="123"/>
      <c r="AD325" s="102"/>
      <c r="AE325" s="102"/>
      <c r="AF325" s="102"/>
      <c r="AG325" s="102"/>
      <c r="AH325" s="102"/>
      <c r="AI325" s="102"/>
      <c r="AJ325" s="102"/>
      <c r="AK325" s="102"/>
      <c r="AL325" s="102"/>
      <c r="AM325" s="102"/>
      <c r="AN325" s="102"/>
      <c r="AO325" s="102"/>
      <c r="AP325" s="102"/>
      <c r="AQ325" s="102"/>
      <c r="AR325" s="102"/>
    </row>
    <row r="326" spans="1:44" s="103" customFormat="1" ht="30" customHeight="1">
      <c r="A326" s="226">
        <v>115</v>
      </c>
      <c r="B326" s="410" t="s">
        <v>307</v>
      </c>
      <c r="C326" s="411" t="s">
        <v>308</v>
      </c>
      <c r="D326" s="412">
        <v>2.1</v>
      </c>
      <c r="E326" s="157" t="s">
        <v>53</v>
      </c>
      <c r="F326" s="158" t="s">
        <v>54</v>
      </c>
      <c r="G326" s="413"/>
      <c r="H326" s="413"/>
      <c r="I326" s="159"/>
      <c r="J326" s="159"/>
      <c r="K326" s="159"/>
      <c r="L326" s="206">
        <f>IF(RIGHT(S326)="T",(+H326-G326),0)</f>
        <v>0</v>
      </c>
      <c r="M326" s="206">
        <f>IF(RIGHT(S326)="U",(+H326-G326),0)</f>
        <v>0</v>
      </c>
      <c r="N326" s="206">
        <f>IF(RIGHT(S326)="C",(+H326-G326),0)</f>
        <v>0</v>
      </c>
      <c r="O326" s="206">
        <f>IF(RIGHT(S326)="D",(+H326-G326),0)</f>
        <v>0</v>
      </c>
      <c r="P326" s="161"/>
      <c r="Q326" s="161"/>
      <c r="R326" s="161"/>
      <c r="S326" s="414"/>
      <c r="T326" s="415"/>
      <c r="U326" s="161"/>
      <c r="V326" s="254"/>
      <c r="W326" s="416"/>
      <c r="X326" s="416"/>
      <c r="Y326" s="416"/>
      <c r="Z326" s="416"/>
      <c r="AA326" s="417"/>
      <c r="AB326" s="121"/>
      <c r="AC326" s="123"/>
      <c r="AD326" s="102"/>
      <c r="AE326" s="102"/>
      <c r="AF326" s="102"/>
      <c r="AG326" s="102"/>
      <c r="AH326" s="102"/>
      <c r="AI326" s="102"/>
      <c r="AJ326" s="102"/>
      <c r="AK326" s="102"/>
      <c r="AL326" s="102"/>
      <c r="AM326" s="102"/>
      <c r="AN326" s="102"/>
      <c r="AO326" s="102"/>
      <c r="AP326" s="102"/>
      <c r="AQ326" s="102"/>
      <c r="AR326" s="102"/>
    </row>
    <row r="327" spans="1:44" s="88" customFormat="1" ht="30" customHeight="1" thickBot="1">
      <c r="A327" s="195"/>
      <c r="B327" s="196"/>
      <c r="C327" s="197" t="s">
        <v>58</v>
      </c>
      <c r="D327" s="196"/>
      <c r="E327" s="198" t="s">
        <v>53</v>
      </c>
      <c r="F327" s="199" t="s">
        <v>54</v>
      </c>
      <c r="G327" s="200"/>
      <c r="H327" s="200"/>
      <c r="I327" s="199" t="s">
        <v>54</v>
      </c>
      <c r="J327" s="199" t="s">
        <v>54</v>
      </c>
      <c r="K327" s="334"/>
      <c r="L327" s="201">
        <f>SUM(L326:L326)</f>
        <v>0</v>
      </c>
      <c r="M327" s="201">
        <f>SUM(M326:M326)</f>
        <v>0</v>
      </c>
      <c r="N327" s="201">
        <f>SUM(N326:N326)</f>
        <v>0</v>
      </c>
      <c r="O327" s="201">
        <f>SUM(O326:O326)</f>
        <v>0</v>
      </c>
      <c r="P327" s="199" t="s">
        <v>54</v>
      </c>
      <c r="Q327" s="199" t="s">
        <v>54</v>
      </c>
      <c r="R327" s="199" t="s">
        <v>54</v>
      </c>
      <c r="S327" s="338"/>
      <c r="T327" s="225"/>
      <c r="U327" s="196"/>
      <c r="V327" s="203">
        <f t="shared" ref="V327" si="189">$AB$15-((N327*24))</f>
        <v>672</v>
      </c>
      <c r="W327" s="176">
        <v>515</v>
      </c>
      <c r="X327" s="177">
        <v>2.1</v>
      </c>
      <c r="Y327" s="204">
        <f t="shared" ref="Y327" si="190">W327*X327</f>
        <v>1081.5</v>
      </c>
      <c r="Z327" s="203">
        <f t="shared" ref="Z327" si="191">(Y327*(V327-L327*24))/V327</f>
        <v>1081.5</v>
      </c>
      <c r="AA327" s="205">
        <f t="shared" ref="AA327" si="192">(Z327/Y327)*100</f>
        <v>100</v>
      </c>
      <c r="AB327" s="107"/>
    </row>
    <row r="328" spans="1:44" s="103" customFormat="1" ht="30" customHeight="1" thickBot="1">
      <c r="A328" s="226">
        <v>116</v>
      </c>
      <c r="B328" s="410" t="s">
        <v>309</v>
      </c>
      <c r="C328" s="411" t="s">
        <v>310</v>
      </c>
      <c r="D328" s="412">
        <v>2.1</v>
      </c>
      <c r="E328" s="157" t="s">
        <v>53</v>
      </c>
      <c r="F328" s="158" t="s">
        <v>54</v>
      </c>
      <c r="G328" s="413"/>
      <c r="H328" s="413"/>
      <c r="I328" s="159"/>
      <c r="J328" s="159"/>
      <c r="K328" s="159"/>
      <c r="L328" s="206">
        <f>IF(RIGHT(S328)="T",(+H328-G328),0)</f>
        <v>0</v>
      </c>
      <c r="M328" s="206">
        <f>IF(RIGHT(S328)="U",(+H328-G328),0)</f>
        <v>0</v>
      </c>
      <c r="N328" s="206">
        <f>IF(RIGHT(S328)="C",(+H328-G328),0)</f>
        <v>0</v>
      </c>
      <c r="O328" s="206">
        <f>IF(RIGHT(S328)="D",(+H328-G328),0)</f>
        <v>0</v>
      </c>
      <c r="P328" s="161"/>
      <c r="Q328" s="161"/>
      <c r="R328" s="161"/>
      <c r="S328" s="414"/>
      <c r="T328" s="415"/>
      <c r="U328" s="161"/>
      <c r="V328" s="254"/>
      <c r="W328" s="416"/>
      <c r="X328" s="416"/>
      <c r="Y328" s="416"/>
      <c r="Z328" s="416"/>
      <c r="AA328" s="417"/>
      <c r="AB328" s="121"/>
      <c r="AC328" s="123"/>
      <c r="AD328" s="102"/>
      <c r="AE328" s="102"/>
      <c r="AF328" s="102"/>
      <c r="AG328" s="102"/>
      <c r="AH328" s="102"/>
      <c r="AI328" s="102"/>
      <c r="AJ328" s="102"/>
      <c r="AK328" s="102"/>
      <c r="AL328" s="102"/>
      <c r="AM328" s="102"/>
      <c r="AN328" s="102"/>
      <c r="AO328" s="102"/>
      <c r="AP328" s="102"/>
      <c r="AQ328" s="102"/>
      <c r="AR328" s="102"/>
    </row>
    <row r="329" spans="1:44" s="88" customFormat="1" ht="30" customHeight="1" thickBot="1">
      <c r="A329" s="195"/>
      <c r="B329" s="196"/>
      <c r="C329" s="197" t="s">
        <v>58</v>
      </c>
      <c r="D329" s="196"/>
      <c r="E329" s="157" t="s">
        <v>53</v>
      </c>
      <c r="F329" s="199" t="s">
        <v>54</v>
      </c>
      <c r="G329" s="200"/>
      <c r="H329" s="200"/>
      <c r="I329" s="199" t="s">
        <v>54</v>
      </c>
      <c r="J329" s="199" t="s">
        <v>54</v>
      </c>
      <c r="K329" s="334"/>
      <c r="L329" s="201">
        <f>SUM(L327:L328)</f>
        <v>0</v>
      </c>
      <c r="M329" s="201">
        <f>SUM(M327:M328)</f>
        <v>0</v>
      </c>
      <c r="N329" s="201">
        <f>SUM(N327:N328)</f>
        <v>0</v>
      </c>
      <c r="O329" s="201">
        <f>SUM(O327:O328)</f>
        <v>0</v>
      </c>
      <c r="P329" s="199" t="s">
        <v>54</v>
      </c>
      <c r="Q329" s="199" t="s">
        <v>54</v>
      </c>
      <c r="R329" s="199" t="s">
        <v>54</v>
      </c>
      <c r="S329" s="338"/>
      <c r="T329" s="225"/>
      <c r="U329" s="196"/>
      <c r="V329" s="203">
        <f t="shared" ref="V329" si="193">$AB$15-((N329*24))</f>
        <v>672</v>
      </c>
      <c r="W329" s="176">
        <v>515</v>
      </c>
      <c r="X329" s="177">
        <v>2.1</v>
      </c>
      <c r="Y329" s="204">
        <f t="shared" ref="Y329" si="194">W329*X329</f>
        <v>1081.5</v>
      </c>
      <c r="Z329" s="203">
        <f t="shared" ref="Z329" si="195">(Y329*(V329-L329*24))/V329</f>
        <v>1081.5</v>
      </c>
      <c r="AA329" s="205">
        <f t="shared" ref="AA329:AA333" si="196">(Z329/Y329)*100</f>
        <v>100</v>
      </c>
      <c r="AB329" s="107"/>
    </row>
    <row r="330" spans="1:44" s="103" customFormat="1" ht="30" customHeight="1" thickBot="1">
      <c r="A330" s="233">
        <v>117</v>
      </c>
      <c r="B330" s="418" t="s">
        <v>311</v>
      </c>
      <c r="C330" s="159" t="s">
        <v>312</v>
      </c>
      <c r="D330" s="124">
        <v>224</v>
      </c>
      <c r="E330" s="198" t="s">
        <v>53</v>
      </c>
      <c r="F330" s="158" t="s">
        <v>54</v>
      </c>
      <c r="G330" s="104">
        <v>42056.447916666664</v>
      </c>
      <c r="H330" s="104">
        <v>42056.537499999999</v>
      </c>
      <c r="I330" s="159"/>
      <c r="J330" s="159"/>
      <c r="K330" s="159"/>
      <c r="L330" s="206">
        <f>IF(RIGHT(S330)="T",(+H330-G330),0)</f>
        <v>0</v>
      </c>
      <c r="M330" s="206">
        <f>IF(RIGHT(S330)="U",(+H330-G330),0)</f>
        <v>0</v>
      </c>
      <c r="N330" s="206">
        <f>IF(RIGHT(S330)="C",(+H330-G330),0)</f>
        <v>0</v>
      </c>
      <c r="O330" s="206">
        <f>IF(RIGHT(S330)="D",(+H330-G330),0)</f>
        <v>8.9583333334303461E-2</v>
      </c>
      <c r="P330" s="161"/>
      <c r="Q330" s="161"/>
      <c r="R330" s="161"/>
      <c r="S330" s="105" t="s">
        <v>141</v>
      </c>
      <c r="T330" s="110" t="s">
        <v>885</v>
      </c>
      <c r="U330" s="161"/>
      <c r="V330" s="162"/>
      <c r="W330" s="163"/>
      <c r="X330" s="163"/>
      <c r="Y330" s="163"/>
      <c r="Z330" s="163"/>
      <c r="AA330" s="164"/>
      <c r="AB330" s="121"/>
      <c r="AC330" s="123"/>
      <c r="AD330" s="102"/>
      <c r="AE330" s="102"/>
      <c r="AF330" s="102"/>
      <c r="AG330" s="102"/>
      <c r="AH330" s="102"/>
      <c r="AI330" s="102"/>
      <c r="AJ330" s="102"/>
      <c r="AK330" s="102"/>
      <c r="AL330" s="102"/>
      <c r="AM330" s="102"/>
      <c r="AN330" s="102"/>
      <c r="AO330" s="102"/>
      <c r="AP330" s="102"/>
      <c r="AQ330" s="102"/>
      <c r="AR330" s="102"/>
    </row>
    <row r="331" spans="1:44" s="88" customFormat="1" ht="30" customHeight="1" thickBot="1">
      <c r="A331" s="419"/>
      <c r="B331" s="420"/>
      <c r="C331" s="421" t="s">
        <v>58</v>
      </c>
      <c r="D331" s="420"/>
      <c r="E331" s="157" t="s">
        <v>53</v>
      </c>
      <c r="F331" s="422" t="s">
        <v>54</v>
      </c>
      <c r="G331" s="423"/>
      <c r="H331" s="423"/>
      <c r="I331" s="422" t="s">
        <v>54</v>
      </c>
      <c r="J331" s="422" t="s">
        <v>54</v>
      </c>
      <c r="K331" s="424"/>
      <c r="L331" s="425">
        <f>SUM(L330:L330)</f>
        <v>0</v>
      </c>
      <c r="M331" s="425">
        <f t="shared" ref="M331:O331" si="197">SUM(M330:M330)</f>
        <v>0</v>
      </c>
      <c r="N331" s="425">
        <f t="shared" si="197"/>
        <v>0</v>
      </c>
      <c r="O331" s="425">
        <f t="shared" si="197"/>
        <v>8.9583333334303461E-2</v>
      </c>
      <c r="P331" s="422" t="s">
        <v>54</v>
      </c>
      <c r="Q331" s="422" t="s">
        <v>54</v>
      </c>
      <c r="R331" s="422" t="s">
        <v>54</v>
      </c>
      <c r="S331" s="426"/>
      <c r="T331" s="427"/>
      <c r="U331" s="420"/>
      <c r="V331" s="428">
        <f>$AB$15-((N331*24))</f>
        <v>672</v>
      </c>
      <c r="W331" s="429">
        <v>332</v>
      </c>
      <c r="X331" s="430">
        <v>224</v>
      </c>
      <c r="Y331" s="431">
        <f>W331*X331</f>
        <v>74368</v>
      </c>
      <c r="Z331" s="428">
        <f>(Y331*(V331-L331*24))/V331</f>
        <v>74368</v>
      </c>
      <c r="AA331" s="205">
        <f t="shared" si="196"/>
        <v>100</v>
      </c>
      <c r="AB331" s="107"/>
    </row>
    <row r="332" spans="1:44" s="103" customFormat="1" ht="30" customHeight="1">
      <c r="A332" s="251">
        <v>118</v>
      </c>
      <c r="B332" s="252" t="s">
        <v>313</v>
      </c>
      <c r="C332" s="253" t="s">
        <v>314</v>
      </c>
      <c r="D332" s="221">
        <v>202</v>
      </c>
      <c r="E332" s="390" t="s">
        <v>53</v>
      </c>
      <c r="F332" s="180" t="s">
        <v>54</v>
      </c>
      <c r="G332" s="104">
        <v>42057.42291666667</v>
      </c>
      <c r="H332" s="104">
        <v>42057.482638888891</v>
      </c>
      <c r="I332" s="141"/>
      <c r="J332" s="141"/>
      <c r="K332" s="141"/>
      <c r="L332" s="206">
        <f>IF(RIGHT(S332)="T",(+H332-G332),0)</f>
        <v>0</v>
      </c>
      <c r="M332" s="206">
        <f>IF(RIGHT(S332)="U",(+H332-G332),0)</f>
        <v>0</v>
      </c>
      <c r="N332" s="206">
        <f>IF(RIGHT(S332)="C",(+H332-G332),0)</f>
        <v>0</v>
      </c>
      <c r="O332" s="206">
        <f>IF(RIGHT(S332)="D",(+H332-G332),0)</f>
        <v>5.9722222220443655E-2</v>
      </c>
      <c r="P332" s="182"/>
      <c r="Q332" s="182"/>
      <c r="R332" s="182"/>
      <c r="S332" s="105" t="s">
        <v>141</v>
      </c>
      <c r="T332" s="110" t="s">
        <v>886</v>
      </c>
      <c r="U332" s="182"/>
      <c r="V332" s="296"/>
      <c r="W332" s="297"/>
      <c r="X332" s="221"/>
      <c r="Y332" s="298"/>
      <c r="Z332" s="296"/>
      <c r="AA332" s="256"/>
      <c r="AB332" s="121"/>
      <c r="AC332" s="123"/>
      <c r="AD332" s="102"/>
      <c r="AE332" s="102"/>
      <c r="AF332" s="102"/>
      <c r="AG332" s="102"/>
      <c r="AH332" s="102"/>
      <c r="AI332" s="102"/>
      <c r="AJ332" s="102"/>
      <c r="AK332" s="102"/>
      <c r="AL332" s="102"/>
      <c r="AM332" s="102"/>
      <c r="AN332" s="102"/>
      <c r="AO332" s="102"/>
      <c r="AP332" s="102"/>
      <c r="AQ332" s="102"/>
      <c r="AR332" s="102"/>
    </row>
    <row r="333" spans="1:44" s="88" customFormat="1" ht="30" customHeight="1" thickBot="1">
      <c r="A333" s="195"/>
      <c r="B333" s="196"/>
      <c r="C333" s="197" t="s">
        <v>58</v>
      </c>
      <c r="D333" s="196"/>
      <c r="E333" s="286" t="s">
        <v>53</v>
      </c>
      <c r="F333" s="199" t="s">
        <v>54</v>
      </c>
      <c r="G333" s="200"/>
      <c r="H333" s="200"/>
      <c r="I333" s="199" t="s">
        <v>54</v>
      </c>
      <c r="J333" s="199" t="s">
        <v>54</v>
      </c>
      <c r="K333" s="334"/>
      <c r="L333" s="201">
        <f>SUM(L332:L332)</f>
        <v>0</v>
      </c>
      <c r="M333" s="201">
        <f t="shared" ref="M333:R333" si="198">SUM(M332:M332)</f>
        <v>0</v>
      </c>
      <c r="N333" s="201">
        <f t="shared" si="198"/>
        <v>0</v>
      </c>
      <c r="O333" s="201">
        <f t="shared" si="198"/>
        <v>5.9722222220443655E-2</v>
      </c>
      <c r="P333" s="201">
        <f t="shared" si="198"/>
        <v>0</v>
      </c>
      <c r="Q333" s="201">
        <f t="shared" si="198"/>
        <v>0</v>
      </c>
      <c r="R333" s="201">
        <f t="shared" si="198"/>
        <v>0</v>
      </c>
      <c r="S333" s="338"/>
      <c r="T333" s="225"/>
      <c r="U333" s="196"/>
      <c r="V333" s="203">
        <f>$AB$15-((N333*24))</f>
        <v>672</v>
      </c>
      <c r="W333" s="176">
        <v>306</v>
      </c>
      <c r="X333" s="177">
        <v>202</v>
      </c>
      <c r="Y333" s="204">
        <f t="shared" ref="Y333" si="199">W333*X333</f>
        <v>61812</v>
      </c>
      <c r="Z333" s="203">
        <f>(Y333*(V333-L333*24))/V333</f>
        <v>61812</v>
      </c>
      <c r="AA333" s="205">
        <f t="shared" si="196"/>
        <v>100</v>
      </c>
      <c r="AB333" s="107"/>
    </row>
    <row r="334" spans="1:44" s="107" customFormat="1" ht="30" customHeight="1" thickBot="1">
      <c r="A334" s="226">
        <v>119</v>
      </c>
      <c r="B334" s="317" t="s">
        <v>315</v>
      </c>
      <c r="C334" s="318" t="s">
        <v>316</v>
      </c>
      <c r="D334" s="124">
        <v>25.056999999999999</v>
      </c>
      <c r="E334" s="157" t="s">
        <v>53</v>
      </c>
      <c r="F334" s="158" t="s">
        <v>54</v>
      </c>
      <c r="G334" s="413"/>
      <c r="H334" s="413"/>
      <c r="I334" s="158" t="s">
        <v>54</v>
      </c>
      <c r="J334" s="158" t="s">
        <v>54</v>
      </c>
      <c r="K334" s="158" t="s">
        <v>54</v>
      </c>
      <c r="L334" s="206">
        <f>IF(RIGHT(S334)="T",(+H334-G334),0)</f>
        <v>0</v>
      </c>
      <c r="M334" s="206">
        <f>IF(RIGHT(S334)="U",(+H334-G334),0)</f>
        <v>0</v>
      </c>
      <c r="N334" s="206">
        <f>IF(RIGHT(S334)="C",(+H334-G334),0)</f>
        <v>0</v>
      </c>
      <c r="O334" s="206">
        <f>IF(RIGHT(S334)="D",(+H334-G334),0)</f>
        <v>0</v>
      </c>
      <c r="P334" s="158" t="s">
        <v>54</v>
      </c>
      <c r="Q334" s="158" t="s">
        <v>54</v>
      </c>
      <c r="R334" s="158" t="s">
        <v>54</v>
      </c>
      <c r="S334" s="414"/>
      <c r="T334" s="415"/>
      <c r="U334" s="207"/>
      <c r="V334" s="208"/>
      <c r="W334" s="209"/>
      <c r="X334" s="209"/>
      <c r="Y334" s="209"/>
      <c r="Z334" s="209"/>
      <c r="AA334" s="210"/>
    </row>
    <row r="335" spans="1:44" s="88" customFormat="1" ht="30" customHeight="1" thickBot="1">
      <c r="A335" s="432"/>
      <c r="B335" s="196"/>
      <c r="C335" s="197" t="s">
        <v>58</v>
      </c>
      <c r="D335" s="196"/>
      <c r="E335" s="157" t="s">
        <v>53</v>
      </c>
      <c r="F335" s="199" t="s">
        <v>54</v>
      </c>
      <c r="G335" s="200"/>
      <c r="H335" s="200"/>
      <c r="I335" s="199" t="s">
        <v>54</v>
      </c>
      <c r="J335" s="199" t="s">
        <v>54</v>
      </c>
      <c r="K335" s="334"/>
      <c r="L335" s="201">
        <f>SUM(L334:L334)</f>
        <v>0</v>
      </c>
      <c r="M335" s="201">
        <f>SUM(M334:M334)</f>
        <v>0</v>
      </c>
      <c r="N335" s="201">
        <f>SUM(N334:N334)</f>
        <v>0</v>
      </c>
      <c r="O335" s="201">
        <f>SUM(O334:O334)</f>
        <v>0</v>
      </c>
      <c r="P335" s="199" t="s">
        <v>54</v>
      </c>
      <c r="Q335" s="199" t="s">
        <v>54</v>
      </c>
      <c r="R335" s="199" t="s">
        <v>54</v>
      </c>
      <c r="S335" s="338"/>
      <c r="T335" s="225"/>
      <c r="U335" s="196"/>
      <c r="V335" s="203">
        <f>$AB$15-((N335*24))</f>
        <v>672</v>
      </c>
      <c r="W335" s="176">
        <v>515</v>
      </c>
      <c r="X335" s="177">
        <v>25.056999999999999</v>
      </c>
      <c r="Y335" s="204">
        <f t="shared" ref="Y335" si="200">W335*X335</f>
        <v>12904.355</v>
      </c>
      <c r="Z335" s="203">
        <f>(Y335*(V335-L335*24))/V335</f>
        <v>12904.355000000001</v>
      </c>
      <c r="AA335" s="205">
        <f t="shared" ref="AA335" si="201">(Z335/Y335)*100</f>
        <v>100.00000000000003</v>
      </c>
      <c r="AB335" s="107"/>
      <c r="AC335" s="155"/>
    </row>
    <row r="336" spans="1:44" s="103" customFormat="1" ht="30" customHeight="1" thickBot="1">
      <c r="A336" s="433">
        <v>120</v>
      </c>
      <c r="B336" s="252" t="s">
        <v>317</v>
      </c>
      <c r="C336" s="253" t="s">
        <v>318</v>
      </c>
      <c r="D336" s="221">
        <v>330.95299999999997</v>
      </c>
      <c r="E336" s="198" t="s">
        <v>53</v>
      </c>
      <c r="F336" s="158" t="s">
        <v>54</v>
      </c>
      <c r="G336" s="104"/>
      <c r="H336" s="115"/>
      <c r="I336" s="159"/>
      <c r="J336" s="159"/>
      <c r="K336" s="159"/>
      <c r="L336" s="160">
        <f>IF(RIGHT(S336)="T",(+H336-G336),0)</f>
        <v>0</v>
      </c>
      <c r="M336" s="160">
        <f>IF(RIGHT(S336)="U",(+H336-G336),0)</f>
        <v>0</v>
      </c>
      <c r="N336" s="160">
        <f>IF(RIGHT(S336)="C",(+H336-G336),0)</f>
        <v>0</v>
      </c>
      <c r="O336" s="160">
        <f>IF(RIGHT(S336)="D",(+H336-G336),0)</f>
        <v>0</v>
      </c>
      <c r="P336" s="161"/>
      <c r="Q336" s="161"/>
      <c r="R336" s="161"/>
      <c r="S336" s="383"/>
      <c r="T336" s="111"/>
      <c r="U336" s="161"/>
      <c r="V336" s="254"/>
      <c r="W336" s="255"/>
      <c r="X336" s="255"/>
      <c r="Y336" s="255"/>
      <c r="Z336" s="255"/>
      <c r="AA336" s="256"/>
      <c r="AB336" s="121"/>
      <c r="AC336" s="123"/>
      <c r="AD336" s="102"/>
      <c r="AE336" s="102"/>
      <c r="AF336" s="102"/>
      <c r="AG336" s="102"/>
      <c r="AH336" s="102"/>
      <c r="AI336" s="102"/>
      <c r="AJ336" s="102"/>
      <c r="AK336" s="102"/>
      <c r="AL336" s="102"/>
      <c r="AM336" s="102"/>
      <c r="AN336" s="102"/>
      <c r="AO336" s="102"/>
      <c r="AP336" s="102"/>
      <c r="AQ336" s="102"/>
      <c r="AR336" s="102"/>
    </row>
    <row r="337" spans="1:44" s="88" customFormat="1" ht="30" customHeight="1" thickBot="1">
      <c r="A337" s="434"/>
      <c r="B337" s="196"/>
      <c r="C337" s="197" t="s">
        <v>58</v>
      </c>
      <c r="D337" s="196"/>
      <c r="E337" s="157" t="s">
        <v>53</v>
      </c>
      <c r="F337" s="199" t="s">
        <v>54</v>
      </c>
      <c r="G337" s="200"/>
      <c r="H337" s="200"/>
      <c r="I337" s="199" t="s">
        <v>54</v>
      </c>
      <c r="J337" s="199" t="s">
        <v>54</v>
      </c>
      <c r="K337" s="334"/>
      <c r="L337" s="201">
        <f>SUM(L336:L336)</f>
        <v>0</v>
      </c>
      <c r="M337" s="201">
        <f>SUM(M336:M336)</f>
        <v>0</v>
      </c>
      <c r="N337" s="201">
        <f>SUM(N336:N336)</f>
        <v>0</v>
      </c>
      <c r="O337" s="201">
        <f>SUM(O336:O336)</f>
        <v>0</v>
      </c>
      <c r="P337" s="199" t="s">
        <v>54</v>
      </c>
      <c r="Q337" s="199" t="s">
        <v>54</v>
      </c>
      <c r="R337" s="199" t="s">
        <v>54</v>
      </c>
      <c r="S337" s="338"/>
      <c r="T337" s="225"/>
      <c r="U337" s="196"/>
      <c r="V337" s="203">
        <f>$AB$15-((N337*24))</f>
        <v>672</v>
      </c>
      <c r="W337" s="176">
        <v>236</v>
      </c>
      <c r="X337" s="177">
        <v>330.95299999999997</v>
      </c>
      <c r="Y337" s="204">
        <f t="shared" ref="Y337" si="202">W337*X337</f>
        <v>78104.907999999996</v>
      </c>
      <c r="Z337" s="203">
        <f>(Y337*(V337-L337*24))/V337</f>
        <v>78104.907999999996</v>
      </c>
      <c r="AA337" s="205">
        <f t="shared" ref="AA337" si="203">(Z337/Y337)*100</f>
        <v>100</v>
      </c>
      <c r="AB337" s="107"/>
    </row>
    <row r="338" spans="1:44" s="107" customFormat="1" ht="30" customHeight="1" thickBot="1">
      <c r="A338" s="226">
        <v>121</v>
      </c>
      <c r="B338" s="317" t="s">
        <v>319</v>
      </c>
      <c r="C338" s="318" t="s">
        <v>320</v>
      </c>
      <c r="D338" s="124">
        <v>408.6</v>
      </c>
      <c r="E338" s="198" t="s">
        <v>53</v>
      </c>
      <c r="F338" s="158" t="s">
        <v>54</v>
      </c>
      <c r="G338" s="332"/>
      <c r="H338" s="332"/>
      <c r="I338" s="158" t="s">
        <v>54</v>
      </c>
      <c r="J338" s="158" t="s">
        <v>54</v>
      </c>
      <c r="K338" s="159"/>
      <c r="L338" s="206">
        <f>IF(RIGHT(S338)="T",(+H338-G338),0)</f>
        <v>0</v>
      </c>
      <c r="M338" s="206">
        <f>IF(RIGHT(S338)="U",(+H338-G338),0)</f>
        <v>0</v>
      </c>
      <c r="N338" s="206">
        <f>IF(RIGHT(S338)="C",(+H338-G338),0)</f>
        <v>0</v>
      </c>
      <c r="O338" s="206">
        <f>IF(RIGHT(S338)="D",(+H338-G338),0)</f>
        <v>0</v>
      </c>
      <c r="P338" s="158" t="s">
        <v>54</v>
      </c>
      <c r="Q338" s="158" t="s">
        <v>54</v>
      </c>
      <c r="R338" s="158" t="s">
        <v>54</v>
      </c>
      <c r="S338" s="333"/>
      <c r="T338" s="267"/>
      <c r="U338" s="207"/>
      <c r="V338" s="222"/>
      <c r="W338" s="223"/>
      <c r="X338" s="223"/>
      <c r="Y338" s="223"/>
      <c r="Z338" s="223"/>
      <c r="AA338" s="224"/>
    </row>
    <row r="339" spans="1:44" s="88" customFormat="1" ht="30" customHeight="1" thickBot="1">
      <c r="A339" s="432"/>
      <c r="B339" s="196"/>
      <c r="C339" s="197" t="s">
        <v>58</v>
      </c>
      <c r="D339" s="196"/>
      <c r="E339" s="157" t="s">
        <v>53</v>
      </c>
      <c r="F339" s="199" t="s">
        <v>54</v>
      </c>
      <c r="G339" s="200"/>
      <c r="H339" s="200"/>
      <c r="I339" s="199" t="s">
        <v>54</v>
      </c>
      <c r="J339" s="199" t="s">
        <v>54</v>
      </c>
      <c r="K339" s="334"/>
      <c r="L339" s="201">
        <f>SUM(L338:L338)</f>
        <v>0</v>
      </c>
      <c r="M339" s="201">
        <f>SUM(M338:M338)</f>
        <v>0</v>
      </c>
      <c r="N339" s="201">
        <f>SUM(N338:N338)</f>
        <v>0</v>
      </c>
      <c r="O339" s="201">
        <f>SUM(O338:O338)</f>
        <v>0</v>
      </c>
      <c r="P339" s="199" t="s">
        <v>54</v>
      </c>
      <c r="Q339" s="199" t="s">
        <v>54</v>
      </c>
      <c r="R339" s="199" t="s">
        <v>54</v>
      </c>
      <c r="S339" s="338"/>
      <c r="T339" s="225"/>
      <c r="U339" s="196"/>
      <c r="V339" s="203">
        <f t="shared" ref="V339:V342" si="204">$AB$15-((N339*24))</f>
        <v>672</v>
      </c>
      <c r="W339" s="176">
        <v>337</v>
      </c>
      <c r="X339" s="177">
        <v>408.6</v>
      </c>
      <c r="Y339" s="204">
        <f t="shared" ref="Y339" si="205">W339*X339</f>
        <v>137698.20000000001</v>
      </c>
      <c r="Z339" s="203">
        <f t="shared" ref="Z339:Z342" si="206">(Y339*(V339-L339*24))/V339</f>
        <v>137698.20000000001</v>
      </c>
      <c r="AA339" s="205">
        <f t="shared" ref="AA339" si="207">(Z339/Y339)*100</f>
        <v>100</v>
      </c>
      <c r="AB339" s="107"/>
    </row>
    <row r="340" spans="1:44" s="103" customFormat="1" ht="30" customHeight="1" thickBot="1">
      <c r="A340" s="233">
        <v>122</v>
      </c>
      <c r="B340" s="234" t="s">
        <v>321</v>
      </c>
      <c r="C340" s="235" t="s">
        <v>322</v>
      </c>
      <c r="D340" s="236">
        <v>42.026000000000003</v>
      </c>
      <c r="E340" s="198" t="s">
        <v>53</v>
      </c>
      <c r="F340" s="238" t="s">
        <v>54</v>
      </c>
      <c r="G340" s="235"/>
      <c r="H340" s="235"/>
      <c r="I340" s="239"/>
      <c r="J340" s="239"/>
      <c r="K340" s="239"/>
      <c r="L340" s="240"/>
      <c r="M340" s="240"/>
      <c r="N340" s="240"/>
      <c r="O340" s="240"/>
      <c r="P340" s="240"/>
      <c r="Q340" s="240"/>
      <c r="R340" s="240"/>
      <c r="S340" s="240"/>
      <c r="T340" s="241"/>
      <c r="U340" s="240"/>
      <c r="V340" s="242">
        <f t="shared" si="204"/>
        <v>672</v>
      </c>
      <c r="W340" s="243">
        <v>515</v>
      </c>
      <c r="X340" s="236">
        <v>42.026000000000003</v>
      </c>
      <c r="Y340" s="244">
        <f t="shared" ref="Y340:Y342" si="208">W340*X340</f>
        <v>21643.390000000003</v>
      </c>
      <c r="Z340" s="242">
        <f t="shared" si="206"/>
        <v>21643.390000000003</v>
      </c>
      <c r="AA340" s="245">
        <f t="shared" ref="AA340:AA342" si="209">(Z340/Y340)*100</f>
        <v>100</v>
      </c>
      <c r="AB340" s="121"/>
      <c r="AC340" s="123"/>
      <c r="AD340" s="102"/>
      <c r="AE340" s="102"/>
      <c r="AF340" s="102"/>
      <c r="AG340" s="102"/>
      <c r="AH340" s="102"/>
      <c r="AI340" s="102"/>
      <c r="AJ340" s="102"/>
      <c r="AK340" s="102"/>
      <c r="AL340" s="102"/>
      <c r="AM340" s="102"/>
      <c r="AN340" s="102"/>
      <c r="AO340" s="102"/>
      <c r="AP340" s="102"/>
      <c r="AQ340" s="102"/>
      <c r="AR340" s="102"/>
    </row>
    <row r="341" spans="1:44" s="103" customFormat="1" ht="30" customHeight="1" thickBot="1">
      <c r="A341" s="233">
        <v>123</v>
      </c>
      <c r="B341" s="234" t="s">
        <v>323</v>
      </c>
      <c r="C341" s="235" t="s">
        <v>324</v>
      </c>
      <c r="D341" s="236">
        <v>43.951999999999998</v>
      </c>
      <c r="E341" s="157" t="s">
        <v>53</v>
      </c>
      <c r="F341" s="238" t="s">
        <v>54</v>
      </c>
      <c r="G341" s="235"/>
      <c r="H341" s="235"/>
      <c r="I341" s="239"/>
      <c r="J341" s="239"/>
      <c r="K341" s="239"/>
      <c r="L341" s="240"/>
      <c r="M341" s="240"/>
      <c r="N341" s="240"/>
      <c r="O341" s="240"/>
      <c r="P341" s="240"/>
      <c r="Q341" s="240"/>
      <c r="R341" s="240"/>
      <c r="S341" s="240"/>
      <c r="T341" s="241"/>
      <c r="U341" s="240"/>
      <c r="V341" s="242">
        <f t="shared" si="204"/>
        <v>672</v>
      </c>
      <c r="W341" s="243">
        <v>515</v>
      </c>
      <c r="X341" s="236">
        <v>43.951999999999998</v>
      </c>
      <c r="Y341" s="244">
        <f t="shared" si="208"/>
        <v>22635.279999999999</v>
      </c>
      <c r="Z341" s="242">
        <f t="shared" si="206"/>
        <v>22635.279999999999</v>
      </c>
      <c r="AA341" s="245">
        <f t="shared" si="209"/>
        <v>100</v>
      </c>
      <c r="AB341" s="121"/>
      <c r="AC341" s="123"/>
      <c r="AD341" s="102"/>
      <c r="AE341" s="102"/>
      <c r="AF341" s="102"/>
      <c r="AG341" s="102"/>
      <c r="AH341" s="102"/>
      <c r="AI341" s="102"/>
      <c r="AJ341" s="102"/>
      <c r="AK341" s="102"/>
      <c r="AL341" s="102"/>
      <c r="AM341" s="102"/>
      <c r="AN341" s="102"/>
      <c r="AO341" s="102"/>
      <c r="AP341" s="102"/>
      <c r="AQ341" s="102"/>
      <c r="AR341" s="102"/>
    </row>
    <row r="342" spans="1:44" s="103" customFormat="1" ht="30" customHeight="1" thickBot="1">
      <c r="A342" s="233">
        <v>124</v>
      </c>
      <c r="B342" s="234" t="s">
        <v>325</v>
      </c>
      <c r="C342" s="235" t="s">
        <v>326</v>
      </c>
      <c r="D342" s="236">
        <v>3.3410000000000002</v>
      </c>
      <c r="E342" s="198" t="s">
        <v>53</v>
      </c>
      <c r="F342" s="239" t="s">
        <v>54</v>
      </c>
      <c r="G342" s="236"/>
      <c r="H342" s="435"/>
      <c r="I342" s="239"/>
      <c r="J342" s="236"/>
      <c r="K342" s="436"/>
      <c r="L342" s="437"/>
      <c r="M342" s="240"/>
      <c r="N342" s="240"/>
      <c r="O342" s="240"/>
      <c r="P342" s="240"/>
      <c r="Q342" s="240"/>
      <c r="R342" s="240"/>
      <c r="S342" s="240"/>
      <c r="T342" s="241"/>
      <c r="U342" s="240"/>
      <c r="V342" s="242">
        <f t="shared" si="204"/>
        <v>672</v>
      </c>
      <c r="W342" s="243">
        <v>515</v>
      </c>
      <c r="X342" s="236">
        <v>3.3410000000000002</v>
      </c>
      <c r="Y342" s="244">
        <f t="shared" si="208"/>
        <v>1720.615</v>
      </c>
      <c r="Z342" s="242">
        <f t="shared" si="206"/>
        <v>1720.615</v>
      </c>
      <c r="AA342" s="245">
        <f t="shared" si="209"/>
        <v>100</v>
      </c>
      <c r="AB342" s="121"/>
      <c r="AC342" s="123"/>
      <c r="AD342" s="102"/>
      <c r="AE342" s="102"/>
      <c r="AF342" s="102"/>
      <c r="AG342" s="102"/>
      <c r="AH342" s="102"/>
      <c r="AI342" s="102"/>
      <c r="AJ342" s="102"/>
      <c r="AK342" s="102"/>
      <c r="AL342" s="102"/>
      <c r="AM342" s="102"/>
      <c r="AN342" s="102"/>
      <c r="AO342" s="102"/>
      <c r="AP342" s="102"/>
      <c r="AQ342" s="102"/>
      <c r="AR342" s="102"/>
    </row>
    <row r="343" spans="1:44" s="103" customFormat="1" ht="30" customHeight="1">
      <c r="A343" s="251">
        <v>125</v>
      </c>
      <c r="B343" s="252" t="s">
        <v>327</v>
      </c>
      <c r="C343" s="253" t="s">
        <v>328</v>
      </c>
      <c r="D343" s="221">
        <v>3.3170000000000002</v>
      </c>
      <c r="E343" s="179" t="s">
        <v>53</v>
      </c>
      <c r="F343" s="141" t="s">
        <v>54</v>
      </c>
      <c r="G343" s="104"/>
      <c r="H343" s="104"/>
      <c r="I343" s="141"/>
      <c r="J343" s="221"/>
      <c r="K343" s="438"/>
      <c r="L343" s="171">
        <f>IF(RIGHT(S343)="T",(+H343-G343),0)</f>
        <v>0</v>
      </c>
      <c r="M343" s="171">
        <f>IF(RIGHT(S343)="U",(+H343-G343),0)</f>
        <v>0</v>
      </c>
      <c r="N343" s="171">
        <f>IF(RIGHT(S343)="C",(+H343-G343),0)</f>
        <v>0</v>
      </c>
      <c r="O343" s="171">
        <f>IF(RIGHT(S343)="D",(+H343-G343),0)</f>
        <v>0</v>
      </c>
      <c r="P343" s="182"/>
      <c r="Q343" s="182"/>
      <c r="R343" s="182"/>
      <c r="S343" s="105"/>
      <c r="T343" s="106"/>
      <c r="U343" s="182"/>
      <c r="V343" s="296"/>
      <c r="W343" s="297"/>
      <c r="X343" s="221"/>
      <c r="Y343" s="298"/>
      <c r="Z343" s="296"/>
      <c r="AA343" s="299"/>
      <c r="AB343" s="121"/>
      <c r="AC343" s="123"/>
      <c r="AD343" s="102"/>
      <c r="AE343" s="102"/>
      <c r="AF343" s="102"/>
      <c r="AG343" s="102"/>
      <c r="AH343" s="102"/>
      <c r="AI343" s="102"/>
      <c r="AJ343" s="102"/>
      <c r="AK343" s="102"/>
      <c r="AL343" s="102"/>
      <c r="AM343" s="102"/>
      <c r="AN343" s="102"/>
      <c r="AO343" s="102"/>
      <c r="AP343" s="102"/>
      <c r="AQ343" s="102"/>
      <c r="AR343" s="102"/>
    </row>
    <row r="344" spans="1:44" s="88" customFormat="1" ht="30" customHeight="1" thickBot="1">
      <c r="A344" s="434"/>
      <c r="B344" s="349"/>
      <c r="C344" s="350" t="s">
        <v>58</v>
      </c>
      <c r="D344" s="349"/>
      <c r="E344" s="189" t="s">
        <v>53</v>
      </c>
      <c r="F344" s="352" t="s">
        <v>54</v>
      </c>
      <c r="G344" s="353"/>
      <c r="H344" s="353"/>
      <c r="I344" s="352" t="s">
        <v>54</v>
      </c>
      <c r="J344" s="352" t="s">
        <v>54</v>
      </c>
      <c r="K344" s="382"/>
      <c r="L344" s="354">
        <f>SUM(L343:L343)</f>
        <v>0</v>
      </c>
      <c r="M344" s="354">
        <f>SUM(M343:M343)</f>
        <v>0</v>
      </c>
      <c r="N344" s="354">
        <f>SUM(N343:N343)</f>
        <v>0</v>
      </c>
      <c r="O344" s="354">
        <f>SUM(O343:O343)</f>
        <v>0</v>
      </c>
      <c r="P344" s="352" t="s">
        <v>54</v>
      </c>
      <c r="Q344" s="352" t="s">
        <v>54</v>
      </c>
      <c r="R344" s="352" t="s">
        <v>54</v>
      </c>
      <c r="S344" s="355"/>
      <c r="T344" s="356"/>
      <c r="U344" s="349"/>
      <c r="V344" s="307">
        <f t="shared" ref="V344" si="210">$AB$15-((N344*24))</f>
        <v>672</v>
      </c>
      <c r="W344" s="308">
        <v>515</v>
      </c>
      <c r="X344" s="309">
        <v>3.3170000000000002</v>
      </c>
      <c r="Y344" s="310">
        <f t="shared" ref="Y344" si="211">W344*X344</f>
        <v>1708.2550000000001</v>
      </c>
      <c r="Z344" s="307">
        <f t="shared" ref="Z344" si="212">(Y344*(V344-L344*24))/V344</f>
        <v>1708.2550000000001</v>
      </c>
      <c r="AA344" s="311">
        <f t="shared" ref="AA344" si="213">(Z344/Y344)*100</f>
        <v>100</v>
      </c>
      <c r="AB344" s="107"/>
    </row>
    <row r="345" spans="1:44" s="103" customFormat="1" ht="30" customHeight="1" thickBot="1">
      <c r="A345" s="251">
        <v>126</v>
      </c>
      <c r="B345" s="252" t="s">
        <v>329</v>
      </c>
      <c r="C345" s="439" t="s">
        <v>330</v>
      </c>
      <c r="D345" s="371">
        <v>233.70699999999999</v>
      </c>
      <c r="E345" s="198" t="s">
        <v>53</v>
      </c>
      <c r="F345" s="141" t="s">
        <v>54</v>
      </c>
      <c r="G345" s="440"/>
      <c r="H345" s="440"/>
      <c r="I345" s="141"/>
      <c r="J345" s="221"/>
      <c r="K345" s="438"/>
      <c r="L345" s="160">
        <f>IF(RIGHT(S345)="T",(+H345-G345),0)</f>
        <v>0</v>
      </c>
      <c r="M345" s="160">
        <f>IF(RIGHT(S345)="U",(+H345-G345),0)</f>
        <v>0</v>
      </c>
      <c r="N345" s="160">
        <f>IF(RIGHT(S345)="C",(+H345-G345),0)</f>
        <v>0</v>
      </c>
      <c r="O345" s="160">
        <f>IF(RIGHT(S345)="D",(+H345-G345),0)</f>
        <v>0</v>
      </c>
      <c r="P345" s="182"/>
      <c r="Q345" s="182"/>
      <c r="R345" s="182"/>
      <c r="S345" s="441"/>
      <c r="T345" s="442"/>
      <c r="U345" s="182"/>
      <c r="V345" s="254"/>
      <c r="W345" s="416"/>
      <c r="X345" s="416"/>
      <c r="Y345" s="416"/>
      <c r="Z345" s="416"/>
      <c r="AA345" s="417"/>
      <c r="AB345" s="121"/>
      <c r="AC345" s="123"/>
      <c r="AD345" s="102"/>
      <c r="AE345" s="102"/>
      <c r="AF345" s="102"/>
      <c r="AG345" s="102"/>
      <c r="AH345" s="102"/>
      <c r="AI345" s="102"/>
      <c r="AJ345" s="102"/>
      <c r="AK345" s="102"/>
      <c r="AL345" s="102"/>
      <c r="AM345" s="102"/>
      <c r="AN345" s="102"/>
      <c r="AO345" s="102"/>
      <c r="AP345" s="102"/>
      <c r="AQ345" s="102"/>
      <c r="AR345" s="102"/>
    </row>
    <row r="346" spans="1:44" s="88" customFormat="1" ht="30" customHeight="1" thickBot="1">
      <c r="A346" s="434"/>
      <c r="B346" s="349"/>
      <c r="C346" s="350" t="s">
        <v>58</v>
      </c>
      <c r="D346" s="349"/>
      <c r="E346" s="157" t="s">
        <v>53</v>
      </c>
      <c r="F346" s="352" t="s">
        <v>54</v>
      </c>
      <c r="G346" s="353"/>
      <c r="H346" s="353"/>
      <c r="I346" s="352" t="s">
        <v>54</v>
      </c>
      <c r="J346" s="352" t="s">
        <v>54</v>
      </c>
      <c r="K346" s="382"/>
      <c r="L346" s="354">
        <f>SUM(L345:L345)</f>
        <v>0</v>
      </c>
      <c r="M346" s="354">
        <f>SUM(M345:M345)</f>
        <v>0</v>
      </c>
      <c r="N346" s="354">
        <f>SUM(N345:N345)</f>
        <v>0</v>
      </c>
      <c r="O346" s="354">
        <f>SUM(O345:O345)</f>
        <v>0</v>
      </c>
      <c r="P346" s="352" t="s">
        <v>54</v>
      </c>
      <c r="Q346" s="352" t="s">
        <v>54</v>
      </c>
      <c r="R346" s="352" t="s">
        <v>54</v>
      </c>
      <c r="S346" s="355"/>
      <c r="T346" s="356"/>
      <c r="U346" s="349"/>
      <c r="V346" s="307">
        <f t="shared" ref="V346" si="214">$AB$15-((N346*24))</f>
        <v>672</v>
      </c>
      <c r="W346" s="308">
        <v>236</v>
      </c>
      <c r="X346" s="309">
        <v>233.70699999999999</v>
      </c>
      <c r="Y346" s="310">
        <f t="shared" ref="Y346" si="215">W346*X346</f>
        <v>55154.851999999999</v>
      </c>
      <c r="Z346" s="307">
        <f t="shared" ref="Z346" si="216">(Y346*(V346-L346*24))/V346</f>
        <v>55154.851999999999</v>
      </c>
      <c r="AA346" s="311">
        <f t="shared" ref="AA346" si="217">(Z346/Y346)*100</f>
        <v>100</v>
      </c>
      <c r="AB346" s="107"/>
    </row>
    <row r="347" spans="1:44" s="103" customFormat="1" ht="30" customHeight="1" thickBot="1">
      <c r="A347" s="251">
        <v>127</v>
      </c>
      <c r="B347" s="252" t="s">
        <v>331</v>
      </c>
      <c r="C347" s="253" t="s">
        <v>332</v>
      </c>
      <c r="D347" s="221">
        <v>142.80000000000001</v>
      </c>
      <c r="E347" s="198" t="s">
        <v>53</v>
      </c>
      <c r="F347" s="141" t="s">
        <v>54</v>
      </c>
      <c r="G347" s="440"/>
      <c r="H347" s="440"/>
      <c r="I347" s="141"/>
      <c r="J347" s="221"/>
      <c r="K347" s="438"/>
      <c r="L347" s="160">
        <f>IF(RIGHT(S347)="T",(+H347-G347),0)</f>
        <v>0</v>
      </c>
      <c r="M347" s="160">
        <f>IF(RIGHT(S347)="U",(+H347-G347),0)</f>
        <v>0</v>
      </c>
      <c r="N347" s="160">
        <f>IF(RIGHT(S347)="C",(+H347-G347),0)</f>
        <v>0</v>
      </c>
      <c r="O347" s="160">
        <f>IF(RIGHT(S347)="D",(+H347-G347),0)</f>
        <v>0</v>
      </c>
      <c r="P347" s="182"/>
      <c r="Q347" s="182"/>
      <c r="R347" s="182"/>
      <c r="S347" s="441"/>
      <c r="T347" s="442"/>
      <c r="U347" s="182"/>
      <c r="V347" s="254"/>
      <c r="W347" s="416"/>
      <c r="X347" s="416"/>
      <c r="Y347" s="416"/>
      <c r="Z347" s="416"/>
      <c r="AA347" s="417"/>
      <c r="AB347" s="121"/>
      <c r="AC347" s="123"/>
      <c r="AD347" s="102"/>
      <c r="AE347" s="102"/>
      <c r="AF347" s="102"/>
      <c r="AG347" s="102"/>
      <c r="AH347" s="102"/>
      <c r="AI347" s="102"/>
      <c r="AJ347" s="102"/>
      <c r="AK347" s="102"/>
      <c r="AL347" s="102"/>
      <c r="AM347" s="102"/>
      <c r="AN347" s="102"/>
      <c r="AO347" s="102"/>
      <c r="AP347" s="102"/>
      <c r="AQ347" s="102"/>
      <c r="AR347" s="102"/>
    </row>
    <row r="348" spans="1:44" s="88" customFormat="1" ht="30" customHeight="1" thickBot="1">
      <c r="A348" s="434"/>
      <c r="B348" s="349"/>
      <c r="C348" s="350" t="s">
        <v>58</v>
      </c>
      <c r="D348" s="349"/>
      <c r="E348" s="157" t="s">
        <v>53</v>
      </c>
      <c r="F348" s="352" t="s">
        <v>54</v>
      </c>
      <c r="G348" s="353"/>
      <c r="H348" s="353"/>
      <c r="I348" s="352" t="s">
        <v>54</v>
      </c>
      <c r="J348" s="352" t="s">
        <v>54</v>
      </c>
      <c r="K348" s="382"/>
      <c r="L348" s="354">
        <f>SUM(L347:L347)</f>
        <v>0</v>
      </c>
      <c r="M348" s="354">
        <f t="shared" ref="M348:O348" si="218">SUM(M347:M347)</f>
        <v>0</v>
      </c>
      <c r="N348" s="354">
        <f t="shared" si="218"/>
        <v>0</v>
      </c>
      <c r="O348" s="354">
        <f t="shared" si="218"/>
        <v>0</v>
      </c>
      <c r="P348" s="352" t="s">
        <v>54</v>
      </c>
      <c r="Q348" s="352" t="s">
        <v>54</v>
      </c>
      <c r="R348" s="352" t="s">
        <v>54</v>
      </c>
      <c r="S348" s="355"/>
      <c r="T348" s="356"/>
      <c r="U348" s="349"/>
      <c r="V348" s="307">
        <f t="shared" ref="V348" si="219">$AB$15-((N348*24))</f>
        <v>672</v>
      </c>
      <c r="W348" s="308">
        <v>272</v>
      </c>
      <c r="X348" s="309">
        <v>142.80000000000001</v>
      </c>
      <c r="Y348" s="310">
        <f t="shared" ref="Y348" si="220">W348*X348</f>
        <v>38841.600000000006</v>
      </c>
      <c r="Z348" s="307">
        <f t="shared" ref="Z348" si="221">(Y348*(V348-L348*24))/V348</f>
        <v>38841.600000000006</v>
      </c>
      <c r="AA348" s="311">
        <f t="shared" ref="AA348" si="222">(Z348/Y348)*100</f>
        <v>100</v>
      </c>
      <c r="AB348" s="107"/>
    </row>
    <row r="349" spans="1:44" s="103" customFormat="1" ht="30" customHeight="1" thickBot="1">
      <c r="A349" s="156"/>
      <c r="B349" s="443"/>
      <c r="C349" s="444"/>
      <c r="D349" s="445"/>
      <c r="E349" s="198" t="s">
        <v>53</v>
      </c>
      <c r="F349" s="444" t="s">
        <v>54</v>
      </c>
      <c r="G349" s="445"/>
      <c r="H349" s="446"/>
      <c r="I349" s="444"/>
      <c r="J349" s="445"/>
      <c r="K349" s="443"/>
      <c r="L349" s="447"/>
      <c r="M349" s="448"/>
      <c r="N349" s="448"/>
      <c r="O349" s="448"/>
      <c r="P349" s="448"/>
      <c r="Q349" s="448"/>
      <c r="R349" s="448"/>
      <c r="S349" s="448"/>
      <c r="T349" s="449"/>
      <c r="U349" s="448"/>
      <c r="V349" s="450"/>
      <c r="W349" s="451"/>
      <c r="X349" s="452">
        <f>SUM(X15:X347)</f>
        <v>17663.733000000007</v>
      </c>
      <c r="Y349" s="453"/>
      <c r="Z349" s="450"/>
      <c r="AA349" s="450"/>
      <c r="AB349" s="121"/>
      <c r="AC349" s="123"/>
      <c r="AD349" s="102"/>
      <c r="AE349" s="102"/>
      <c r="AF349" s="102"/>
      <c r="AG349" s="102"/>
      <c r="AH349" s="102"/>
      <c r="AI349" s="102"/>
      <c r="AJ349" s="102"/>
      <c r="AK349" s="102"/>
      <c r="AL349" s="102"/>
      <c r="AM349" s="102"/>
      <c r="AN349" s="102"/>
      <c r="AO349" s="102"/>
      <c r="AP349" s="102"/>
      <c r="AQ349" s="102"/>
      <c r="AR349" s="102"/>
    </row>
    <row r="350" spans="1:44" s="103" customFormat="1" ht="30" customHeight="1" thickBot="1">
      <c r="A350" s="454" t="s">
        <v>333</v>
      </c>
      <c r="B350" s="455"/>
      <c r="C350" s="456" t="s">
        <v>334</v>
      </c>
      <c r="D350" s="430"/>
      <c r="E350" s="157" t="s">
        <v>53</v>
      </c>
      <c r="F350" s="457" t="s">
        <v>54</v>
      </c>
      <c r="G350" s="177"/>
      <c r="H350" s="458"/>
      <c r="I350" s="327"/>
      <c r="J350" s="177"/>
      <c r="K350" s="459"/>
      <c r="L350" s="460"/>
      <c r="M350" s="461"/>
      <c r="N350" s="461"/>
      <c r="O350" s="461"/>
      <c r="P350" s="461"/>
      <c r="Q350" s="461"/>
      <c r="R350" s="461"/>
      <c r="S350" s="461"/>
      <c r="T350" s="462"/>
      <c r="U350" s="463"/>
      <c r="V350" s="428"/>
      <c r="W350" s="464"/>
      <c r="X350" s="464"/>
      <c r="Y350" s="431"/>
      <c r="Z350" s="464"/>
      <c r="AA350" s="464"/>
      <c r="AB350" s="102"/>
      <c r="AC350" s="102"/>
      <c r="AD350" s="102"/>
      <c r="AE350" s="102"/>
      <c r="AF350" s="102"/>
      <c r="AG350" s="102"/>
      <c r="AH350" s="102"/>
      <c r="AI350" s="102"/>
      <c r="AJ350" s="102"/>
      <c r="AK350" s="102"/>
      <c r="AL350" s="102"/>
      <c r="AM350" s="102"/>
      <c r="AN350" s="102"/>
      <c r="AO350" s="102"/>
      <c r="AP350" s="102"/>
      <c r="AQ350" s="102"/>
      <c r="AR350" s="102"/>
    </row>
    <row r="351" spans="1:44" s="107" customFormat="1" ht="17.25" thickBot="1">
      <c r="A351" s="218">
        <v>1</v>
      </c>
      <c r="B351" s="252" t="s">
        <v>335</v>
      </c>
      <c r="C351" s="253" t="s">
        <v>336</v>
      </c>
      <c r="D351" s="221">
        <v>21.879000000000001</v>
      </c>
      <c r="E351" s="198" t="s">
        <v>53</v>
      </c>
      <c r="F351" s="141" t="s">
        <v>54</v>
      </c>
      <c r="G351" s="98"/>
      <c r="H351" s="98"/>
      <c r="I351" s="170" t="s">
        <v>54</v>
      </c>
      <c r="J351" s="359" t="s">
        <v>54</v>
      </c>
      <c r="K351" s="465"/>
      <c r="L351" s="399">
        <f>IF(RIGHT(S351)="T",(+H351-G351),0)</f>
        <v>0</v>
      </c>
      <c r="M351" s="181">
        <f>IF(RIGHT(S351)="U",(+H351-G351),0)</f>
        <v>0</v>
      </c>
      <c r="N351" s="181">
        <f>IF(RIGHT(S351)="C",(+H351-G351),0)</f>
        <v>0</v>
      </c>
      <c r="O351" s="181">
        <f>IF(RIGHT(S351)="D",(+H351-G351),0)</f>
        <v>0</v>
      </c>
      <c r="P351" s="169" t="s">
        <v>54</v>
      </c>
      <c r="Q351" s="169" t="s">
        <v>54</v>
      </c>
      <c r="R351" s="169" t="s">
        <v>54</v>
      </c>
      <c r="S351" s="99"/>
      <c r="T351" s="129"/>
      <c r="U351" s="394"/>
      <c r="V351" s="208"/>
      <c r="W351" s="209"/>
      <c r="X351" s="209"/>
      <c r="Y351" s="209"/>
      <c r="Z351" s="209"/>
      <c r="AA351" s="210"/>
    </row>
    <row r="352" spans="1:44" s="88" customFormat="1" ht="17.25" thickBot="1">
      <c r="A352" s="348"/>
      <c r="B352" s="466"/>
      <c r="C352" s="467" t="s">
        <v>58</v>
      </c>
      <c r="D352" s="309"/>
      <c r="E352" s="157" t="s">
        <v>53</v>
      </c>
      <c r="F352" s="467" t="s">
        <v>54</v>
      </c>
      <c r="G352" s="468"/>
      <c r="H352" s="468"/>
      <c r="I352" s="467" t="s">
        <v>54</v>
      </c>
      <c r="J352" s="309" t="s">
        <v>54</v>
      </c>
      <c r="K352" s="466"/>
      <c r="L352" s="354">
        <f>SUM(L351:L351)</f>
        <v>0</v>
      </c>
      <c r="M352" s="354">
        <f>SUM(M351:M351)</f>
        <v>0</v>
      </c>
      <c r="N352" s="354">
        <f>SUM(N351:N351)</f>
        <v>0</v>
      </c>
      <c r="O352" s="354">
        <f>SUM(O351:O351)</f>
        <v>0</v>
      </c>
      <c r="P352" s="352" t="s">
        <v>54</v>
      </c>
      <c r="Q352" s="352" t="s">
        <v>54</v>
      </c>
      <c r="R352" s="352" t="s">
        <v>54</v>
      </c>
      <c r="S352" s="355"/>
      <c r="T352" s="356"/>
      <c r="U352" s="349"/>
      <c r="V352" s="307">
        <f>$AB$15-((N352*24))</f>
        <v>672</v>
      </c>
      <c r="W352" s="308">
        <v>132</v>
      </c>
      <c r="X352" s="309">
        <v>21.879000000000001</v>
      </c>
      <c r="Y352" s="310">
        <f>W352*X352</f>
        <v>2888.0280000000002</v>
      </c>
      <c r="Z352" s="307">
        <f>(Y352*(V352-L352*24))/V352</f>
        <v>2888.0280000000002</v>
      </c>
      <c r="AA352" s="311">
        <f>(Z352/Y352)*100</f>
        <v>100</v>
      </c>
      <c r="AB352" s="107"/>
    </row>
    <row r="353" spans="1:44" s="103" customFormat="1" ht="30" customHeight="1" thickBot="1">
      <c r="A353" s="233">
        <v>2</v>
      </c>
      <c r="B353" s="234" t="s">
        <v>337</v>
      </c>
      <c r="C353" s="235" t="s">
        <v>338</v>
      </c>
      <c r="D353" s="236">
        <v>16.893999999999998</v>
      </c>
      <c r="E353" s="198" t="s">
        <v>53</v>
      </c>
      <c r="F353" s="239" t="s">
        <v>54</v>
      </c>
      <c r="G353" s="469"/>
      <c r="H353" s="469"/>
      <c r="I353" s="239"/>
      <c r="J353" s="236"/>
      <c r="K353" s="436"/>
      <c r="L353" s="470"/>
      <c r="M353" s="240"/>
      <c r="N353" s="240"/>
      <c r="O353" s="240"/>
      <c r="P353" s="240"/>
      <c r="Q353" s="240"/>
      <c r="R353" s="240"/>
      <c r="S353" s="240"/>
      <c r="T353" s="241"/>
      <c r="U353" s="240"/>
      <c r="V353" s="242">
        <f>$AB$15-((N353*24))</f>
        <v>672</v>
      </c>
      <c r="W353" s="243">
        <v>132</v>
      </c>
      <c r="X353" s="236">
        <v>16.893999999999998</v>
      </c>
      <c r="Y353" s="244">
        <f>W353*X353</f>
        <v>2230.0079999999998</v>
      </c>
      <c r="Z353" s="242">
        <f>(Y353*(V353-L353*24))/V353</f>
        <v>2230.0079999999998</v>
      </c>
      <c r="AA353" s="245">
        <f>(Z353/Y353)*100</f>
        <v>100</v>
      </c>
      <c r="AB353" s="102"/>
      <c r="AC353" s="102"/>
      <c r="AD353" s="102"/>
      <c r="AE353" s="102"/>
      <c r="AF353" s="102"/>
      <c r="AG353" s="102"/>
      <c r="AH353" s="102"/>
      <c r="AI353" s="102"/>
      <c r="AJ353" s="102"/>
      <c r="AK353" s="102"/>
      <c r="AL353" s="102"/>
      <c r="AM353" s="102"/>
      <c r="AN353" s="102"/>
      <c r="AO353" s="102"/>
      <c r="AP353" s="102"/>
      <c r="AQ353" s="102"/>
      <c r="AR353" s="102"/>
    </row>
    <row r="354" spans="1:44" s="107" customFormat="1" ht="30" customHeight="1">
      <c r="A354" s="218">
        <v>3</v>
      </c>
      <c r="B354" s="252" t="s">
        <v>339</v>
      </c>
      <c r="C354" s="253" t="s">
        <v>340</v>
      </c>
      <c r="D354" s="221">
        <v>3</v>
      </c>
      <c r="E354" s="157" t="s">
        <v>53</v>
      </c>
      <c r="F354" s="141" t="s">
        <v>54</v>
      </c>
      <c r="G354" s="104"/>
      <c r="H354" s="104"/>
      <c r="I354" s="141" t="s">
        <v>54</v>
      </c>
      <c r="J354" s="221" t="s">
        <v>54</v>
      </c>
      <c r="K354" s="438"/>
      <c r="L354" s="471">
        <f>IF(RIGHT(S354)="T",(+H354-G354),0)</f>
        <v>0</v>
      </c>
      <c r="M354" s="160">
        <f>IF(RIGHT(S354)="U",(+H354-G354),0)</f>
        <v>0</v>
      </c>
      <c r="N354" s="160">
        <f>IF(RIGHT(S354)="C",(+H354-G354),0)</f>
        <v>0</v>
      </c>
      <c r="O354" s="160">
        <f>IF(RIGHT(S354)="D",(+H354-G354),0)</f>
        <v>0</v>
      </c>
      <c r="P354" s="180" t="s">
        <v>54</v>
      </c>
      <c r="Q354" s="180" t="s">
        <v>54</v>
      </c>
      <c r="R354" s="180" t="s">
        <v>54</v>
      </c>
      <c r="S354" s="105"/>
      <c r="T354" s="106"/>
      <c r="U354" s="394"/>
      <c r="V354" s="208"/>
      <c r="W354" s="209"/>
      <c r="X354" s="209"/>
      <c r="Y354" s="209"/>
      <c r="Z354" s="209"/>
      <c r="AA354" s="210"/>
    </row>
    <row r="355" spans="1:44" s="88" customFormat="1" ht="30" customHeight="1" thickBot="1">
      <c r="A355" s="348"/>
      <c r="B355" s="466"/>
      <c r="C355" s="467" t="s">
        <v>58</v>
      </c>
      <c r="D355" s="309"/>
      <c r="E355" s="198" t="s">
        <v>53</v>
      </c>
      <c r="F355" s="467" t="s">
        <v>54</v>
      </c>
      <c r="G355" s="468"/>
      <c r="H355" s="468"/>
      <c r="I355" s="467" t="s">
        <v>54</v>
      </c>
      <c r="J355" s="309" t="s">
        <v>54</v>
      </c>
      <c r="K355" s="466"/>
      <c r="L355" s="354">
        <f>SUM(L354:L354)</f>
        <v>0</v>
      </c>
      <c r="M355" s="354">
        <f>SUM(M354:M354)</f>
        <v>0</v>
      </c>
      <c r="N355" s="354">
        <f>SUM(N354:N354)</f>
        <v>0</v>
      </c>
      <c r="O355" s="354">
        <f>SUM(O354:O354)</f>
        <v>0</v>
      </c>
      <c r="P355" s="352" t="s">
        <v>54</v>
      </c>
      <c r="Q355" s="352" t="s">
        <v>54</v>
      </c>
      <c r="R355" s="352" t="s">
        <v>54</v>
      </c>
      <c r="S355" s="355"/>
      <c r="T355" s="356"/>
      <c r="U355" s="349"/>
      <c r="V355" s="307">
        <f>$AB$15-((N355*24))</f>
        <v>672</v>
      </c>
      <c r="W355" s="308">
        <v>132</v>
      </c>
      <c r="X355" s="309">
        <v>3</v>
      </c>
      <c r="Y355" s="310">
        <f>W355*X355</f>
        <v>396</v>
      </c>
      <c r="Z355" s="307">
        <f>(Y355*(V355-L355*24))/V355</f>
        <v>396</v>
      </c>
      <c r="AA355" s="311">
        <f>(Z355/Y355)*100</f>
        <v>100</v>
      </c>
      <c r="AB355" s="107"/>
    </row>
    <row r="356" spans="1:44" s="103" customFormat="1" ht="30" customHeight="1" thickBot="1">
      <c r="A356" s="728">
        <v>4</v>
      </c>
      <c r="B356" s="720" t="s">
        <v>341</v>
      </c>
      <c r="C356" s="724" t="s">
        <v>342</v>
      </c>
      <c r="D356" s="708">
        <v>3</v>
      </c>
      <c r="E356" s="157" t="s">
        <v>53</v>
      </c>
      <c r="F356" s="239" t="s">
        <v>54</v>
      </c>
      <c r="G356" s="104">
        <v>42056.245138888888</v>
      </c>
      <c r="H356" s="104">
        <v>42056.284722222219</v>
      </c>
      <c r="I356" s="239"/>
      <c r="J356" s="236"/>
      <c r="K356" s="436"/>
      <c r="L356" s="471">
        <f>IF(RIGHT(S356)="T",(+H356-G356),0)</f>
        <v>0</v>
      </c>
      <c r="M356" s="160">
        <f>IF(RIGHT(S356)="U",(+H356-G356),0)</f>
        <v>3.9583333331393078E-2</v>
      </c>
      <c r="N356" s="160">
        <f>IF(RIGHT(S356)="C",(+H356-G356),0)</f>
        <v>0</v>
      </c>
      <c r="O356" s="160">
        <f>IF(RIGHT(S356)="D",(+H356-G356),0)</f>
        <v>0</v>
      </c>
      <c r="P356" s="472"/>
      <c r="Q356" s="472"/>
      <c r="R356" s="472"/>
      <c r="S356" s="105" t="s">
        <v>78</v>
      </c>
      <c r="T356" s="111" t="s">
        <v>807</v>
      </c>
      <c r="U356" s="472"/>
      <c r="V356" s="296"/>
      <c r="W356" s="297"/>
      <c r="X356" s="221"/>
      <c r="Y356" s="298"/>
      <c r="Z356" s="296"/>
      <c r="AA356" s="299"/>
      <c r="AB356" s="102"/>
      <c r="AC356" s="102"/>
      <c r="AD356" s="102"/>
      <c r="AE356" s="102"/>
      <c r="AF356" s="123"/>
      <c r="AG356" s="123"/>
      <c r="AH356" s="123"/>
      <c r="AI356" s="123"/>
      <c r="AJ356" s="123"/>
      <c r="AK356" s="123"/>
      <c r="AL356" s="123"/>
      <c r="AM356" s="123"/>
      <c r="AN356" s="123"/>
      <c r="AO356" s="123"/>
      <c r="AP356" s="123"/>
      <c r="AQ356" s="123"/>
      <c r="AR356" s="123"/>
    </row>
    <row r="357" spans="1:44" s="103" customFormat="1" ht="30" customHeight="1" thickBot="1">
      <c r="A357" s="729"/>
      <c r="B357" s="721"/>
      <c r="C357" s="726"/>
      <c r="D357" s="709"/>
      <c r="E357" s="268"/>
      <c r="F357" s="467"/>
      <c r="G357" s="104">
        <v>42059.546527777777</v>
      </c>
      <c r="H357" s="104">
        <v>42059.555555555555</v>
      </c>
      <c r="I357" s="467"/>
      <c r="J357" s="309"/>
      <c r="K357" s="466"/>
      <c r="L357" s="473">
        <f>IF(RIGHT(S357)="T",(+H357-G357),0)</f>
        <v>0</v>
      </c>
      <c r="M357" s="171">
        <f>IF(RIGHT(S357)="U",(+H357-G357),0)</f>
        <v>9.0277777781011537E-3</v>
      </c>
      <c r="N357" s="171">
        <f>IF(RIGHT(S357)="C",(+H357-G357),0)</f>
        <v>0</v>
      </c>
      <c r="O357" s="171">
        <f>IF(RIGHT(S357)="D",(+H357-G357),0)</f>
        <v>0</v>
      </c>
      <c r="P357" s="474"/>
      <c r="Q357" s="474"/>
      <c r="R357" s="474"/>
      <c r="S357" s="105" t="s">
        <v>808</v>
      </c>
      <c r="T357" s="111" t="s">
        <v>809</v>
      </c>
      <c r="U357" s="474"/>
      <c r="V357" s="361"/>
      <c r="W357" s="362"/>
      <c r="X357" s="359"/>
      <c r="Y357" s="363"/>
      <c r="Z357" s="361"/>
      <c r="AA357" s="475"/>
      <c r="AB357" s="102"/>
      <c r="AC357" s="102"/>
      <c r="AD357" s="102"/>
      <c r="AE357" s="102"/>
      <c r="AF357" s="123"/>
      <c r="AG357" s="123"/>
      <c r="AH357" s="123"/>
      <c r="AI357" s="123"/>
      <c r="AJ357" s="123"/>
      <c r="AK357" s="123"/>
      <c r="AL357" s="123"/>
      <c r="AM357" s="123"/>
      <c r="AN357" s="123"/>
      <c r="AO357" s="123"/>
      <c r="AP357" s="123"/>
      <c r="AQ357" s="123"/>
      <c r="AR357" s="123"/>
    </row>
    <row r="358" spans="1:44" s="103" customFormat="1" ht="30" customHeight="1" thickBot="1">
      <c r="A358" s="730"/>
      <c r="B358" s="722"/>
      <c r="C358" s="725"/>
      <c r="D358" s="727"/>
      <c r="E358" s="268"/>
      <c r="F358" s="467"/>
      <c r="G358" s="104">
        <v>42059.555555555555</v>
      </c>
      <c r="H358" s="104">
        <v>42059.713888888888</v>
      </c>
      <c r="I358" s="467"/>
      <c r="J358" s="309"/>
      <c r="K358" s="466"/>
      <c r="L358" s="473">
        <f>IF(RIGHT(S358)="T",(+H358-G358),0)</f>
        <v>0</v>
      </c>
      <c r="M358" s="171">
        <f>IF(RIGHT(S358)="U",(+H358-G358),0)</f>
        <v>0</v>
      </c>
      <c r="N358" s="171">
        <f>IF(RIGHT(S358)="C",(+H358-G358),0)</f>
        <v>0</v>
      </c>
      <c r="O358" s="171">
        <f>IF(RIGHT(S358)="D",(+H358-G358),0)</f>
        <v>0.15833333333284827</v>
      </c>
      <c r="P358" s="474"/>
      <c r="Q358" s="474"/>
      <c r="R358" s="474"/>
      <c r="S358" s="105" t="s">
        <v>144</v>
      </c>
      <c r="T358" s="106" t="s">
        <v>810</v>
      </c>
      <c r="U358" s="474"/>
      <c r="V358" s="343"/>
      <c r="W358" s="344"/>
      <c r="X358" s="345"/>
      <c r="Y358" s="346"/>
      <c r="Z358" s="343"/>
      <c r="AA358" s="347"/>
      <c r="AB358" s="102"/>
      <c r="AC358" s="102"/>
      <c r="AD358" s="102"/>
      <c r="AE358" s="102"/>
      <c r="AF358" s="123"/>
      <c r="AG358" s="123"/>
      <c r="AH358" s="123"/>
      <c r="AI358" s="123"/>
      <c r="AJ358" s="123"/>
      <c r="AK358" s="123"/>
      <c r="AL358" s="123"/>
      <c r="AM358" s="123"/>
      <c r="AN358" s="123"/>
      <c r="AO358" s="123"/>
      <c r="AP358" s="123"/>
      <c r="AQ358" s="123"/>
      <c r="AR358" s="123"/>
    </row>
    <row r="359" spans="1:44" s="88" customFormat="1" ht="30" customHeight="1" thickBot="1">
      <c r="A359" s="348"/>
      <c r="B359" s="466"/>
      <c r="C359" s="467" t="s">
        <v>58</v>
      </c>
      <c r="D359" s="309"/>
      <c r="E359" s="198" t="s">
        <v>53</v>
      </c>
      <c r="F359" s="467" t="s">
        <v>54</v>
      </c>
      <c r="G359" s="468"/>
      <c r="H359" s="468"/>
      <c r="I359" s="467" t="s">
        <v>54</v>
      </c>
      <c r="J359" s="309" t="s">
        <v>54</v>
      </c>
      <c r="K359" s="466"/>
      <c r="L359" s="354">
        <f>SUM(L356:L358)</f>
        <v>0</v>
      </c>
      <c r="M359" s="354">
        <f t="shared" ref="M359:R359" si="223">SUM(M356:M358)</f>
        <v>4.8611111109494232E-2</v>
      </c>
      <c r="N359" s="354">
        <f t="shared" si="223"/>
        <v>0</v>
      </c>
      <c r="O359" s="354">
        <f t="shared" si="223"/>
        <v>0.15833333333284827</v>
      </c>
      <c r="P359" s="354">
        <f t="shared" si="223"/>
        <v>0</v>
      </c>
      <c r="Q359" s="354">
        <f t="shared" si="223"/>
        <v>0</v>
      </c>
      <c r="R359" s="354">
        <f t="shared" si="223"/>
        <v>0</v>
      </c>
      <c r="S359" s="355"/>
      <c r="T359" s="356"/>
      <c r="U359" s="349"/>
      <c r="V359" s="307">
        <f>$AB$15-((N359*24))</f>
        <v>672</v>
      </c>
      <c r="W359" s="308">
        <v>132</v>
      </c>
      <c r="X359" s="309">
        <v>3</v>
      </c>
      <c r="Y359" s="310">
        <f>W359*X359</f>
        <v>396</v>
      </c>
      <c r="Z359" s="307">
        <f>(Y359*(V359-L359*24))/V359</f>
        <v>396</v>
      </c>
      <c r="AA359" s="311">
        <f>(Z359/Y359)*100</f>
        <v>100</v>
      </c>
      <c r="AB359" s="107"/>
    </row>
    <row r="360" spans="1:44" ht="30" customHeight="1" thickBot="1">
      <c r="A360" s="476">
        <v>5</v>
      </c>
      <c r="B360" s="252" t="s">
        <v>343</v>
      </c>
      <c r="C360" s="477" t="s">
        <v>344</v>
      </c>
      <c r="D360" s="371">
        <v>186.667</v>
      </c>
      <c r="E360" s="198" t="s">
        <v>53</v>
      </c>
      <c r="F360" s="277" t="s">
        <v>54</v>
      </c>
      <c r="G360" s="104"/>
      <c r="H360" s="104"/>
      <c r="I360" s="478"/>
      <c r="J360" s="478"/>
      <c r="K360" s="478"/>
      <c r="L360" s="278">
        <f>IF(RIGHT(S360)="T",(+H360-G360),0)</f>
        <v>0</v>
      </c>
      <c r="M360" s="278">
        <f>IF(RIGHT(S360)="U",(+H360-G360),0)</f>
        <v>0</v>
      </c>
      <c r="N360" s="278">
        <f>IF(RIGHT(S360)="C",(+H360-G360),0)</f>
        <v>0</v>
      </c>
      <c r="O360" s="278">
        <f>IF(RIGHT(S360)="D",(+H360-G360),0)</f>
        <v>0</v>
      </c>
      <c r="P360" s="161"/>
      <c r="Q360" s="161"/>
      <c r="R360" s="161"/>
      <c r="S360" s="105"/>
      <c r="T360" s="106"/>
      <c r="U360" s="161"/>
      <c r="V360" s="329"/>
      <c r="W360" s="330"/>
      <c r="X360" s="330"/>
      <c r="Y360" s="330"/>
      <c r="Z360" s="330"/>
      <c r="AA360" s="331"/>
      <c r="AB360" s="5"/>
      <c r="AC360" s="5"/>
      <c r="AD360" s="5"/>
      <c r="AE360" s="5"/>
      <c r="AM360" s="130"/>
      <c r="AN360" s="130"/>
      <c r="AO360" s="130"/>
      <c r="AP360" s="130"/>
      <c r="AQ360" s="130"/>
    </row>
    <row r="361" spans="1:44" s="88" customFormat="1" ht="30" customHeight="1" thickBot="1">
      <c r="A361" s="283"/>
      <c r="B361" s="284"/>
      <c r="C361" s="285" t="s">
        <v>58</v>
      </c>
      <c r="D361" s="284"/>
      <c r="E361" s="157" t="s">
        <v>53</v>
      </c>
      <c r="F361" s="287" t="s">
        <v>54</v>
      </c>
      <c r="G361" s="288"/>
      <c r="H361" s="288"/>
      <c r="I361" s="287" t="s">
        <v>54</v>
      </c>
      <c r="J361" s="287" t="s">
        <v>54</v>
      </c>
      <c r="K361" s="327"/>
      <c r="L361" s="289">
        <f>SUM(L360:L360)</f>
        <v>0</v>
      </c>
      <c r="M361" s="289">
        <f>SUM(M360:M360)</f>
        <v>0</v>
      </c>
      <c r="N361" s="289">
        <f>SUM(N360:N360)</f>
        <v>0</v>
      </c>
      <c r="O361" s="289">
        <f>SUM(O360:O360)</f>
        <v>0</v>
      </c>
      <c r="P361" s="287" t="s">
        <v>54</v>
      </c>
      <c r="Q361" s="287" t="s">
        <v>54</v>
      </c>
      <c r="R361" s="287" t="s">
        <v>54</v>
      </c>
      <c r="S361" s="284"/>
      <c r="T361" s="284"/>
      <c r="U361" s="284"/>
      <c r="V361" s="290">
        <f>$AB$15-((N361*24))</f>
        <v>672</v>
      </c>
      <c r="W361" s="291">
        <v>132</v>
      </c>
      <c r="X361" s="177">
        <v>3</v>
      </c>
      <c r="Y361" s="292">
        <f>W361*X361</f>
        <v>396</v>
      </c>
      <c r="Z361" s="293">
        <f>(Y361*(V361-L361*24))/V361</f>
        <v>396</v>
      </c>
      <c r="AA361" s="294">
        <f>(Z361/Y361)*100</f>
        <v>100</v>
      </c>
      <c r="AB361" s="108"/>
    </row>
    <row r="362" spans="1:44" s="103" customFormat="1" ht="30" customHeight="1">
      <c r="A362" s="251">
        <v>6</v>
      </c>
      <c r="B362" s="252" t="s">
        <v>345</v>
      </c>
      <c r="C362" s="253" t="s">
        <v>346</v>
      </c>
      <c r="D362" s="221">
        <v>186.667</v>
      </c>
      <c r="E362" s="390" t="s">
        <v>53</v>
      </c>
      <c r="F362" s="141" t="s">
        <v>54</v>
      </c>
      <c r="G362" s="104"/>
      <c r="H362" s="104"/>
      <c r="I362" s="141"/>
      <c r="J362" s="221"/>
      <c r="K362" s="438"/>
      <c r="L362" s="295">
        <f>IF(RIGHT(S362)="T",(+H362-G362),0)</f>
        <v>0</v>
      </c>
      <c r="M362" s="295">
        <f>IF(RIGHT(S362)="U",(+H362-G362),0)</f>
        <v>0</v>
      </c>
      <c r="N362" s="295">
        <f>IF(RIGHT(S362)="C",(+H362-G362),0)</f>
        <v>0</v>
      </c>
      <c r="O362" s="295">
        <f>IF(RIGHT(S362)="D",(+H362-G362),0)</f>
        <v>0</v>
      </c>
      <c r="P362" s="182"/>
      <c r="Q362" s="182"/>
      <c r="R362" s="182"/>
      <c r="S362" s="105"/>
      <c r="T362" s="106"/>
      <c r="U362" s="182"/>
      <c r="V362" s="296"/>
      <c r="W362" s="297"/>
      <c r="X362" s="221"/>
      <c r="Y362" s="298"/>
      <c r="Z362" s="296"/>
      <c r="AA362" s="299"/>
      <c r="AB362" s="102"/>
      <c r="AC362" s="102"/>
      <c r="AD362" s="102"/>
      <c r="AE362" s="102"/>
      <c r="AF362" s="123"/>
      <c r="AG362" s="123"/>
      <c r="AH362" s="123"/>
      <c r="AI362" s="123"/>
      <c r="AJ362" s="123"/>
      <c r="AK362" s="123"/>
      <c r="AL362" s="123"/>
      <c r="AM362" s="123"/>
      <c r="AN362" s="123"/>
      <c r="AO362" s="123"/>
      <c r="AP362" s="123"/>
      <c r="AQ362" s="123"/>
      <c r="AR362" s="123"/>
    </row>
    <row r="363" spans="1:44" s="88" customFormat="1" ht="30" customHeight="1" thickBot="1">
      <c r="A363" s="300"/>
      <c r="B363" s="301"/>
      <c r="C363" s="302" t="s">
        <v>58</v>
      </c>
      <c r="D363" s="301"/>
      <c r="E363" s="189" t="s">
        <v>53</v>
      </c>
      <c r="F363" s="304" t="s">
        <v>54</v>
      </c>
      <c r="G363" s="305"/>
      <c r="H363" s="305"/>
      <c r="I363" s="304" t="s">
        <v>54</v>
      </c>
      <c r="J363" s="304" t="s">
        <v>54</v>
      </c>
      <c r="K363" s="467"/>
      <c r="L363" s="306">
        <f>SUM(L362:L362)</f>
        <v>0</v>
      </c>
      <c r="M363" s="306">
        <f t="shared" ref="M363:N363" si="224">SUM(M362:M362)</f>
        <v>0</v>
      </c>
      <c r="N363" s="306">
        <f t="shared" si="224"/>
        <v>0</v>
      </c>
      <c r="O363" s="306">
        <f>SUM(O362:O362)</f>
        <v>0</v>
      </c>
      <c r="P363" s="304" t="s">
        <v>54</v>
      </c>
      <c r="Q363" s="304" t="s">
        <v>54</v>
      </c>
      <c r="R363" s="304" t="s">
        <v>54</v>
      </c>
      <c r="S363" s="301"/>
      <c r="T363" s="301"/>
      <c r="U363" s="301"/>
      <c r="V363" s="361">
        <f>$AB$15-((N363*24))</f>
        <v>672</v>
      </c>
      <c r="W363" s="362">
        <v>132</v>
      </c>
      <c r="X363" s="359">
        <v>186.667</v>
      </c>
      <c r="Y363" s="363">
        <f>W363*X363</f>
        <v>24640.044000000002</v>
      </c>
      <c r="Z363" s="361">
        <f>(Y363*(V363-L363*24))/V363</f>
        <v>24640.044000000002</v>
      </c>
      <c r="AA363" s="364">
        <f>(Z363/Y363)*100</f>
        <v>100</v>
      </c>
      <c r="AB363" s="108"/>
    </row>
    <row r="364" spans="1:44" s="108" customFormat="1" ht="30" customHeight="1">
      <c r="A364" s="479">
        <v>7</v>
      </c>
      <c r="B364" s="480" t="s">
        <v>347</v>
      </c>
      <c r="C364" s="481" t="s">
        <v>348</v>
      </c>
      <c r="D364" s="482">
        <v>180.28700000000001</v>
      </c>
      <c r="E364" s="157" t="s">
        <v>53</v>
      </c>
      <c r="F364" s="277" t="s">
        <v>54</v>
      </c>
      <c r="G364" s="104"/>
      <c r="H364" s="104"/>
      <c r="I364" s="277" t="s">
        <v>54</v>
      </c>
      <c r="J364" s="277" t="s">
        <v>54</v>
      </c>
      <c r="K364" s="277" t="s">
        <v>54</v>
      </c>
      <c r="L364" s="312">
        <f>IF(RIGHT(S364)="T",(+H364-G364),0)</f>
        <v>0</v>
      </c>
      <c r="M364" s="312">
        <f>IF(RIGHT(S364)="U",(+H364-G364),0)</f>
        <v>0</v>
      </c>
      <c r="N364" s="312">
        <f>IF(RIGHT(S364)="C",(+H364-G364),0)</f>
        <v>0</v>
      </c>
      <c r="O364" s="312">
        <f>IF(RIGHT(S364)="D",(+H364-G364),0)</f>
        <v>0</v>
      </c>
      <c r="P364" s="277" t="s">
        <v>54</v>
      </c>
      <c r="Q364" s="277" t="s">
        <v>54</v>
      </c>
      <c r="R364" s="277" t="s">
        <v>54</v>
      </c>
      <c r="S364" s="105"/>
      <c r="T364" s="106"/>
      <c r="U364" s="279"/>
      <c r="V364" s="313"/>
      <c r="W364" s="314"/>
      <c r="X364" s="314"/>
      <c r="Y364" s="314"/>
      <c r="Z364" s="314"/>
      <c r="AA364" s="315"/>
    </row>
    <row r="365" spans="1:44" s="88" customFormat="1" ht="30" customHeight="1" thickBot="1">
      <c r="A365" s="283"/>
      <c r="B365" s="284"/>
      <c r="C365" s="285" t="s">
        <v>58</v>
      </c>
      <c r="D365" s="284"/>
      <c r="E365" s="198" t="s">
        <v>53</v>
      </c>
      <c r="F365" s="287" t="s">
        <v>54</v>
      </c>
      <c r="G365" s="288"/>
      <c r="H365" s="288"/>
      <c r="I365" s="287" t="s">
        <v>54</v>
      </c>
      <c r="J365" s="287" t="s">
        <v>54</v>
      </c>
      <c r="K365" s="287" t="s">
        <v>54</v>
      </c>
      <c r="L365" s="289">
        <f>SUM(L364:L364)</f>
        <v>0</v>
      </c>
      <c r="M365" s="289">
        <f>SUM(M364:M364)</f>
        <v>0</v>
      </c>
      <c r="N365" s="289">
        <f>SUM(N364:N364)</f>
        <v>0</v>
      </c>
      <c r="O365" s="289">
        <f>SUM(O364:O364)</f>
        <v>0</v>
      </c>
      <c r="P365" s="287" t="s">
        <v>54</v>
      </c>
      <c r="Q365" s="287" t="s">
        <v>54</v>
      </c>
      <c r="R365" s="287" t="s">
        <v>54</v>
      </c>
      <c r="S365" s="284"/>
      <c r="T365" s="284"/>
      <c r="U365" s="284"/>
      <c r="V365" s="290">
        <f>$AB$15-((N365*24))</f>
        <v>672</v>
      </c>
      <c r="W365" s="483">
        <v>132</v>
      </c>
      <c r="X365" s="484">
        <v>180.28700000000001</v>
      </c>
      <c r="Y365" s="485">
        <f t="shared" ref="Y365" si="225">W365*X365</f>
        <v>23797.884000000002</v>
      </c>
      <c r="Z365" s="293">
        <f>(Y365*(V365-L365*24))/V365</f>
        <v>23797.884000000002</v>
      </c>
      <c r="AA365" s="486">
        <f t="shared" ref="AA365" si="226">(Z365/Y365)*100</f>
        <v>100</v>
      </c>
      <c r="AB365" s="108"/>
    </row>
    <row r="366" spans="1:44" s="107" customFormat="1" ht="30" customHeight="1">
      <c r="A366" s="316">
        <v>8</v>
      </c>
      <c r="B366" s="317" t="s">
        <v>349</v>
      </c>
      <c r="C366" s="318" t="s">
        <v>350</v>
      </c>
      <c r="D366" s="124">
        <v>87.543999999999997</v>
      </c>
      <c r="E366" s="157" t="s">
        <v>53</v>
      </c>
      <c r="F366" s="158" t="s">
        <v>54</v>
      </c>
      <c r="G366" s="332"/>
      <c r="H366" s="332"/>
      <c r="I366" s="158" t="s">
        <v>54</v>
      </c>
      <c r="J366" s="158" t="s">
        <v>54</v>
      </c>
      <c r="K366" s="159"/>
      <c r="L366" s="487">
        <f>IF(RIGHT(S366)="T",(+H366-G366),0)</f>
        <v>0</v>
      </c>
      <c r="M366" s="206">
        <f>IF(RIGHT(S366)="U",(+H366-G366),0)</f>
        <v>0</v>
      </c>
      <c r="N366" s="206">
        <f>IF(RIGHT(S366)="C",(+H366-G366),0)</f>
        <v>0</v>
      </c>
      <c r="O366" s="206">
        <f>IF(RIGHT(S366)="D",(+H366-G366),0)</f>
        <v>0</v>
      </c>
      <c r="P366" s="158" t="s">
        <v>54</v>
      </c>
      <c r="Q366" s="158" t="s">
        <v>54</v>
      </c>
      <c r="R366" s="158" t="s">
        <v>54</v>
      </c>
      <c r="S366" s="333"/>
      <c r="T366" s="267"/>
      <c r="U366" s="207"/>
      <c r="V366" s="222"/>
      <c r="W366" s="223"/>
      <c r="X366" s="223"/>
      <c r="Y366" s="223"/>
      <c r="Z366" s="223"/>
      <c r="AA366" s="224"/>
    </row>
    <row r="367" spans="1:44" s="88" customFormat="1" ht="30" customHeight="1" thickBot="1">
      <c r="A367" s="195"/>
      <c r="B367" s="196"/>
      <c r="C367" s="197" t="s">
        <v>58</v>
      </c>
      <c r="D367" s="196"/>
      <c r="E367" s="198" t="s">
        <v>53</v>
      </c>
      <c r="F367" s="199" t="s">
        <v>54</v>
      </c>
      <c r="G367" s="200"/>
      <c r="H367" s="200"/>
      <c r="I367" s="199" t="s">
        <v>54</v>
      </c>
      <c r="J367" s="199" t="s">
        <v>54</v>
      </c>
      <c r="K367" s="334"/>
      <c r="L367" s="201">
        <f>SUM(L366:L366)</f>
        <v>0</v>
      </c>
      <c r="M367" s="201">
        <f>SUM(M366:M366)</f>
        <v>0</v>
      </c>
      <c r="N367" s="201">
        <f>SUM(N366:N366)</f>
        <v>0</v>
      </c>
      <c r="O367" s="201">
        <f>SUM(O366:O366)</f>
        <v>0</v>
      </c>
      <c r="P367" s="199" t="s">
        <v>54</v>
      </c>
      <c r="Q367" s="199" t="s">
        <v>54</v>
      </c>
      <c r="R367" s="199" t="s">
        <v>54</v>
      </c>
      <c r="S367" s="338"/>
      <c r="T367" s="225"/>
      <c r="U367" s="196"/>
      <c r="V367" s="203">
        <f t="shared" ref="V367:V377" si="227">$AB$15-((N367*24))</f>
        <v>672</v>
      </c>
      <c r="W367" s="176">
        <v>131</v>
      </c>
      <c r="X367" s="177">
        <v>87.543999999999997</v>
      </c>
      <c r="Y367" s="204">
        <f t="shared" ref="Y367:Y377" si="228">W367*X367</f>
        <v>11468.263999999999</v>
      </c>
      <c r="Z367" s="203">
        <f t="shared" ref="Z367:Z377" si="229">(Y367*(V367-L367*24))/V367</f>
        <v>11468.263999999999</v>
      </c>
      <c r="AA367" s="205">
        <f t="shared" ref="AA367:AA377" si="230">(Z367/Y367)*100</f>
        <v>100</v>
      </c>
      <c r="AB367" s="107"/>
    </row>
    <row r="368" spans="1:44" ht="51">
      <c r="A368" s="476">
        <v>9</v>
      </c>
      <c r="B368" s="488" t="s">
        <v>351</v>
      </c>
      <c r="C368" s="477" t="s">
        <v>352</v>
      </c>
      <c r="D368" s="489">
        <v>102.164</v>
      </c>
      <c r="E368" s="157" t="s">
        <v>53</v>
      </c>
      <c r="F368" s="277" t="s">
        <v>54</v>
      </c>
      <c r="G368" s="104">
        <v>42063.765277777777</v>
      </c>
      <c r="H368" s="104">
        <v>42063.876388888886</v>
      </c>
      <c r="I368" s="478"/>
      <c r="J368" s="478"/>
      <c r="K368" s="478"/>
      <c r="L368" s="312">
        <f>IF(RIGHT(S368)="T",(+H368-G368),0)</f>
        <v>0</v>
      </c>
      <c r="M368" s="312">
        <f>IF(RIGHT(S368)="U",(+H368-G368),0)</f>
        <v>0.11111111110949423</v>
      </c>
      <c r="N368" s="312">
        <f>IF(RIGHT(S368)="C",(+H368-G368),0)</f>
        <v>0</v>
      </c>
      <c r="O368" s="312">
        <f>IF(RIGHT(S368)="D",(+H368-G368),0)</f>
        <v>0</v>
      </c>
      <c r="P368" s="161"/>
      <c r="Q368" s="161"/>
      <c r="R368" s="161"/>
      <c r="S368" s="105" t="s">
        <v>78</v>
      </c>
      <c r="T368" s="111" t="s">
        <v>811</v>
      </c>
      <c r="U368" s="161"/>
      <c r="V368" s="490"/>
      <c r="W368" s="491"/>
      <c r="X368" s="491"/>
      <c r="Y368" s="491"/>
      <c r="Z368" s="491"/>
      <c r="AA368" s="492"/>
      <c r="AB368" s="5"/>
      <c r="AC368" s="5"/>
      <c r="AD368" s="5"/>
      <c r="AE368" s="5"/>
      <c r="AF368" s="131"/>
      <c r="AG368" s="131"/>
      <c r="AH368" s="131"/>
      <c r="AI368" s="131"/>
      <c r="AJ368" s="131"/>
      <c r="AK368" s="131"/>
      <c r="AL368" s="131"/>
      <c r="AM368" s="131"/>
      <c r="AN368" s="131"/>
      <c r="AO368" s="131"/>
      <c r="AP368" s="131"/>
      <c r="AQ368" s="131"/>
      <c r="AR368" s="131"/>
    </row>
    <row r="369" spans="1:44" s="88" customFormat="1" ht="30" customHeight="1" thickBot="1">
      <c r="A369" s="283"/>
      <c r="B369" s="284"/>
      <c r="C369" s="285" t="s">
        <v>58</v>
      </c>
      <c r="D369" s="284"/>
      <c r="E369" s="198" t="s">
        <v>53</v>
      </c>
      <c r="F369" s="287" t="s">
        <v>54</v>
      </c>
      <c r="G369" s="288"/>
      <c r="H369" s="288"/>
      <c r="I369" s="287" t="s">
        <v>54</v>
      </c>
      <c r="J369" s="287" t="s">
        <v>54</v>
      </c>
      <c r="K369" s="327"/>
      <c r="L369" s="289">
        <f>SUM(L368:L368)</f>
        <v>0</v>
      </c>
      <c r="M369" s="289">
        <f>SUM(M368:M368)</f>
        <v>0.11111111110949423</v>
      </c>
      <c r="N369" s="289">
        <f>SUM(N368:N368)</f>
        <v>0</v>
      </c>
      <c r="O369" s="289">
        <f>SUM(O368:O368)</f>
        <v>0</v>
      </c>
      <c r="P369" s="287" t="s">
        <v>54</v>
      </c>
      <c r="Q369" s="287" t="s">
        <v>54</v>
      </c>
      <c r="R369" s="287" t="s">
        <v>54</v>
      </c>
      <c r="S369" s="284"/>
      <c r="T369" s="284"/>
      <c r="U369" s="284"/>
      <c r="V369" s="290">
        <f>$AB$15-((N369*24))</f>
        <v>672</v>
      </c>
      <c r="W369" s="483">
        <v>132</v>
      </c>
      <c r="X369" s="484">
        <v>102.164</v>
      </c>
      <c r="Y369" s="485">
        <f t="shared" ref="Y369" si="231">W369*X369</f>
        <v>13485.648000000001</v>
      </c>
      <c r="Z369" s="293">
        <f>(Y369*(V369-L369*24))/V369</f>
        <v>13485.648000000001</v>
      </c>
      <c r="AA369" s="486">
        <f t="shared" ref="AA369" si="232">(Z369/Y369)*100</f>
        <v>100</v>
      </c>
      <c r="AB369" s="108"/>
    </row>
    <row r="370" spans="1:44" s="103" customFormat="1" ht="30" customHeight="1" thickBot="1">
      <c r="A370" s="233">
        <v>10</v>
      </c>
      <c r="B370" s="234" t="s">
        <v>353</v>
      </c>
      <c r="C370" s="493" t="s">
        <v>354</v>
      </c>
      <c r="D370" s="236">
        <v>182.17599999999999</v>
      </c>
      <c r="E370" s="157" t="s">
        <v>53</v>
      </c>
      <c r="F370" s="238" t="s">
        <v>54</v>
      </c>
      <c r="G370" s="494"/>
      <c r="H370" s="494"/>
      <c r="I370" s="495"/>
      <c r="J370" s="495"/>
      <c r="K370" s="495"/>
      <c r="L370" s="240"/>
      <c r="M370" s="240"/>
      <c r="N370" s="240"/>
      <c r="O370" s="240"/>
      <c r="P370" s="240"/>
      <c r="Q370" s="240"/>
      <c r="R370" s="240"/>
      <c r="S370" s="240"/>
      <c r="T370" s="241"/>
      <c r="U370" s="240"/>
      <c r="V370" s="242">
        <f t="shared" si="227"/>
        <v>672</v>
      </c>
      <c r="W370" s="243">
        <v>132</v>
      </c>
      <c r="X370" s="236">
        <v>182.17599999999999</v>
      </c>
      <c r="Y370" s="244">
        <f t="shared" si="228"/>
        <v>24047.232</v>
      </c>
      <c r="Z370" s="242">
        <f t="shared" si="229"/>
        <v>24047.232</v>
      </c>
      <c r="AA370" s="245">
        <f t="shared" si="230"/>
        <v>100</v>
      </c>
      <c r="AB370" s="102"/>
      <c r="AC370" s="102"/>
      <c r="AD370" s="102"/>
      <c r="AE370" s="102"/>
      <c r="AF370" s="132"/>
      <c r="AG370" s="132"/>
      <c r="AH370" s="132"/>
      <c r="AI370" s="132"/>
      <c r="AJ370" s="132"/>
      <c r="AK370" s="132"/>
      <c r="AL370" s="132"/>
      <c r="AM370" s="132"/>
      <c r="AN370" s="132"/>
      <c r="AO370" s="132"/>
      <c r="AP370" s="132"/>
      <c r="AQ370" s="132"/>
      <c r="AR370" s="132"/>
    </row>
    <row r="371" spans="1:44" s="103" customFormat="1" ht="30" customHeight="1" thickBot="1">
      <c r="A371" s="251">
        <v>11</v>
      </c>
      <c r="B371" s="252" t="s">
        <v>355</v>
      </c>
      <c r="C371" s="496" t="s">
        <v>356</v>
      </c>
      <c r="D371" s="221">
        <v>182.17599999999999</v>
      </c>
      <c r="E371" s="390" t="s">
        <v>53</v>
      </c>
      <c r="F371" s="180" t="s">
        <v>54</v>
      </c>
      <c r="G371" s="104"/>
      <c r="H371" s="104"/>
      <c r="I371" s="497"/>
      <c r="J371" s="497"/>
      <c r="K371" s="497"/>
      <c r="L371" s="312">
        <f>IF(RIGHT(S371)="T",(+H371-G371),0)</f>
        <v>0</v>
      </c>
      <c r="M371" s="312">
        <f>IF(RIGHT(S371)="U",(+H371-G371),0)</f>
        <v>0</v>
      </c>
      <c r="N371" s="312">
        <f>IF(RIGHT(S371)="C",(+H371-G371),0)</f>
        <v>0</v>
      </c>
      <c r="O371" s="312">
        <f>IF(RIGHT(S371)="D",(+H371-G371),0)</f>
        <v>0</v>
      </c>
      <c r="P371" s="182"/>
      <c r="Q371" s="182"/>
      <c r="R371" s="182"/>
      <c r="S371" s="105"/>
      <c r="T371" s="111"/>
      <c r="U371" s="182"/>
      <c r="V371" s="296"/>
      <c r="W371" s="297"/>
      <c r="X371" s="221"/>
      <c r="Y371" s="298"/>
      <c r="Z371" s="296"/>
      <c r="AA371" s="299"/>
      <c r="AB371" s="102"/>
      <c r="AC371" s="102"/>
      <c r="AD371" s="102"/>
      <c r="AE371" s="102"/>
      <c r="AF371" s="101"/>
      <c r="AG371" s="101"/>
      <c r="AH371" s="101"/>
      <c r="AI371" s="101"/>
      <c r="AJ371" s="101"/>
      <c r="AK371" s="101"/>
      <c r="AL371" s="101"/>
      <c r="AM371" s="101"/>
      <c r="AN371" s="101"/>
      <c r="AO371" s="101"/>
      <c r="AP371" s="101"/>
      <c r="AQ371" s="101"/>
      <c r="AR371" s="101"/>
    </row>
    <row r="372" spans="1:44" s="88" customFormat="1" ht="30" customHeight="1" thickBot="1">
      <c r="A372" s="300"/>
      <c r="B372" s="301"/>
      <c r="C372" s="302" t="s">
        <v>58</v>
      </c>
      <c r="D372" s="301"/>
      <c r="E372" s="351" t="s">
        <v>53</v>
      </c>
      <c r="F372" s="304" t="s">
        <v>54</v>
      </c>
      <c r="G372" s="305"/>
      <c r="H372" s="305"/>
      <c r="I372" s="304" t="s">
        <v>54</v>
      </c>
      <c r="J372" s="304" t="s">
        <v>54</v>
      </c>
      <c r="K372" s="467"/>
      <c r="L372" s="306">
        <f>SUM(L371:L371)</f>
        <v>0</v>
      </c>
      <c r="M372" s="306">
        <f>SUM(M371:M371)</f>
        <v>0</v>
      </c>
      <c r="N372" s="306">
        <f>SUM(N371:N371)</f>
        <v>0</v>
      </c>
      <c r="O372" s="306">
        <f>SUM(O371:O371)</f>
        <v>0</v>
      </c>
      <c r="P372" s="304" t="s">
        <v>54</v>
      </c>
      <c r="Q372" s="304" t="s">
        <v>54</v>
      </c>
      <c r="R372" s="304" t="s">
        <v>54</v>
      </c>
      <c r="S372" s="301"/>
      <c r="T372" s="301"/>
      <c r="U372" s="301"/>
      <c r="V372" s="296">
        <f t="shared" ref="V372" si="233">$AB$15-((N372*24))</f>
        <v>672</v>
      </c>
      <c r="W372" s="297">
        <v>132</v>
      </c>
      <c r="X372" s="221">
        <v>182.17599999999999</v>
      </c>
      <c r="Y372" s="298">
        <f t="shared" ref="Y372" si="234">W372*X372</f>
        <v>24047.232</v>
      </c>
      <c r="Z372" s="296">
        <f t="shared" ref="Z372" si="235">(Y372*(V372-L372*24))/V372</f>
        <v>24047.232</v>
      </c>
      <c r="AA372" s="299">
        <f t="shared" ref="AA372" si="236">(Z372/Y372)*100</f>
        <v>100</v>
      </c>
      <c r="AB372" s="108"/>
    </row>
    <row r="373" spans="1:44" ht="30" customHeight="1">
      <c r="A373" s="328">
        <v>12</v>
      </c>
      <c r="B373" s="134" t="s">
        <v>357</v>
      </c>
      <c r="C373" s="498" t="s">
        <v>358</v>
      </c>
      <c r="D373" s="124">
        <v>35.353000000000002</v>
      </c>
      <c r="E373" s="157" t="s">
        <v>53</v>
      </c>
      <c r="F373" s="277" t="s">
        <v>54</v>
      </c>
      <c r="G373" s="116"/>
      <c r="H373" s="116"/>
      <c r="I373" s="478"/>
      <c r="J373" s="478"/>
      <c r="K373" s="478"/>
      <c r="L373" s="312">
        <f>IF(RIGHT(S373)="T",(+H373-G373),0)</f>
        <v>0</v>
      </c>
      <c r="M373" s="312">
        <f>IF(RIGHT(S373)="U",(+H373-G373),0)</f>
        <v>0</v>
      </c>
      <c r="N373" s="312">
        <f>IF(RIGHT(S373)="C",(+H373-G373),0)</f>
        <v>0</v>
      </c>
      <c r="O373" s="312">
        <f>IF(RIGHT(S373)="D",(+H373-G373),0)</f>
        <v>0</v>
      </c>
      <c r="P373" s="161"/>
      <c r="Q373" s="161"/>
      <c r="R373" s="161"/>
      <c r="S373" s="117"/>
      <c r="T373" s="118"/>
      <c r="U373" s="161"/>
      <c r="V373" s="490"/>
      <c r="W373" s="491"/>
      <c r="X373" s="491"/>
      <c r="Y373" s="491"/>
      <c r="Z373" s="491"/>
      <c r="AA373" s="492"/>
      <c r="AB373" s="5"/>
      <c r="AC373" s="5"/>
      <c r="AD373" s="5"/>
      <c r="AE373" s="5"/>
      <c r="AF373" s="133"/>
      <c r="AG373" s="133"/>
      <c r="AH373" s="133"/>
      <c r="AI373" s="133"/>
      <c r="AJ373" s="133"/>
      <c r="AK373" s="133"/>
      <c r="AL373" s="133"/>
      <c r="AM373" s="133"/>
      <c r="AN373" s="133"/>
      <c r="AO373" s="133"/>
      <c r="AP373" s="133"/>
      <c r="AQ373" s="133"/>
      <c r="AR373" s="133"/>
    </row>
    <row r="374" spans="1:44" s="88" customFormat="1" ht="30" customHeight="1" thickBot="1">
      <c r="A374" s="283"/>
      <c r="B374" s="284"/>
      <c r="C374" s="285" t="s">
        <v>58</v>
      </c>
      <c r="D374" s="284"/>
      <c r="E374" s="198" t="s">
        <v>53</v>
      </c>
      <c r="F374" s="287" t="s">
        <v>54</v>
      </c>
      <c r="G374" s="288"/>
      <c r="H374" s="288"/>
      <c r="I374" s="287" t="s">
        <v>54</v>
      </c>
      <c r="J374" s="287" t="s">
        <v>54</v>
      </c>
      <c r="K374" s="327"/>
      <c r="L374" s="289">
        <f>SUM(L373:L373)</f>
        <v>0</v>
      </c>
      <c r="M374" s="289">
        <f t="shared" ref="M374:O374" si="237">SUM(M373:M373)</f>
        <v>0</v>
      </c>
      <c r="N374" s="289">
        <f t="shared" si="237"/>
        <v>0</v>
      </c>
      <c r="O374" s="289">
        <f t="shared" si="237"/>
        <v>0</v>
      </c>
      <c r="P374" s="287" t="s">
        <v>54</v>
      </c>
      <c r="Q374" s="287" t="s">
        <v>54</v>
      </c>
      <c r="R374" s="287" t="s">
        <v>54</v>
      </c>
      <c r="S374" s="284"/>
      <c r="T374" s="284"/>
      <c r="U374" s="284"/>
      <c r="V374" s="290">
        <f>$AB$15-((N374*24))</f>
        <v>672</v>
      </c>
      <c r="W374" s="483">
        <v>131</v>
      </c>
      <c r="X374" s="484">
        <v>35.353000000000002</v>
      </c>
      <c r="Y374" s="485">
        <f>W374*X374</f>
        <v>4631.2430000000004</v>
      </c>
      <c r="Z374" s="293">
        <f>(Y374*(V374-L374*24))/V374</f>
        <v>4631.2430000000004</v>
      </c>
      <c r="AA374" s="486">
        <f t="shared" si="230"/>
        <v>100</v>
      </c>
      <c r="AB374" s="108"/>
    </row>
    <row r="375" spans="1:44" s="103" customFormat="1" ht="30" customHeight="1" thickBot="1">
      <c r="A375" s="233">
        <v>13</v>
      </c>
      <c r="B375" s="234" t="s">
        <v>359</v>
      </c>
      <c r="C375" s="493" t="s">
        <v>360</v>
      </c>
      <c r="D375" s="236">
        <v>20.109000000000002</v>
      </c>
      <c r="E375" s="157" t="s">
        <v>53</v>
      </c>
      <c r="F375" s="238" t="s">
        <v>54</v>
      </c>
      <c r="G375" s="494"/>
      <c r="H375" s="494"/>
      <c r="I375" s="495"/>
      <c r="J375" s="495"/>
      <c r="K375" s="495"/>
      <c r="L375" s="240"/>
      <c r="M375" s="240"/>
      <c r="N375" s="240"/>
      <c r="O375" s="240"/>
      <c r="P375" s="240"/>
      <c r="Q375" s="240"/>
      <c r="R375" s="240"/>
      <c r="S375" s="240"/>
      <c r="T375" s="241"/>
      <c r="U375" s="240"/>
      <c r="V375" s="242">
        <f t="shared" si="227"/>
        <v>672</v>
      </c>
      <c r="W375" s="243">
        <v>131</v>
      </c>
      <c r="X375" s="236">
        <v>20.109000000000002</v>
      </c>
      <c r="Y375" s="244">
        <f t="shared" si="228"/>
        <v>2634.2790000000005</v>
      </c>
      <c r="Z375" s="242">
        <f t="shared" si="229"/>
        <v>2634.2790000000005</v>
      </c>
      <c r="AA375" s="245">
        <f t="shared" si="230"/>
        <v>100</v>
      </c>
      <c r="AB375" s="102"/>
      <c r="AC375" s="102"/>
      <c r="AD375" s="102"/>
      <c r="AE375" s="102"/>
      <c r="AF375" s="101"/>
      <c r="AG375" s="101"/>
      <c r="AH375" s="101"/>
      <c r="AI375" s="101"/>
      <c r="AJ375" s="101"/>
      <c r="AK375" s="101"/>
      <c r="AL375" s="101"/>
      <c r="AM375" s="101"/>
      <c r="AN375" s="101"/>
      <c r="AO375" s="101"/>
      <c r="AP375" s="101"/>
      <c r="AQ375" s="101"/>
      <c r="AR375" s="101"/>
    </row>
    <row r="376" spans="1:44" s="103" customFormat="1" ht="30" customHeight="1" thickBot="1">
      <c r="A376" s="233">
        <v>14</v>
      </c>
      <c r="B376" s="234" t="s">
        <v>361</v>
      </c>
      <c r="C376" s="493" t="s">
        <v>362</v>
      </c>
      <c r="D376" s="236">
        <v>20.109000000000002</v>
      </c>
      <c r="E376" s="198" t="s">
        <v>53</v>
      </c>
      <c r="F376" s="238" t="s">
        <v>54</v>
      </c>
      <c r="G376" s="494"/>
      <c r="H376" s="494"/>
      <c r="I376" s="495"/>
      <c r="J376" s="495"/>
      <c r="K376" s="495"/>
      <c r="L376" s="240"/>
      <c r="M376" s="240"/>
      <c r="N376" s="240"/>
      <c r="O376" s="240"/>
      <c r="P376" s="240"/>
      <c r="Q376" s="240"/>
      <c r="R376" s="240"/>
      <c r="S376" s="240"/>
      <c r="T376" s="241"/>
      <c r="U376" s="240"/>
      <c r="V376" s="242">
        <f t="shared" si="227"/>
        <v>672</v>
      </c>
      <c r="W376" s="243">
        <v>131</v>
      </c>
      <c r="X376" s="236">
        <v>20.109000000000002</v>
      </c>
      <c r="Y376" s="244">
        <f t="shared" si="228"/>
        <v>2634.2790000000005</v>
      </c>
      <c r="Z376" s="242">
        <f t="shared" si="229"/>
        <v>2634.2790000000005</v>
      </c>
      <c r="AA376" s="245">
        <f t="shared" si="230"/>
        <v>100</v>
      </c>
      <c r="AB376" s="102"/>
      <c r="AC376" s="102"/>
      <c r="AD376" s="102"/>
      <c r="AE376" s="102"/>
      <c r="AF376" s="101"/>
      <c r="AG376" s="101"/>
      <c r="AH376" s="101"/>
      <c r="AI376" s="101"/>
      <c r="AJ376" s="101"/>
      <c r="AK376" s="101"/>
      <c r="AL376" s="101"/>
      <c r="AM376" s="101"/>
      <c r="AN376" s="101"/>
      <c r="AO376" s="101"/>
      <c r="AP376" s="101"/>
      <c r="AQ376" s="101"/>
      <c r="AR376" s="101"/>
    </row>
    <row r="377" spans="1:44" s="103" customFormat="1" ht="30" customHeight="1" thickBot="1">
      <c r="A377" s="233">
        <v>15</v>
      </c>
      <c r="B377" s="234" t="s">
        <v>363</v>
      </c>
      <c r="C377" s="493" t="s">
        <v>364</v>
      </c>
      <c r="D377" s="236">
        <v>22.478000000000002</v>
      </c>
      <c r="E377" s="157" t="s">
        <v>53</v>
      </c>
      <c r="F377" s="238" t="s">
        <v>54</v>
      </c>
      <c r="G377" s="494"/>
      <c r="H377" s="494"/>
      <c r="I377" s="495"/>
      <c r="J377" s="495"/>
      <c r="K377" s="495"/>
      <c r="L377" s="240"/>
      <c r="M377" s="240"/>
      <c r="N377" s="240"/>
      <c r="O377" s="240"/>
      <c r="P377" s="240"/>
      <c r="Q377" s="240"/>
      <c r="R377" s="240"/>
      <c r="S377" s="240"/>
      <c r="T377" s="241"/>
      <c r="U377" s="240"/>
      <c r="V377" s="242">
        <f t="shared" si="227"/>
        <v>672</v>
      </c>
      <c r="W377" s="243">
        <v>131</v>
      </c>
      <c r="X377" s="236">
        <v>22.478000000000002</v>
      </c>
      <c r="Y377" s="244">
        <f t="shared" si="228"/>
        <v>2944.6180000000004</v>
      </c>
      <c r="Z377" s="242">
        <f t="shared" si="229"/>
        <v>2944.6180000000004</v>
      </c>
      <c r="AA377" s="245">
        <f t="shared" si="230"/>
        <v>100</v>
      </c>
      <c r="AB377" s="102"/>
      <c r="AC377" s="102"/>
      <c r="AD377" s="102"/>
      <c r="AE377" s="102"/>
      <c r="AF377" s="101"/>
      <c r="AG377" s="101"/>
      <c r="AH377" s="101"/>
      <c r="AI377" s="101"/>
      <c r="AJ377" s="101"/>
      <c r="AK377" s="101"/>
      <c r="AL377" s="101"/>
      <c r="AM377" s="101"/>
      <c r="AN377" s="101"/>
      <c r="AO377" s="101"/>
      <c r="AP377" s="101"/>
      <c r="AQ377" s="101"/>
      <c r="AR377" s="101"/>
    </row>
    <row r="378" spans="1:44" s="108" customFormat="1" ht="30" customHeight="1" thickBot="1">
      <c r="A378" s="274">
        <v>16</v>
      </c>
      <c r="B378" s="499" t="s">
        <v>365</v>
      </c>
      <c r="C378" s="500" t="s">
        <v>366</v>
      </c>
      <c r="D378" s="276">
        <v>234.59</v>
      </c>
      <c r="E378" s="198" t="s">
        <v>53</v>
      </c>
      <c r="F378" s="277" t="s">
        <v>54</v>
      </c>
      <c r="G378" s="116"/>
      <c r="H378" s="116"/>
      <c r="I378" s="277" t="s">
        <v>54</v>
      </c>
      <c r="J378" s="277" t="s">
        <v>54</v>
      </c>
      <c r="K378" s="159"/>
      <c r="L378" s="312">
        <f>IF(RIGHT(S378)="T",(+H378-G378),0)</f>
        <v>0</v>
      </c>
      <c r="M378" s="312">
        <f>IF(RIGHT(S378)="U",(+H378-G378),0)</f>
        <v>0</v>
      </c>
      <c r="N378" s="312">
        <f>IF(RIGHT(S378)="C",(+H378-G378),0)</f>
        <v>0</v>
      </c>
      <c r="O378" s="312">
        <f>IF(RIGHT(S378)="D",(+H378-G378),0)</f>
        <v>0</v>
      </c>
      <c r="P378" s="277" t="s">
        <v>54</v>
      </c>
      <c r="Q378" s="277" t="s">
        <v>54</v>
      </c>
      <c r="R378" s="277" t="s">
        <v>54</v>
      </c>
      <c r="S378" s="117"/>
      <c r="T378" s="118"/>
      <c r="U378" s="501"/>
      <c r="V378" s="490"/>
      <c r="W378" s="491"/>
      <c r="X378" s="491"/>
      <c r="Y378" s="491"/>
      <c r="Z378" s="491"/>
      <c r="AA378" s="492"/>
    </row>
    <row r="379" spans="1:44" s="88" customFormat="1" ht="30" customHeight="1" thickBot="1">
      <c r="A379" s="502"/>
      <c r="B379" s="503"/>
      <c r="C379" s="504" t="s">
        <v>58</v>
      </c>
      <c r="D379" s="503"/>
      <c r="E379" s="198" t="s">
        <v>53</v>
      </c>
      <c r="F379" s="287" t="s">
        <v>54</v>
      </c>
      <c r="G379" s="288"/>
      <c r="H379" s="288"/>
      <c r="I379" s="287" t="s">
        <v>54</v>
      </c>
      <c r="J379" s="287" t="s">
        <v>54</v>
      </c>
      <c r="K379" s="287" t="s">
        <v>54</v>
      </c>
      <c r="L379" s="289">
        <f>SUM(L378:L378)</f>
        <v>0</v>
      </c>
      <c r="M379" s="289">
        <f>SUM(M378:M378)</f>
        <v>0</v>
      </c>
      <c r="N379" s="289">
        <f>SUM(N378:N378)</f>
        <v>0</v>
      </c>
      <c r="O379" s="289">
        <f>SUM(O378:O378)</f>
        <v>0</v>
      </c>
      <c r="P379" s="287" t="s">
        <v>54</v>
      </c>
      <c r="Q379" s="287" t="s">
        <v>54</v>
      </c>
      <c r="R379" s="287" t="s">
        <v>54</v>
      </c>
      <c r="S379" s="503"/>
      <c r="T379" s="503"/>
      <c r="U379" s="503"/>
      <c r="V379" s="290">
        <f>$AB$15-((N379*24))</f>
        <v>672</v>
      </c>
      <c r="W379" s="291">
        <v>109</v>
      </c>
      <c r="X379" s="177">
        <v>234.59</v>
      </c>
      <c r="Y379" s="292">
        <f>W379*X379</f>
        <v>25570.31</v>
      </c>
      <c r="Z379" s="293">
        <f>(Y379*(V379-L379*24))/V379</f>
        <v>25570.31</v>
      </c>
      <c r="AA379" s="294">
        <f>(Z379/Y379)*100</f>
        <v>100</v>
      </c>
      <c r="AB379" s="108"/>
    </row>
    <row r="380" spans="1:44" s="108" customFormat="1" ht="30" customHeight="1">
      <c r="A380" s="274">
        <v>17</v>
      </c>
      <c r="B380" s="499" t="s">
        <v>367</v>
      </c>
      <c r="C380" s="500" t="s">
        <v>368</v>
      </c>
      <c r="D380" s="276">
        <v>59.01</v>
      </c>
      <c r="E380" s="157" t="s">
        <v>53</v>
      </c>
      <c r="F380" s="277" t="s">
        <v>54</v>
      </c>
      <c r="G380" s="116"/>
      <c r="H380" s="116"/>
      <c r="I380" s="277" t="s">
        <v>54</v>
      </c>
      <c r="J380" s="277" t="s">
        <v>54</v>
      </c>
      <c r="K380" s="277" t="s">
        <v>54</v>
      </c>
      <c r="L380" s="312">
        <f>IF(RIGHT(S380)="T",(+H380-G380),0)</f>
        <v>0</v>
      </c>
      <c r="M380" s="312">
        <f>IF(RIGHT(S380)="U",(+H380-G380),0)</f>
        <v>0</v>
      </c>
      <c r="N380" s="312">
        <f>IF(RIGHT(S380)="C",(+H380-G380),0)</f>
        <v>0</v>
      </c>
      <c r="O380" s="312">
        <f>IF(RIGHT(S380)="D",(+H380-G380),0)</f>
        <v>0</v>
      </c>
      <c r="P380" s="277" t="s">
        <v>54</v>
      </c>
      <c r="Q380" s="277" t="s">
        <v>54</v>
      </c>
      <c r="R380" s="277" t="s">
        <v>54</v>
      </c>
      <c r="S380" s="117"/>
      <c r="T380" s="118"/>
      <c r="U380" s="279"/>
      <c r="V380" s="490"/>
      <c r="W380" s="491"/>
      <c r="X380" s="491"/>
      <c r="Y380" s="491"/>
      <c r="Z380" s="491"/>
      <c r="AA380" s="492"/>
    </row>
    <row r="381" spans="1:44" s="88" customFormat="1" ht="30" customHeight="1" thickBot="1">
      <c r="A381" s="283"/>
      <c r="B381" s="284"/>
      <c r="C381" s="285" t="s">
        <v>58</v>
      </c>
      <c r="D381" s="284"/>
      <c r="E381" s="198" t="s">
        <v>53</v>
      </c>
      <c r="F381" s="287" t="s">
        <v>54</v>
      </c>
      <c r="G381" s="288"/>
      <c r="H381" s="288"/>
      <c r="I381" s="287" t="s">
        <v>54</v>
      </c>
      <c r="J381" s="287" t="s">
        <v>54</v>
      </c>
      <c r="K381" s="327"/>
      <c r="L381" s="289">
        <f>SUM(L380:L380)</f>
        <v>0</v>
      </c>
      <c r="M381" s="289">
        <f>SUM(M380:M380)</f>
        <v>0</v>
      </c>
      <c r="N381" s="289">
        <f>SUM(N380:N380)</f>
        <v>0</v>
      </c>
      <c r="O381" s="289">
        <f>SUM(O380:O380)</f>
        <v>0</v>
      </c>
      <c r="P381" s="287" t="s">
        <v>54</v>
      </c>
      <c r="Q381" s="287" t="s">
        <v>54</v>
      </c>
      <c r="R381" s="287" t="s">
        <v>54</v>
      </c>
      <c r="S381" s="284"/>
      <c r="T381" s="284"/>
      <c r="U381" s="284"/>
      <c r="V381" s="290">
        <f>$AB$15-((N381*24))</f>
        <v>672</v>
      </c>
      <c r="W381" s="291">
        <v>156</v>
      </c>
      <c r="X381" s="177">
        <v>59.01</v>
      </c>
      <c r="Y381" s="292">
        <f>W381*X381</f>
        <v>9205.56</v>
      </c>
      <c r="Z381" s="293">
        <f>(Y381*(V381-L381*24))/V381</f>
        <v>9205.56</v>
      </c>
      <c r="AA381" s="294">
        <f>(Z381/Y381)*100</f>
        <v>100</v>
      </c>
      <c r="AB381" s="108"/>
    </row>
    <row r="382" spans="1:44" s="107" customFormat="1" ht="30" customHeight="1">
      <c r="A382" s="713">
        <v>18</v>
      </c>
      <c r="B382" s="706" t="s">
        <v>347</v>
      </c>
      <c r="C382" s="715" t="s">
        <v>369</v>
      </c>
      <c r="D382" s="708">
        <v>5.2839999999999998</v>
      </c>
      <c r="E382" s="157" t="s">
        <v>53</v>
      </c>
      <c r="F382" s="158" t="s">
        <v>54</v>
      </c>
      <c r="G382" s="104">
        <v>42047.669444444444</v>
      </c>
      <c r="H382" s="104">
        <v>42047.673611111109</v>
      </c>
      <c r="I382" s="158" t="s">
        <v>54</v>
      </c>
      <c r="J382" s="158" t="s">
        <v>54</v>
      </c>
      <c r="K382" s="159"/>
      <c r="L382" s="160">
        <f>IF(RIGHT(S382)="T",(+H382-G382),0)</f>
        <v>0</v>
      </c>
      <c r="M382" s="160">
        <f>IF(RIGHT(S382)="U",(+H382-G382),0)</f>
        <v>4.166666665696539E-3</v>
      </c>
      <c r="N382" s="160">
        <f>IF(RIGHT(S382)="C",(+H382-G382),0)</f>
        <v>0</v>
      </c>
      <c r="O382" s="160">
        <f>IF(RIGHT(S382)="D",(+H382-G382),0)</f>
        <v>0</v>
      </c>
      <c r="P382" s="158" t="s">
        <v>54</v>
      </c>
      <c r="Q382" s="158" t="s">
        <v>54</v>
      </c>
      <c r="R382" s="158" t="s">
        <v>54</v>
      </c>
      <c r="S382" s="105" t="s">
        <v>78</v>
      </c>
      <c r="T382" s="111" t="s">
        <v>812</v>
      </c>
      <c r="U382" s="207"/>
      <c r="V382" s="222"/>
      <c r="W382" s="223"/>
      <c r="X382" s="223"/>
      <c r="Y382" s="223"/>
      <c r="Z382" s="223"/>
      <c r="AA382" s="224"/>
    </row>
    <row r="383" spans="1:44" s="107" customFormat="1" ht="30" customHeight="1">
      <c r="A383" s="714"/>
      <c r="B383" s="712"/>
      <c r="C383" s="716"/>
      <c r="D383" s="710"/>
      <c r="E383" s="268"/>
      <c r="F383" s="169"/>
      <c r="G383" s="104">
        <v>42047.673611111109</v>
      </c>
      <c r="H383" s="104">
        <v>42048.527083333334</v>
      </c>
      <c r="I383" s="169"/>
      <c r="J383" s="169"/>
      <c r="K383" s="170"/>
      <c r="L383" s="171">
        <f>IF(RIGHT(S383)="T",(+H383-G383),0)</f>
        <v>0</v>
      </c>
      <c r="M383" s="171">
        <f>IF(RIGHT(S383)="U",(+H383-G383),0)</f>
        <v>0</v>
      </c>
      <c r="N383" s="171">
        <f>IF(RIGHT(S383)="C",(+H383-G383),0)</f>
        <v>0</v>
      </c>
      <c r="O383" s="171">
        <f>IF(RIGHT(S383)="D",(+H383-G383),0)</f>
        <v>0.85347222222480923</v>
      </c>
      <c r="P383" s="169"/>
      <c r="Q383" s="169"/>
      <c r="R383" s="169"/>
      <c r="S383" s="105" t="s">
        <v>73</v>
      </c>
      <c r="T383" s="106" t="s">
        <v>813</v>
      </c>
      <c r="U383" s="339"/>
      <c r="V383" s="192"/>
      <c r="W383" s="193"/>
      <c r="X383" s="193"/>
      <c r="Y383" s="193"/>
      <c r="Z383" s="193"/>
      <c r="AA383" s="194"/>
    </row>
    <row r="384" spans="1:44" s="88" customFormat="1" ht="30" customHeight="1" thickBot="1">
      <c r="A384" s="505"/>
      <c r="B384" s="506"/>
      <c r="C384" s="507" t="s">
        <v>58</v>
      </c>
      <c r="D384" s="506"/>
      <c r="E384" s="198" t="s">
        <v>53</v>
      </c>
      <c r="F384" s="199" t="s">
        <v>54</v>
      </c>
      <c r="G384" s="200"/>
      <c r="H384" s="200"/>
      <c r="I384" s="199" t="s">
        <v>54</v>
      </c>
      <c r="J384" s="199" t="s">
        <v>54</v>
      </c>
      <c r="K384" s="199" t="s">
        <v>54</v>
      </c>
      <c r="L384" s="201">
        <f>SUM(L382:L383)</f>
        <v>0</v>
      </c>
      <c r="M384" s="201">
        <f t="shared" ref="M384:O384" si="238">SUM(M382:M383)</f>
        <v>4.166666665696539E-3</v>
      </c>
      <c r="N384" s="201">
        <f t="shared" si="238"/>
        <v>0</v>
      </c>
      <c r="O384" s="201">
        <f t="shared" si="238"/>
        <v>0.85347222222480923</v>
      </c>
      <c r="P384" s="199" t="s">
        <v>54</v>
      </c>
      <c r="Q384" s="199" t="s">
        <v>54</v>
      </c>
      <c r="R384" s="199" t="s">
        <v>54</v>
      </c>
      <c r="S384" s="508"/>
      <c r="T384" s="509"/>
      <c r="U384" s="506"/>
      <c r="V384" s="203">
        <f>$AB$15-((N384*24))</f>
        <v>672</v>
      </c>
      <c r="W384" s="176">
        <v>131</v>
      </c>
      <c r="X384" s="177">
        <v>5.2839999999999998</v>
      </c>
      <c r="Y384" s="204">
        <f>W384*X384</f>
        <v>692.20399999999995</v>
      </c>
      <c r="Z384" s="203">
        <f>(Y384*(V384-L384*24))/V384</f>
        <v>692.20399999999995</v>
      </c>
      <c r="AA384" s="205">
        <f>(Z384/Y384)*100</f>
        <v>100</v>
      </c>
      <c r="AB384" s="107"/>
    </row>
    <row r="385" spans="1:44" s="107" customFormat="1" ht="30" customHeight="1">
      <c r="A385" s="316">
        <v>19</v>
      </c>
      <c r="B385" s="317" t="s">
        <v>370</v>
      </c>
      <c r="C385" s="318" t="s">
        <v>371</v>
      </c>
      <c r="D385" s="124">
        <v>5.2839999999999998</v>
      </c>
      <c r="E385" s="157" t="s">
        <v>53</v>
      </c>
      <c r="F385" s="158" t="s">
        <v>54</v>
      </c>
      <c r="G385" s="104">
        <v>42048.688888888886</v>
      </c>
      <c r="H385" s="104">
        <v>42048.818749999999</v>
      </c>
      <c r="I385" s="158" t="s">
        <v>54</v>
      </c>
      <c r="J385" s="158" t="s">
        <v>54</v>
      </c>
      <c r="K385" s="510"/>
      <c r="L385" s="206">
        <f>IF(RIGHT(S385)="T",(+H385-G385),0)</f>
        <v>0</v>
      </c>
      <c r="M385" s="206">
        <f>IF(RIGHT(S385)="U",(+H385-G385),0)</f>
        <v>0</v>
      </c>
      <c r="N385" s="206">
        <f>IF(RIGHT(S385)="C",(+H385-G385),0)</f>
        <v>0</v>
      </c>
      <c r="O385" s="206">
        <f>IF(RIGHT(S385)="D",(+H385-G385),0)</f>
        <v>0.12986111111240461</v>
      </c>
      <c r="P385" s="158" t="s">
        <v>54</v>
      </c>
      <c r="Q385" s="158" t="s">
        <v>54</v>
      </c>
      <c r="R385" s="158" t="s">
        <v>54</v>
      </c>
      <c r="S385" s="105" t="s">
        <v>73</v>
      </c>
      <c r="T385" s="106" t="s">
        <v>814</v>
      </c>
      <c r="U385" s="207"/>
      <c r="V385" s="222"/>
      <c r="W385" s="223"/>
      <c r="X385" s="223"/>
      <c r="Y385" s="223"/>
      <c r="Z385" s="223"/>
      <c r="AA385" s="224"/>
    </row>
    <row r="386" spans="1:44" s="88" customFormat="1" ht="30" customHeight="1" thickBot="1">
      <c r="A386" s="505"/>
      <c r="B386" s="506"/>
      <c r="C386" s="507" t="s">
        <v>58</v>
      </c>
      <c r="D386" s="506"/>
      <c r="E386" s="198" t="s">
        <v>53</v>
      </c>
      <c r="F386" s="199" t="s">
        <v>54</v>
      </c>
      <c r="G386" s="200"/>
      <c r="H386" s="200"/>
      <c r="I386" s="199" t="s">
        <v>54</v>
      </c>
      <c r="J386" s="199" t="s">
        <v>54</v>
      </c>
      <c r="K386" s="199" t="s">
        <v>54</v>
      </c>
      <c r="L386" s="201">
        <f>SUM(L385:L385)</f>
        <v>0</v>
      </c>
      <c r="M386" s="201">
        <f>SUM(M385:M385)</f>
        <v>0</v>
      </c>
      <c r="N386" s="201">
        <f>SUM(N385:N385)</f>
        <v>0</v>
      </c>
      <c r="O386" s="201">
        <f>SUM(O385:O385)</f>
        <v>0.12986111111240461</v>
      </c>
      <c r="P386" s="199" t="s">
        <v>54</v>
      </c>
      <c r="Q386" s="199" t="s">
        <v>54</v>
      </c>
      <c r="R386" s="199" t="s">
        <v>54</v>
      </c>
      <c r="S386" s="508"/>
      <c r="T386" s="509"/>
      <c r="U386" s="506"/>
      <c r="V386" s="203">
        <f>$AB$15-((N386*24))</f>
        <v>672</v>
      </c>
      <c r="W386" s="176">
        <v>131</v>
      </c>
      <c r="X386" s="177">
        <v>5.2839999999999998</v>
      </c>
      <c r="Y386" s="204">
        <f>W386*X386</f>
        <v>692.20399999999995</v>
      </c>
      <c r="Z386" s="203">
        <f>(Y386*(V386-L386*24))/V386</f>
        <v>692.20399999999995</v>
      </c>
      <c r="AA386" s="205">
        <f>(Z386/Y386)*100</f>
        <v>100</v>
      </c>
      <c r="AB386" s="107"/>
    </row>
    <row r="387" spans="1:44" ht="30" customHeight="1">
      <c r="A387" s="476">
        <v>20</v>
      </c>
      <c r="B387" s="252" t="s">
        <v>372</v>
      </c>
      <c r="C387" s="477" t="s">
        <v>373</v>
      </c>
      <c r="D387" s="371">
        <v>6.17</v>
      </c>
      <c r="E387" s="157" t="s">
        <v>53</v>
      </c>
      <c r="F387" s="277" t="s">
        <v>54</v>
      </c>
      <c r="G387" s="116"/>
      <c r="H387" s="116"/>
      <c r="I387" s="478"/>
      <c r="J387" s="478"/>
      <c r="K387" s="478"/>
      <c r="L387" s="312">
        <f>IF(RIGHT(S387)="T",(+H387-G387),0)</f>
        <v>0</v>
      </c>
      <c r="M387" s="312">
        <f>IF(RIGHT(S387)="U",(+H387-G387),0)</f>
        <v>0</v>
      </c>
      <c r="N387" s="312">
        <f>IF(RIGHT(S387)="C",(+H387-G387),0)</f>
        <v>0</v>
      </c>
      <c r="O387" s="312">
        <f>IF(RIGHT(S387)="D",(+H387-G387),0)</f>
        <v>0</v>
      </c>
      <c r="P387" s="161"/>
      <c r="Q387" s="161"/>
      <c r="R387" s="161"/>
      <c r="S387" s="117"/>
      <c r="T387" s="118"/>
      <c r="U387" s="161"/>
      <c r="V387" s="490"/>
      <c r="W387" s="416"/>
      <c r="X387" s="416"/>
      <c r="Y387" s="416"/>
      <c r="Z387" s="416"/>
      <c r="AA387" s="417"/>
      <c r="AB387" s="5"/>
      <c r="AC387" s="5"/>
      <c r="AD387" s="5"/>
      <c r="AE387" s="5"/>
      <c r="AF387" s="133"/>
      <c r="AG387" s="133"/>
      <c r="AH387" s="133"/>
      <c r="AI387" s="133"/>
      <c r="AJ387" s="133"/>
      <c r="AK387" s="133"/>
      <c r="AL387" s="133"/>
      <c r="AM387" s="133"/>
      <c r="AN387" s="133"/>
      <c r="AO387" s="133"/>
      <c r="AP387" s="133"/>
      <c r="AQ387" s="133"/>
      <c r="AR387" s="133"/>
    </row>
    <row r="388" spans="1:44" s="88" customFormat="1" ht="30" customHeight="1" thickBot="1">
      <c r="A388" s="283"/>
      <c r="B388" s="284"/>
      <c r="C388" s="285" t="s">
        <v>58</v>
      </c>
      <c r="D388" s="284"/>
      <c r="E388" s="198" t="s">
        <v>53</v>
      </c>
      <c r="F388" s="287" t="s">
        <v>54</v>
      </c>
      <c r="G388" s="288"/>
      <c r="H388" s="288"/>
      <c r="I388" s="287" t="s">
        <v>54</v>
      </c>
      <c r="J388" s="287" t="s">
        <v>54</v>
      </c>
      <c r="K388" s="327"/>
      <c r="L388" s="289">
        <f>SUM(L387:L387)</f>
        <v>0</v>
      </c>
      <c r="M388" s="289">
        <f>SUM(M387:M387)</f>
        <v>0</v>
      </c>
      <c r="N388" s="289">
        <f>SUM(N387:N387)</f>
        <v>0</v>
      </c>
      <c r="O388" s="289">
        <f>SUM(O387:O387)</f>
        <v>0</v>
      </c>
      <c r="P388" s="287" t="s">
        <v>54</v>
      </c>
      <c r="Q388" s="287" t="s">
        <v>54</v>
      </c>
      <c r="R388" s="287" t="s">
        <v>54</v>
      </c>
      <c r="S388" s="284"/>
      <c r="T388" s="284"/>
      <c r="U388" s="284"/>
      <c r="V388" s="290">
        <f>$AB$15-((N388*24))</f>
        <v>672</v>
      </c>
      <c r="W388" s="291">
        <v>131</v>
      </c>
      <c r="X388" s="177">
        <v>6.17</v>
      </c>
      <c r="Y388" s="292">
        <f>W388*X388</f>
        <v>808.27</v>
      </c>
      <c r="Z388" s="293">
        <f>(Y388*(V388-L388*24))/V388</f>
        <v>808.26999999999987</v>
      </c>
      <c r="AA388" s="294">
        <f>(Z388/Y388)*100</f>
        <v>99.999999999999986</v>
      </c>
      <c r="AB388" s="108"/>
    </row>
    <row r="389" spans="1:44" ht="30" customHeight="1">
      <c r="A389" s="476">
        <v>21</v>
      </c>
      <c r="B389" s="488" t="s">
        <v>374</v>
      </c>
      <c r="C389" s="477" t="s">
        <v>375</v>
      </c>
      <c r="D389" s="221">
        <v>6.17</v>
      </c>
      <c r="E389" s="157" t="s">
        <v>53</v>
      </c>
      <c r="F389" s="277" t="s">
        <v>54</v>
      </c>
      <c r="G389" s="116"/>
      <c r="H389" s="116"/>
      <c r="I389" s="478"/>
      <c r="J389" s="478"/>
      <c r="K389" s="478"/>
      <c r="L389" s="312">
        <f>IF(RIGHT(S389)="T",(+H389-G389),0)</f>
        <v>0</v>
      </c>
      <c r="M389" s="312">
        <f>IF(RIGHT(S389)="U",(+H389-G389),0)</f>
        <v>0</v>
      </c>
      <c r="N389" s="312">
        <f>IF(RIGHT(S389)="C",(+H389-G389),0)</f>
        <v>0</v>
      </c>
      <c r="O389" s="312">
        <f>IF(RIGHT(S389)="D",(+H389-G389),0)</f>
        <v>0</v>
      </c>
      <c r="P389" s="161"/>
      <c r="Q389" s="161"/>
      <c r="R389" s="161"/>
      <c r="S389" s="117"/>
      <c r="T389" s="118"/>
      <c r="U389" s="161"/>
      <c r="V389" s="490"/>
      <c r="W389" s="491"/>
      <c r="X389" s="491"/>
      <c r="Y389" s="491"/>
      <c r="Z389" s="491"/>
      <c r="AA389" s="492"/>
      <c r="AB389" s="5"/>
      <c r="AC389" s="5"/>
      <c r="AD389" s="5"/>
      <c r="AE389" s="5"/>
      <c r="AF389" s="133"/>
      <c r="AG389" s="133"/>
      <c r="AH389" s="133"/>
      <c r="AI389" s="133"/>
      <c r="AJ389" s="133"/>
      <c r="AK389" s="133"/>
      <c r="AL389" s="133"/>
      <c r="AM389" s="133"/>
      <c r="AN389" s="133"/>
      <c r="AO389" s="133"/>
      <c r="AP389" s="133"/>
      <c r="AQ389" s="133"/>
      <c r="AR389" s="133"/>
    </row>
    <row r="390" spans="1:44" s="88" customFormat="1" ht="30" customHeight="1" thickBot="1">
      <c r="A390" s="283"/>
      <c r="B390" s="284"/>
      <c r="C390" s="285" t="s">
        <v>58</v>
      </c>
      <c r="D390" s="284"/>
      <c r="E390" s="198" t="s">
        <v>53</v>
      </c>
      <c r="F390" s="287" t="s">
        <v>54</v>
      </c>
      <c r="G390" s="288"/>
      <c r="H390" s="288"/>
      <c r="I390" s="287" t="s">
        <v>54</v>
      </c>
      <c r="J390" s="287" t="s">
        <v>54</v>
      </c>
      <c r="K390" s="327"/>
      <c r="L390" s="289">
        <f>SUM(L389:L389)</f>
        <v>0</v>
      </c>
      <c r="M390" s="289">
        <f>SUM(M389:M389)</f>
        <v>0</v>
      </c>
      <c r="N390" s="289">
        <f>SUM(N389:N389)</f>
        <v>0</v>
      </c>
      <c r="O390" s="289">
        <f>SUM(O389:O389)</f>
        <v>0</v>
      </c>
      <c r="P390" s="287" t="s">
        <v>54</v>
      </c>
      <c r="Q390" s="287" t="s">
        <v>54</v>
      </c>
      <c r="R390" s="287" t="s">
        <v>54</v>
      </c>
      <c r="S390" s="284"/>
      <c r="T390" s="284"/>
      <c r="U390" s="284"/>
      <c r="V390" s="290">
        <f>$AB$15-((N390*24))</f>
        <v>672</v>
      </c>
      <c r="W390" s="291">
        <v>131</v>
      </c>
      <c r="X390" s="177">
        <v>6.17</v>
      </c>
      <c r="Y390" s="292">
        <f>W390*X390</f>
        <v>808.27</v>
      </c>
      <c r="Z390" s="293">
        <f>(Y390*(V390-L390*24))/V390</f>
        <v>808.26999999999987</v>
      </c>
      <c r="AA390" s="294">
        <f>(Z390/Y390)*100</f>
        <v>99.999999999999986</v>
      </c>
      <c r="AB390" s="108"/>
    </row>
    <row r="391" spans="1:44" ht="30" customHeight="1">
      <c r="A391" s="328">
        <v>22</v>
      </c>
      <c r="B391" s="134" t="s">
        <v>376</v>
      </c>
      <c r="C391" s="135" t="s">
        <v>377</v>
      </c>
      <c r="D391" s="124">
        <v>15.69</v>
      </c>
      <c r="E391" s="157" t="s">
        <v>53</v>
      </c>
      <c r="F391" s="277" t="s">
        <v>54</v>
      </c>
      <c r="G391" s="104"/>
      <c r="H391" s="104"/>
      <c r="I391" s="511"/>
      <c r="J391" s="511"/>
      <c r="K391" s="511"/>
      <c r="L391" s="312">
        <f>IF(RIGHT(S391)="T",(+H391-G391),0)</f>
        <v>0</v>
      </c>
      <c r="M391" s="312">
        <f>IF(RIGHT(S391)="U",(+H391-G391),0)</f>
        <v>0</v>
      </c>
      <c r="N391" s="312">
        <f>IF(RIGHT(S391)="C",(+H391-G391),0)</f>
        <v>0</v>
      </c>
      <c r="O391" s="312">
        <f>IF(RIGHT(S391)="D",(+H391-G391),0)</f>
        <v>0</v>
      </c>
      <c r="P391" s="161"/>
      <c r="Q391" s="161"/>
      <c r="R391" s="161"/>
      <c r="S391" s="105"/>
      <c r="T391" s="106"/>
      <c r="U391" s="161"/>
      <c r="V391" s="329"/>
      <c r="W391" s="330"/>
      <c r="X391" s="330"/>
      <c r="Y391" s="330"/>
      <c r="Z391" s="330"/>
      <c r="AA391" s="331"/>
      <c r="AB391" s="5"/>
      <c r="AC391" s="5"/>
      <c r="AD391" s="5"/>
      <c r="AE391" s="5"/>
      <c r="AF391" s="133"/>
      <c r="AG391" s="133"/>
      <c r="AH391" s="133"/>
      <c r="AI391" s="133"/>
      <c r="AJ391" s="133"/>
      <c r="AK391" s="133"/>
      <c r="AL391" s="133"/>
      <c r="AM391" s="133"/>
      <c r="AN391" s="133"/>
      <c r="AO391" s="133"/>
      <c r="AP391" s="133"/>
      <c r="AQ391" s="133"/>
      <c r="AR391" s="133"/>
    </row>
    <row r="392" spans="1:44" s="88" customFormat="1" ht="30" customHeight="1" thickBot="1">
      <c r="A392" s="283"/>
      <c r="B392" s="284"/>
      <c r="C392" s="285" t="s">
        <v>58</v>
      </c>
      <c r="D392" s="284"/>
      <c r="E392" s="198" t="s">
        <v>53</v>
      </c>
      <c r="F392" s="287" t="s">
        <v>54</v>
      </c>
      <c r="G392" s="288"/>
      <c r="H392" s="288"/>
      <c r="I392" s="287" t="s">
        <v>54</v>
      </c>
      <c r="J392" s="287" t="s">
        <v>54</v>
      </c>
      <c r="K392" s="327"/>
      <c r="L392" s="289">
        <f>SUM(L391:L391)</f>
        <v>0</v>
      </c>
      <c r="M392" s="289">
        <f t="shared" ref="M392:O392" si="239">SUM(M391:M391)</f>
        <v>0</v>
      </c>
      <c r="N392" s="289">
        <f t="shared" si="239"/>
        <v>0</v>
      </c>
      <c r="O392" s="289">
        <f t="shared" si="239"/>
        <v>0</v>
      </c>
      <c r="P392" s="287" t="s">
        <v>54</v>
      </c>
      <c r="Q392" s="287" t="s">
        <v>54</v>
      </c>
      <c r="R392" s="287" t="s">
        <v>54</v>
      </c>
      <c r="S392" s="284"/>
      <c r="T392" s="284"/>
      <c r="U392" s="284"/>
      <c r="V392" s="290">
        <f>$AB$15-((N392*24))</f>
        <v>672</v>
      </c>
      <c r="W392" s="291">
        <v>131</v>
      </c>
      <c r="X392" s="177">
        <v>15.69</v>
      </c>
      <c r="Y392" s="292">
        <f>W392*X392</f>
        <v>2055.39</v>
      </c>
      <c r="Z392" s="293">
        <f>(Y392*(V392-L392*24))/V392</f>
        <v>2055.39</v>
      </c>
      <c r="AA392" s="294">
        <f>(Z392/Y392)*100</f>
        <v>100</v>
      </c>
      <c r="AB392" s="108"/>
    </row>
    <row r="393" spans="1:44" s="103" customFormat="1" ht="30" customHeight="1">
      <c r="A393" s="226">
        <v>23</v>
      </c>
      <c r="B393" s="134" t="s">
        <v>378</v>
      </c>
      <c r="C393" s="512" t="s">
        <v>379</v>
      </c>
      <c r="D393" s="124">
        <v>15.69</v>
      </c>
      <c r="E393" s="157" t="s">
        <v>53</v>
      </c>
      <c r="F393" s="158" t="s">
        <v>54</v>
      </c>
      <c r="G393" s="104"/>
      <c r="H393" s="104"/>
      <c r="I393" s="513" t="s">
        <v>54</v>
      </c>
      <c r="J393" s="513" t="s">
        <v>54</v>
      </c>
      <c r="K393" s="513"/>
      <c r="L393" s="514">
        <f>IF(RIGHT(S393)="T",(+H393-G393),0)</f>
        <v>0</v>
      </c>
      <c r="M393" s="161">
        <f>IF(RIGHT(S393)="U",(+H393-G393),0)</f>
        <v>0</v>
      </c>
      <c r="N393" s="161">
        <f>IF(RIGHT(S393)="C",(+H393-G393),0)</f>
        <v>0</v>
      </c>
      <c r="O393" s="161">
        <f>IF(RIGHT(S393)="D",(+H393-G393),0)</f>
        <v>0</v>
      </c>
      <c r="P393" s="161" t="s">
        <v>54</v>
      </c>
      <c r="Q393" s="161" t="s">
        <v>54</v>
      </c>
      <c r="R393" s="161" t="s">
        <v>54</v>
      </c>
      <c r="S393" s="105"/>
      <c r="T393" s="106"/>
      <c r="U393" s="161"/>
      <c r="V393" s="162"/>
      <c r="W393" s="231"/>
      <c r="X393" s="231"/>
      <c r="Y393" s="231"/>
      <c r="Z393" s="231"/>
      <c r="AA393" s="232"/>
      <c r="AB393" s="102"/>
      <c r="AC393" s="102"/>
      <c r="AD393" s="102"/>
      <c r="AE393" s="102"/>
      <c r="AF393" s="101"/>
      <c r="AG393" s="101"/>
      <c r="AH393" s="101"/>
      <c r="AI393" s="101"/>
      <c r="AJ393" s="101"/>
      <c r="AK393" s="101"/>
      <c r="AL393" s="101"/>
      <c r="AM393" s="101"/>
      <c r="AN393" s="101"/>
      <c r="AO393" s="101"/>
      <c r="AP393" s="101"/>
      <c r="AQ393" s="101"/>
      <c r="AR393" s="101"/>
    </row>
    <row r="394" spans="1:44" s="90" customFormat="1" ht="30" customHeight="1" thickBot="1">
      <c r="A394" s="515"/>
      <c r="B394" s="459"/>
      <c r="C394" s="516" t="s">
        <v>58</v>
      </c>
      <c r="D394" s="177"/>
      <c r="E394" s="198" t="s">
        <v>53</v>
      </c>
      <c r="F394" s="517" t="s">
        <v>54</v>
      </c>
      <c r="G394" s="518"/>
      <c r="H394" s="518"/>
      <c r="I394" s="516" t="s">
        <v>54</v>
      </c>
      <c r="J394" s="516" t="s">
        <v>54</v>
      </c>
      <c r="K394" s="516"/>
      <c r="L394" s="519">
        <f>SUM(L393:L393)</f>
        <v>0</v>
      </c>
      <c r="M394" s="461">
        <f>SUM(M393:M393)</f>
        <v>0</v>
      </c>
      <c r="N394" s="461">
        <f>SUM(N393:N393)</f>
        <v>0</v>
      </c>
      <c r="O394" s="461">
        <f>SUM(O393:O393)</f>
        <v>0</v>
      </c>
      <c r="P394" s="461" t="s">
        <v>54</v>
      </c>
      <c r="Q394" s="461" t="s">
        <v>54</v>
      </c>
      <c r="R394" s="461" t="s">
        <v>54</v>
      </c>
      <c r="S394" s="461"/>
      <c r="T394" s="462"/>
      <c r="U394" s="461"/>
      <c r="V394" s="203">
        <f>$AB$15-((N394*24))</f>
        <v>672</v>
      </c>
      <c r="W394" s="176">
        <v>131</v>
      </c>
      <c r="X394" s="177">
        <v>15.69</v>
      </c>
      <c r="Y394" s="204">
        <f>W394*X394</f>
        <v>2055.39</v>
      </c>
      <c r="Z394" s="203">
        <f>(Y394*(V394-L394*24))/V394</f>
        <v>2055.39</v>
      </c>
      <c r="AA394" s="205">
        <f>(Z394/Y394)*100</f>
        <v>100</v>
      </c>
      <c r="AB394" s="102"/>
      <c r="AC394" s="89"/>
      <c r="AD394" s="89"/>
      <c r="AE394" s="89"/>
      <c r="AF394" s="91"/>
      <c r="AG394" s="91"/>
      <c r="AH394" s="91"/>
      <c r="AI394" s="91"/>
      <c r="AJ394" s="91"/>
      <c r="AK394" s="91"/>
      <c r="AL394" s="91"/>
      <c r="AM394" s="91"/>
      <c r="AN394" s="91"/>
      <c r="AO394" s="91"/>
      <c r="AP394" s="91"/>
      <c r="AQ394" s="91"/>
      <c r="AR394" s="91"/>
    </row>
    <row r="395" spans="1:44" s="108" customFormat="1" ht="30" customHeight="1" thickBot="1">
      <c r="A395" s="274">
        <v>24</v>
      </c>
      <c r="B395" s="520" t="s">
        <v>380</v>
      </c>
      <c r="C395" s="500" t="s">
        <v>381</v>
      </c>
      <c r="D395" s="276">
        <v>17.690999999999999</v>
      </c>
      <c r="E395" s="157" t="s">
        <v>53</v>
      </c>
      <c r="F395" s="277" t="s">
        <v>54</v>
      </c>
      <c r="G395" s="368"/>
      <c r="H395" s="368"/>
      <c r="I395" s="277" t="s">
        <v>54</v>
      </c>
      <c r="J395" s="277" t="s">
        <v>54</v>
      </c>
      <c r="K395" s="159"/>
      <c r="L395" s="312">
        <f>IF(RIGHT(S395)="T",(+H395-G395),0)</f>
        <v>0</v>
      </c>
      <c r="M395" s="312">
        <f>IF(RIGHT(S395)="U",(+H395-G395),0)</f>
        <v>0</v>
      </c>
      <c r="N395" s="312">
        <f>IF(RIGHT(S395)="C",(+H395-G395),0)</f>
        <v>0</v>
      </c>
      <c r="O395" s="312">
        <f>IF(RIGHT(S395)="D",(+H395-G395),0)</f>
        <v>0</v>
      </c>
      <c r="P395" s="277" t="s">
        <v>54</v>
      </c>
      <c r="Q395" s="277" t="s">
        <v>54</v>
      </c>
      <c r="R395" s="277" t="s">
        <v>54</v>
      </c>
      <c r="S395" s="229"/>
      <c r="T395" s="230"/>
      <c r="U395" s="279"/>
      <c r="V395" s="490"/>
      <c r="W395" s="491"/>
      <c r="X395" s="491"/>
      <c r="Y395" s="491"/>
      <c r="Z395" s="491"/>
      <c r="AA395" s="492"/>
    </row>
    <row r="396" spans="1:44" s="88" customFormat="1" ht="30" customHeight="1" thickBot="1">
      <c r="A396" s="502"/>
      <c r="B396" s="503"/>
      <c r="C396" s="504" t="s">
        <v>58</v>
      </c>
      <c r="D396" s="503"/>
      <c r="E396" s="157" t="s">
        <v>53</v>
      </c>
      <c r="F396" s="287" t="s">
        <v>54</v>
      </c>
      <c r="G396" s="288"/>
      <c r="H396" s="288"/>
      <c r="I396" s="287" t="s">
        <v>54</v>
      </c>
      <c r="J396" s="287" t="s">
        <v>54</v>
      </c>
      <c r="K396" s="287" t="s">
        <v>54</v>
      </c>
      <c r="L396" s="289">
        <f>SUM(L395:L395)</f>
        <v>0</v>
      </c>
      <c r="M396" s="289">
        <f>SUM(M395:M395)</f>
        <v>0</v>
      </c>
      <c r="N396" s="289">
        <f>SUM(N395:N395)</f>
        <v>0</v>
      </c>
      <c r="O396" s="289">
        <f>SUM(O395:O395)</f>
        <v>0</v>
      </c>
      <c r="P396" s="287" t="s">
        <v>54</v>
      </c>
      <c r="Q396" s="287" t="s">
        <v>54</v>
      </c>
      <c r="R396" s="287" t="s">
        <v>54</v>
      </c>
      <c r="S396" s="503"/>
      <c r="T396" s="503"/>
      <c r="U396" s="503"/>
      <c r="V396" s="290">
        <f>$AB$15-((N396*24))</f>
        <v>672</v>
      </c>
      <c r="W396" s="291">
        <v>131</v>
      </c>
      <c r="X396" s="177">
        <v>17.690999999999999</v>
      </c>
      <c r="Y396" s="292">
        <f>W396*X396</f>
        <v>2317.5209999999997</v>
      </c>
      <c r="Z396" s="293">
        <f>(Y396*(V396-L396*24))/V396</f>
        <v>2317.5209999999997</v>
      </c>
      <c r="AA396" s="294">
        <f>(Z396/Y396)*100</f>
        <v>100</v>
      </c>
      <c r="AB396" s="108"/>
    </row>
    <row r="397" spans="1:44" s="103" customFormat="1" ht="30" customHeight="1">
      <c r="A397" s="384">
        <v>25</v>
      </c>
      <c r="B397" s="252" t="s">
        <v>382</v>
      </c>
      <c r="C397" s="496" t="s">
        <v>383</v>
      </c>
      <c r="D397" s="371">
        <v>17.690999999999999</v>
      </c>
      <c r="E397" s="390" t="s">
        <v>53</v>
      </c>
      <c r="F397" s="180" t="s">
        <v>54</v>
      </c>
      <c r="G397" s="104"/>
      <c r="H397" s="104"/>
      <c r="I397" s="497"/>
      <c r="J397" s="497"/>
      <c r="K397" s="497"/>
      <c r="L397" s="295">
        <f>IF(RIGHT(S397)="T",(+H397-G397),0)</f>
        <v>0</v>
      </c>
      <c r="M397" s="295">
        <f>IF(RIGHT(S397)="U",(+H397-G397),0)</f>
        <v>0</v>
      </c>
      <c r="N397" s="295">
        <f>IF(RIGHT(S397)="C",(+H397-G397),0)</f>
        <v>0</v>
      </c>
      <c r="O397" s="295">
        <f>IF(RIGHT(S397)="D",(+H397-G397),0)</f>
        <v>0</v>
      </c>
      <c r="P397" s="182"/>
      <c r="Q397" s="182"/>
      <c r="R397" s="182"/>
      <c r="S397" s="105"/>
      <c r="T397" s="106"/>
      <c r="U397" s="182"/>
      <c r="V397" s="296"/>
      <c r="W397" s="297"/>
      <c r="X397" s="221"/>
      <c r="Y397" s="298"/>
      <c r="Z397" s="296"/>
      <c r="AA397" s="299"/>
      <c r="AB397" s="102"/>
      <c r="AC397" s="102"/>
      <c r="AD397" s="102"/>
      <c r="AE397" s="102"/>
      <c r="AF397" s="101"/>
      <c r="AG397" s="101"/>
      <c r="AH397" s="101"/>
      <c r="AI397" s="101"/>
      <c r="AJ397" s="101"/>
      <c r="AK397" s="101"/>
      <c r="AL397" s="101"/>
      <c r="AM397" s="101"/>
      <c r="AN397" s="101"/>
      <c r="AO397" s="101"/>
      <c r="AP397" s="101"/>
      <c r="AQ397" s="101"/>
      <c r="AR397" s="101"/>
    </row>
    <row r="398" spans="1:44" s="88" customFormat="1" ht="30" customHeight="1" thickBot="1">
      <c r="A398" s="521"/>
      <c r="B398" s="522"/>
      <c r="C398" s="523" t="s">
        <v>58</v>
      </c>
      <c r="D398" s="522"/>
      <c r="E398" s="189" t="s">
        <v>53</v>
      </c>
      <c r="F398" s="304" t="s">
        <v>54</v>
      </c>
      <c r="G398" s="305"/>
      <c r="H398" s="305"/>
      <c r="I398" s="304" t="s">
        <v>54</v>
      </c>
      <c r="J398" s="304" t="s">
        <v>54</v>
      </c>
      <c r="K398" s="304" t="s">
        <v>54</v>
      </c>
      <c r="L398" s="306">
        <f>SUM(L397:L397)</f>
        <v>0</v>
      </c>
      <c r="M398" s="306">
        <f>SUM(M397:M397)</f>
        <v>0</v>
      </c>
      <c r="N398" s="306">
        <f>SUM(N397:N397)</f>
        <v>0</v>
      </c>
      <c r="O398" s="306">
        <f>SUM(O397:O397)</f>
        <v>0</v>
      </c>
      <c r="P398" s="304" t="s">
        <v>54</v>
      </c>
      <c r="Q398" s="304" t="s">
        <v>54</v>
      </c>
      <c r="R398" s="304" t="s">
        <v>54</v>
      </c>
      <c r="S398" s="522"/>
      <c r="T398" s="522"/>
      <c r="U398" s="522"/>
      <c r="V398" s="361">
        <f>$AB$15-((N398*24))</f>
        <v>672</v>
      </c>
      <c r="W398" s="362">
        <v>131</v>
      </c>
      <c r="X398" s="359">
        <v>17.690999999999999</v>
      </c>
      <c r="Y398" s="363">
        <f>W398*X398</f>
        <v>2317.5209999999997</v>
      </c>
      <c r="Z398" s="361">
        <f>(Y398*(V398-L398*24))/V398</f>
        <v>2317.5209999999997</v>
      </c>
      <c r="AA398" s="364">
        <f>(Z398/Y398)*100</f>
        <v>100</v>
      </c>
      <c r="AB398" s="108"/>
    </row>
    <row r="399" spans="1:44" s="103" customFormat="1" ht="30" customHeight="1" thickBot="1">
      <c r="A399" s="233">
        <v>26</v>
      </c>
      <c r="B399" s="234" t="s">
        <v>384</v>
      </c>
      <c r="C399" s="493" t="s">
        <v>385</v>
      </c>
      <c r="D399" s="236">
        <v>24.875</v>
      </c>
      <c r="E399" s="157" t="s">
        <v>53</v>
      </c>
      <c r="F399" s="238" t="s">
        <v>54</v>
      </c>
      <c r="G399" s="494"/>
      <c r="H399" s="494"/>
      <c r="I399" s="495"/>
      <c r="J399" s="495"/>
      <c r="K399" s="495"/>
      <c r="L399" s="524"/>
      <c r="M399" s="240"/>
      <c r="N399" s="240"/>
      <c r="O399" s="240"/>
      <c r="P399" s="240"/>
      <c r="Q399" s="240"/>
      <c r="R399" s="240"/>
      <c r="S399" s="240"/>
      <c r="T399" s="241"/>
      <c r="U399" s="240"/>
      <c r="V399" s="242">
        <f>$AB$15-((N399*24))</f>
        <v>672</v>
      </c>
      <c r="W399" s="243">
        <v>131</v>
      </c>
      <c r="X399" s="236">
        <v>24.875</v>
      </c>
      <c r="Y399" s="244">
        <f>W399*X399</f>
        <v>3258.625</v>
      </c>
      <c r="Z399" s="242">
        <f>(Y399*(V399-L399*24))/V399</f>
        <v>3258.625</v>
      </c>
      <c r="AA399" s="245">
        <f>(Z399/Y399)*100</f>
        <v>100</v>
      </c>
      <c r="AB399" s="102"/>
      <c r="AC399" s="102"/>
      <c r="AD399" s="102"/>
      <c r="AE399" s="102"/>
      <c r="AF399" s="101"/>
      <c r="AG399" s="101"/>
      <c r="AH399" s="101"/>
      <c r="AI399" s="101"/>
      <c r="AJ399" s="101"/>
      <c r="AK399" s="101"/>
      <c r="AL399" s="101"/>
      <c r="AM399" s="101"/>
      <c r="AN399" s="101"/>
      <c r="AO399" s="101"/>
      <c r="AP399" s="101"/>
      <c r="AQ399" s="101"/>
      <c r="AR399" s="101"/>
    </row>
    <row r="400" spans="1:44" s="103" customFormat="1" ht="30" customHeight="1" thickBot="1">
      <c r="A400" s="233">
        <v>27</v>
      </c>
      <c r="B400" s="234" t="s">
        <v>386</v>
      </c>
      <c r="C400" s="493" t="s">
        <v>387</v>
      </c>
      <c r="D400" s="236">
        <v>12</v>
      </c>
      <c r="E400" s="198" t="s">
        <v>53</v>
      </c>
      <c r="F400" s="238" t="s">
        <v>54</v>
      </c>
      <c r="G400" s="494"/>
      <c r="H400" s="494"/>
      <c r="I400" s="495"/>
      <c r="J400" s="495"/>
      <c r="K400" s="495"/>
      <c r="L400" s="524"/>
      <c r="M400" s="240"/>
      <c r="N400" s="240"/>
      <c r="O400" s="240"/>
      <c r="P400" s="240"/>
      <c r="Q400" s="240"/>
      <c r="R400" s="240"/>
      <c r="S400" s="240"/>
      <c r="T400" s="241"/>
      <c r="U400" s="240"/>
      <c r="V400" s="242">
        <f>$AB$15-((N400*24))</f>
        <v>672</v>
      </c>
      <c r="W400" s="243">
        <v>131</v>
      </c>
      <c r="X400" s="236">
        <v>12</v>
      </c>
      <c r="Y400" s="244">
        <f>W400*X400</f>
        <v>1572</v>
      </c>
      <c r="Z400" s="242">
        <f>(Y400*(V400-L400*24))/V400</f>
        <v>1572</v>
      </c>
      <c r="AA400" s="245">
        <f>(Z400/Y400)*100</f>
        <v>100</v>
      </c>
      <c r="AB400" s="102"/>
      <c r="AC400" s="102"/>
      <c r="AD400" s="102"/>
      <c r="AE400" s="102"/>
      <c r="AF400" s="101"/>
      <c r="AG400" s="101"/>
      <c r="AH400" s="101"/>
      <c r="AI400" s="101"/>
      <c r="AJ400" s="101"/>
      <c r="AK400" s="101"/>
      <c r="AL400" s="101"/>
      <c r="AM400" s="101"/>
      <c r="AN400" s="101"/>
      <c r="AO400" s="101"/>
      <c r="AP400" s="101"/>
      <c r="AQ400" s="101"/>
      <c r="AR400" s="101"/>
    </row>
    <row r="401" spans="1:44" s="103" customFormat="1" ht="30" customHeight="1">
      <c r="A401" s="698">
        <v>28</v>
      </c>
      <c r="B401" s="720" t="s">
        <v>388</v>
      </c>
      <c r="C401" s="717" t="s">
        <v>389</v>
      </c>
      <c r="D401" s="708">
        <v>10.4</v>
      </c>
      <c r="E401" s="157" t="s">
        <v>53</v>
      </c>
      <c r="F401" s="158" t="s">
        <v>54</v>
      </c>
      <c r="G401" s="104">
        <v>42048.918055555558</v>
      </c>
      <c r="H401" s="104">
        <v>42048.947916666664</v>
      </c>
      <c r="I401" s="513" t="s">
        <v>54</v>
      </c>
      <c r="J401" s="513" t="s">
        <v>54</v>
      </c>
      <c r="K401" s="513" t="s">
        <v>54</v>
      </c>
      <c r="L401" s="525">
        <f>IF(RIGHT(S401)="T",(+H401-G401),0)</f>
        <v>0</v>
      </c>
      <c r="M401" s="182">
        <f>IF(RIGHT(S401)="U",(+H401-G401),0)</f>
        <v>2.9861111106583849E-2</v>
      </c>
      <c r="N401" s="182">
        <f>IF(RIGHT(S401)="C",(+H401-G401),0)</f>
        <v>0</v>
      </c>
      <c r="O401" s="182">
        <f>IF(RIGHT(S401)="D",(+H401-G401),0)</f>
        <v>0</v>
      </c>
      <c r="P401" s="161" t="s">
        <v>54</v>
      </c>
      <c r="Q401" s="161" t="s">
        <v>54</v>
      </c>
      <c r="R401" s="161" t="s">
        <v>54</v>
      </c>
      <c r="S401" s="105" t="s">
        <v>78</v>
      </c>
      <c r="T401" s="111" t="s">
        <v>815</v>
      </c>
      <c r="U401" s="161"/>
      <c r="V401" s="162"/>
      <c r="W401" s="231"/>
      <c r="X401" s="231"/>
      <c r="Y401" s="231"/>
      <c r="Z401" s="231"/>
      <c r="AA401" s="232"/>
      <c r="AB401" s="102"/>
      <c r="AC401" s="102"/>
      <c r="AD401" s="102"/>
      <c r="AE401" s="102"/>
      <c r="AF401" s="101"/>
      <c r="AG401" s="101"/>
      <c r="AH401" s="101"/>
      <c r="AI401" s="101"/>
      <c r="AJ401" s="101"/>
      <c r="AK401" s="101"/>
      <c r="AL401" s="101"/>
      <c r="AM401" s="101"/>
      <c r="AN401" s="101"/>
      <c r="AO401" s="101"/>
      <c r="AP401" s="101"/>
      <c r="AQ401" s="101"/>
      <c r="AR401" s="101"/>
    </row>
    <row r="402" spans="1:44" s="103" customFormat="1" ht="38.25">
      <c r="A402" s="699"/>
      <c r="B402" s="721"/>
      <c r="C402" s="718"/>
      <c r="D402" s="709"/>
      <c r="E402" s="268"/>
      <c r="F402" s="169"/>
      <c r="G402" s="104">
        <v>42054.820833333331</v>
      </c>
      <c r="H402" s="104">
        <v>42057.990972222222</v>
      </c>
      <c r="I402" s="526"/>
      <c r="J402" s="526"/>
      <c r="K402" s="526"/>
      <c r="L402" s="527">
        <f t="shared" ref="L402:L403" si="240">IF(RIGHT(S402)="T",(+H402-G402),0)</f>
        <v>0</v>
      </c>
      <c r="M402" s="342">
        <f t="shared" ref="M402:M403" si="241">IF(RIGHT(S402)="U",(+H402-G402),0)</f>
        <v>0</v>
      </c>
      <c r="N402" s="342">
        <f t="shared" ref="N402:N403" si="242">IF(RIGHT(S402)="C",(+H402-G402),0)</f>
        <v>3.1701388888905058</v>
      </c>
      <c r="O402" s="342">
        <f t="shared" ref="O402:O403" si="243">IF(RIGHT(S402)="D",(+H402-G402),0)</f>
        <v>0</v>
      </c>
      <c r="P402" s="172"/>
      <c r="Q402" s="172"/>
      <c r="R402" s="172"/>
      <c r="S402" s="105" t="s">
        <v>816</v>
      </c>
      <c r="T402" s="111" t="s">
        <v>817</v>
      </c>
      <c r="U402" s="172"/>
      <c r="V402" s="173"/>
      <c r="W402" s="272"/>
      <c r="X402" s="272"/>
      <c r="Y402" s="272"/>
      <c r="Z402" s="272"/>
      <c r="AA402" s="273"/>
      <c r="AB402" s="102"/>
      <c r="AC402" s="102"/>
      <c r="AD402" s="102"/>
      <c r="AE402" s="102"/>
      <c r="AF402" s="101"/>
      <c r="AG402" s="101"/>
      <c r="AH402" s="101"/>
      <c r="AI402" s="101"/>
      <c r="AJ402" s="101"/>
      <c r="AK402" s="101"/>
      <c r="AL402" s="101"/>
      <c r="AM402" s="101"/>
      <c r="AN402" s="101"/>
      <c r="AO402" s="101"/>
      <c r="AP402" s="101"/>
      <c r="AQ402" s="101"/>
      <c r="AR402" s="101"/>
    </row>
    <row r="403" spans="1:44" s="103" customFormat="1" ht="30" customHeight="1">
      <c r="A403" s="723"/>
      <c r="B403" s="722"/>
      <c r="C403" s="719"/>
      <c r="D403" s="710"/>
      <c r="E403" s="268"/>
      <c r="F403" s="169"/>
      <c r="G403" s="104">
        <v>42063.359027777777</v>
      </c>
      <c r="H403" s="104">
        <v>42063.843055555553</v>
      </c>
      <c r="I403" s="526"/>
      <c r="J403" s="526"/>
      <c r="K403" s="526"/>
      <c r="L403" s="528">
        <f t="shared" si="240"/>
        <v>0</v>
      </c>
      <c r="M403" s="448">
        <f t="shared" si="241"/>
        <v>0</v>
      </c>
      <c r="N403" s="448">
        <f t="shared" si="242"/>
        <v>0</v>
      </c>
      <c r="O403" s="448">
        <f t="shared" si="243"/>
        <v>0.48402777777664596</v>
      </c>
      <c r="P403" s="172"/>
      <c r="Q403" s="172"/>
      <c r="R403" s="172"/>
      <c r="S403" s="105" t="s">
        <v>141</v>
      </c>
      <c r="T403" s="110" t="s">
        <v>818</v>
      </c>
      <c r="U403" s="172"/>
      <c r="V403" s="173"/>
      <c r="W403" s="272"/>
      <c r="X403" s="272"/>
      <c r="Y403" s="272"/>
      <c r="Z403" s="272"/>
      <c r="AA403" s="273"/>
      <c r="AB403" s="102"/>
      <c r="AC403" s="102"/>
      <c r="AD403" s="102"/>
      <c r="AE403" s="102"/>
      <c r="AF403" s="101"/>
      <c r="AG403" s="101"/>
      <c r="AH403" s="101"/>
      <c r="AI403" s="101"/>
      <c r="AJ403" s="101"/>
      <c r="AK403" s="101"/>
      <c r="AL403" s="101"/>
      <c r="AM403" s="101"/>
      <c r="AN403" s="101"/>
      <c r="AO403" s="101"/>
      <c r="AP403" s="101"/>
      <c r="AQ403" s="101"/>
      <c r="AR403" s="101"/>
    </row>
    <row r="404" spans="1:44" s="88" customFormat="1" ht="30" customHeight="1" thickBot="1">
      <c r="A404" s="505"/>
      <c r="B404" s="506"/>
      <c r="C404" s="507" t="s">
        <v>58</v>
      </c>
      <c r="D404" s="506"/>
      <c r="E404" s="198" t="s">
        <v>53</v>
      </c>
      <c r="F404" s="199" t="s">
        <v>54</v>
      </c>
      <c r="G404" s="178"/>
      <c r="H404" s="178"/>
      <c r="I404" s="199" t="s">
        <v>54</v>
      </c>
      <c r="J404" s="199" t="s">
        <v>54</v>
      </c>
      <c r="K404" s="199" t="s">
        <v>54</v>
      </c>
      <c r="L404" s="201">
        <f>SUM(L401:L403)</f>
        <v>0</v>
      </c>
      <c r="M404" s="201">
        <f t="shared" ref="M404:O404" si="244">SUM(M401:M403)</f>
        <v>2.9861111106583849E-2</v>
      </c>
      <c r="N404" s="201">
        <f t="shared" si="244"/>
        <v>3.1701388888905058</v>
      </c>
      <c r="O404" s="201">
        <f t="shared" si="244"/>
        <v>0.48402777777664596</v>
      </c>
      <c r="P404" s="199" t="s">
        <v>54</v>
      </c>
      <c r="Q404" s="199" t="s">
        <v>54</v>
      </c>
      <c r="R404" s="199" t="s">
        <v>54</v>
      </c>
      <c r="S404" s="508"/>
      <c r="T404" s="509"/>
      <c r="U404" s="506"/>
      <c r="V404" s="203">
        <f>$AB$15-((N404*24))</f>
        <v>595.91666666662786</v>
      </c>
      <c r="W404" s="176">
        <v>131</v>
      </c>
      <c r="X404" s="177">
        <v>10.4</v>
      </c>
      <c r="Y404" s="204">
        <f>W404*X404</f>
        <v>1362.4</v>
      </c>
      <c r="Z404" s="203">
        <f>(Y404*(V404-L404*24))/V404</f>
        <v>1362.4</v>
      </c>
      <c r="AA404" s="205">
        <f>(Z404/Y404)*100</f>
        <v>100</v>
      </c>
      <c r="AB404" s="107"/>
    </row>
    <row r="405" spans="1:44" s="103" customFormat="1" ht="30" customHeight="1">
      <c r="A405" s="251">
        <v>29</v>
      </c>
      <c r="B405" s="252" t="s">
        <v>390</v>
      </c>
      <c r="C405" s="496" t="s">
        <v>391</v>
      </c>
      <c r="D405" s="221">
        <v>14.86</v>
      </c>
      <c r="E405" s="179" t="s">
        <v>53</v>
      </c>
      <c r="F405" s="180" t="s">
        <v>54</v>
      </c>
      <c r="G405" s="104">
        <v>42063.372916666667</v>
      </c>
      <c r="H405" s="104">
        <v>42063.841666666667</v>
      </c>
      <c r="I405" s="497"/>
      <c r="J405" s="497"/>
      <c r="K405" s="497"/>
      <c r="L405" s="160">
        <f>IF(RIGHT(S405)="T",(+H405-G405),0)</f>
        <v>0</v>
      </c>
      <c r="M405" s="160">
        <f>IF(RIGHT(S405)="U",(+H405-G405),0)</f>
        <v>0</v>
      </c>
      <c r="N405" s="160">
        <f>IF(RIGHT(S405)="C",(+H405-G405),0)</f>
        <v>0</v>
      </c>
      <c r="O405" s="160">
        <f>IF(RIGHT(S405)="D",(+H405-G405),0)</f>
        <v>0.46875</v>
      </c>
      <c r="P405" s="182"/>
      <c r="Q405" s="182"/>
      <c r="R405" s="182"/>
      <c r="S405" s="105" t="s">
        <v>141</v>
      </c>
      <c r="T405" s="110" t="s">
        <v>818</v>
      </c>
      <c r="U405" s="182"/>
      <c r="V405" s="296"/>
      <c r="W405" s="297"/>
      <c r="X405" s="221"/>
      <c r="Y405" s="298"/>
      <c r="Z405" s="296"/>
      <c r="AA405" s="299"/>
      <c r="AB405" s="102"/>
      <c r="AC405" s="102"/>
      <c r="AD405" s="102"/>
      <c r="AE405" s="102"/>
      <c r="AF405" s="136"/>
      <c r="AG405" s="136"/>
      <c r="AH405" s="136"/>
      <c r="AI405" s="136"/>
      <c r="AJ405" s="136"/>
      <c r="AK405" s="136"/>
      <c r="AL405" s="136"/>
      <c r="AM405" s="136"/>
      <c r="AN405" s="136"/>
      <c r="AO405" s="136"/>
      <c r="AP405" s="136"/>
      <c r="AQ405" s="136"/>
      <c r="AR405" s="136"/>
    </row>
    <row r="406" spans="1:44" s="88" customFormat="1" ht="30" customHeight="1" thickBot="1">
      <c r="A406" s="529"/>
      <c r="B406" s="506"/>
      <c r="C406" s="507" t="s">
        <v>58</v>
      </c>
      <c r="D406" s="506"/>
      <c r="E406" s="286" t="s">
        <v>53</v>
      </c>
      <c r="F406" s="199" t="s">
        <v>54</v>
      </c>
      <c r="G406" s="200"/>
      <c r="H406" s="200"/>
      <c r="I406" s="199" t="s">
        <v>54</v>
      </c>
      <c r="J406" s="199" t="s">
        <v>54</v>
      </c>
      <c r="K406" s="199" t="s">
        <v>54</v>
      </c>
      <c r="L406" s="201">
        <f>SUM(L405:L405)</f>
        <v>0</v>
      </c>
      <c r="M406" s="201">
        <f t="shared" ref="M406:O406" si="245">SUM(M405:M405)</f>
        <v>0</v>
      </c>
      <c r="N406" s="201">
        <f t="shared" si="245"/>
        <v>0</v>
      </c>
      <c r="O406" s="201">
        <f t="shared" si="245"/>
        <v>0.46875</v>
      </c>
      <c r="P406" s="199" t="s">
        <v>54</v>
      </c>
      <c r="Q406" s="199" t="s">
        <v>54</v>
      </c>
      <c r="R406" s="199" t="s">
        <v>54</v>
      </c>
      <c r="S406" s="508"/>
      <c r="T406" s="509"/>
      <c r="U406" s="506"/>
      <c r="V406" s="203">
        <f>$AB$15-((N406*24))</f>
        <v>672</v>
      </c>
      <c r="W406" s="176">
        <v>131</v>
      </c>
      <c r="X406" s="177">
        <v>14.86</v>
      </c>
      <c r="Y406" s="204">
        <f>W406*X406</f>
        <v>1946.6599999999999</v>
      </c>
      <c r="Z406" s="203">
        <f>(Y406*(V406-L406*24))/V406</f>
        <v>1946.66</v>
      </c>
      <c r="AA406" s="214">
        <f>(Z406/Y406)*100</f>
        <v>100.00000000000003</v>
      </c>
      <c r="AB406" s="107"/>
    </row>
    <row r="407" spans="1:44" s="107" customFormat="1" ht="30" customHeight="1" thickBot="1">
      <c r="A407" s="365">
        <v>30</v>
      </c>
      <c r="B407" s="366" t="s">
        <v>392</v>
      </c>
      <c r="C407" s="367" t="s">
        <v>393</v>
      </c>
      <c r="D407" s="359">
        <v>10.4</v>
      </c>
      <c r="E407" s="351" t="s">
        <v>53</v>
      </c>
      <c r="F407" s="190" t="s">
        <v>54</v>
      </c>
      <c r="G407" s="104">
        <v>42063.368750000001</v>
      </c>
      <c r="H407" s="104">
        <v>42063.875694444447</v>
      </c>
      <c r="I407" s="190" t="s">
        <v>54</v>
      </c>
      <c r="J407" s="190" t="s">
        <v>54</v>
      </c>
      <c r="K407" s="190" t="s">
        <v>54</v>
      </c>
      <c r="L407" s="181">
        <f>IF(RIGHT(S407)="T",(+H407-G407),0)</f>
        <v>0</v>
      </c>
      <c r="M407" s="181">
        <f>IF(RIGHT(S407)="U",(+H407-G407),0)</f>
        <v>0</v>
      </c>
      <c r="N407" s="181">
        <f>IF(RIGHT(S407)="C",(+H407-G407),0)</f>
        <v>0</v>
      </c>
      <c r="O407" s="181">
        <f>IF(RIGHT(S407)="D",(+H407-G407),0)</f>
        <v>0.50694444444525288</v>
      </c>
      <c r="P407" s="190" t="s">
        <v>54</v>
      </c>
      <c r="Q407" s="190" t="s">
        <v>54</v>
      </c>
      <c r="R407" s="190" t="s">
        <v>54</v>
      </c>
      <c r="S407" s="105" t="s">
        <v>141</v>
      </c>
      <c r="T407" s="110" t="s">
        <v>818</v>
      </c>
      <c r="U407" s="191"/>
      <c r="V407" s="530"/>
      <c r="W407" s="531"/>
      <c r="X407" s="531"/>
      <c r="Y407" s="531"/>
      <c r="Z407" s="531"/>
      <c r="AA407" s="532"/>
    </row>
    <row r="408" spans="1:44" s="88" customFormat="1" ht="30" customHeight="1" thickBot="1">
      <c r="A408" s="505"/>
      <c r="B408" s="506"/>
      <c r="C408" s="507" t="s">
        <v>58</v>
      </c>
      <c r="D408" s="506"/>
      <c r="E408" s="157" t="s">
        <v>53</v>
      </c>
      <c r="F408" s="199" t="s">
        <v>54</v>
      </c>
      <c r="G408" s="200"/>
      <c r="H408" s="200"/>
      <c r="I408" s="199" t="s">
        <v>54</v>
      </c>
      <c r="J408" s="199" t="s">
        <v>54</v>
      </c>
      <c r="K408" s="199" t="s">
        <v>54</v>
      </c>
      <c r="L408" s="201">
        <f>SUM(L407:L407)</f>
        <v>0</v>
      </c>
      <c r="M408" s="201">
        <f>SUM(M407:M407)</f>
        <v>0</v>
      </c>
      <c r="N408" s="201">
        <f>SUM(N407:N407)</f>
        <v>0</v>
      </c>
      <c r="O408" s="201">
        <f>SUM(O407:O407)</f>
        <v>0.50694444444525288</v>
      </c>
      <c r="P408" s="199" t="s">
        <v>54</v>
      </c>
      <c r="Q408" s="199" t="s">
        <v>54</v>
      </c>
      <c r="R408" s="199" t="s">
        <v>54</v>
      </c>
      <c r="S408" s="508"/>
      <c r="T408" s="509"/>
      <c r="U408" s="506"/>
      <c r="V408" s="203">
        <f>$AB$15-((N408*24))</f>
        <v>672</v>
      </c>
      <c r="W408" s="176">
        <v>131</v>
      </c>
      <c r="X408" s="177">
        <v>10.4</v>
      </c>
      <c r="Y408" s="204">
        <f>W408*X408</f>
        <v>1362.4</v>
      </c>
      <c r="Z408" s="203">
        <f>(Y408*(V408-L408*24))/V408</f>
        <v>1362.4</v>
      </c>
      <c r="AA408" s="205">
        <f>(Z408/Y408)*100</f>
        <v>100</v>
      </c>
      <c r="AB408" s="107"/>
    </row>
    <row r="409" spans="1:44" s="107" customFormat="1" ht="39" thickBot="1">
      <c r="A409" s="698">
        <v>31</v>
      </c>
      <c r="B409" s="706" t="s">
        <v>394</v>
      </c>
      <c r="C409" s="704" t="s">
        <v>395</v>
      </c>
      <c r="D409" s="708">
        <v>14.86</v>
      </c>
      <c r="E409" s="198" t="s">
        <v>53</v>
      </c>
      <c r="F409" s="158" t="s">
        <v>54</v>
      </c>
      <c r="G409" s="104">
        <v>42054.820833333331</v>
      </c>
      <c r="H409" s="104">
        <v>42058.054861111108</v>
      </c>
      <c r="I409" s="158" t="s">
        <v>54</v>
      </c>
      <c r="J409" s="158" t="s">
        <v>54</v>
      </c>
      <c r="K409" s="158" t="s">
        <v>54</v>
      </c>
      <c r="L409" s="160">
        <f>IF(RIGHT(S409)="T",(+H409-G409),0)</f>
        <v>0</v>
      </c>
      <c r="M409" s="160">
        <f>IF(RIGHT(S409)="U",(+H409-G409),0)</f>
        <v>0</v>
      </c>
      <c r="N409" s="160">
        <f>IF(RIGHT(S409)="C",(+H409-G409),0)</f>
        <v>3.234027777776646</v>
      </c>
      <c r="O409" s="160">
        <f>IF(RIGHT(S409)="D",(+H409-G409),0)</f>
        <v>0</v>
      </c>
      <c r="P409" s="158" t="s">
        <v>54</v>
      </c>
      <c r="Q409" s="158" t="s">
        <v>54</v>
      </c>
      <c r="R409" s="158" t="s">
        <v>54</v>
      </c>
      <c r="S409" s="105" t="s">
        <v>816</v>
      </c>
      <c r="T409" s="111" t="s">
        <v>817</v>
      </c>
      <c r="U409" s="207"/>
      <c r="V409" s="222"/>
      <c r="W409" s="223"/>
      <c r="X409" s="223"/>
      <c r="Y409" s="223"/>
      <c r="Z409" s="223"/>
      <c r="AA409" s="224"/>
    </row>
    <row r="410" spans="1:44" s="107" customFormat="1" ht="30" customHeight="1" thickBot="1">
      <c r="A410" s="756"/>
      <c r="B410" s="740"/>
      <c r="C410" s="711"/>
      <c r="D410" s="710"/>
      <c r="E410" s="261"/>
      <c r="F410" s="169"/>
      <c r="G410" s="104">
        <v>42063.368750000001</v>
      </c>
      <c r="H410" s="104">
        <v>42063.877083333333</v>
      </c>
      <c r="I410" s="169"/>
      <c r="J410" s="169"/>
      <c r="K410" s="169"/>
      <c r="L410" s="171">
        <f>IF(RIGHT(S410)="T",(+H410-G410),0)</f>
        <v>0</v>
      </c>
      <c r="M410" s="171">
        <f>IF(RIGHT(S410)="U",(+H410-G410),0)</f>
        <v>0</v>
      </c>
      <c r="N410" s="171">
        <f>IF(RIGHT(S410)="C",(+H410-G410),0)</f>
        <v>0</v>
      </c>
      <c r="O410" s="171">
        <f>IF(RIGHT(S410)="D",(+H410-G410),0)</f>
        <v>0.50833333333139308</v>
      </c>
      <c r="P410" s="169"/>
      <c r="Q410" s="169"/>
      <c r="R410" s="169"/>
      <c r="S410" s="105" t="s">
        <v>141</v>
      </c>
      <c r="T410" s="110" t="s">
        <v>818</v>
      </c>
      <c r="U410" s="339"/>
      <c r="V410" s="192"/>
      <c r="W410" s="193"/>
      <c r="X410" s="193"/>
      <c r="Y410" s="193"/>
      <c r="Z410" s="193"/>
      <c r="AA410" s="194"/>
    </row>
    <row r="411" spans="1:44" s="88" customFormat="1" ht="30" customHeight="1" thickBot="1">
      <c r="A411" s="505"/>
      <c r="B411" s="506"/>
      <c r="C411" s="507" t="s">
        <v>58</v>
      </c>
      <c r="D411" s="506"/>
      <c r="E411" s="157" t="s">
        <v>53</v>
      </c>
      <c r="F411" s="199" t="s">
        <v>54</v>
      </c>
      <c r="G411" s="200"/>
      <c r="H411" s="200"/>
      <c r="I411" s="199" t="s">
        <v>54</v>
      </c>
      <c r="J411" s="199" t="s">
        <v>54</v>
      </c>
      <c r="K411" s="334"/>
      <c r="L411" s="201">
        <f>SUM(L409:L410)</f>
        <v>0</v>
      </c>
      <c r="M411" s="201">
        <f t="shared" ref="M411:O411" si="246">SUM(M409:M410)</f>
        <v>0</v>
      </c>
      <c r="N411" s="201">
        <f t="shared" si="246"/>
        <v>3.234027777776646</v>
      </c>
      <c r="O411" s="201">
        <f t="shared" si="246"/>
        <v>0.50833333333139308</v>
      </c>
      <c r="P411" s="199" t="s">
        <v>54</v>
      </c>
      <c r="Q411" s="199" t="s">
        <v>54</v>
      </c>
      <c r="R411" s="199" t="s">
        <v>54</v>
      </c>
      <c r="S411" s="508"/>
      <c r="T411" s="509"/>
      <c r="U411" s="506"/>
      <c r="V411" s="203">
        <f>$AB$15-((N411*24))</f>
        <v>594.3833333333605</v>
      </c>
      <c r="W411" s="176">
        <v>131</v>
      </c>
      <c r="X411" s="177">
        <v>14.86</v>
      </c>
      <c r="Y411" s="204">
        <f>W411*X411</f>
        <v>1946.6599999999999</v>
      </c>
      <c r="Z411" s="203">
        <f>(Y411*(V411-L411*24))/V411</f>
        <v>1946.6599999999999</v>
      </c>
      <c r="AA411" s="205">
        <f>(Z411/Y411)*100</f>
        <v>100</v>
      </c>
      <c r="AB411" s="102"/>
    </row>
    <row r="412" spans="1:44" ht="39" thickBot="1">
      <c r="A412" s="328">
        <v>32</v>
      </c>
      <c r="B412" s="134" t="s">
        <v>396</v>
      </c>
      <c r="C412" s="498" t="s">
        <v>397</v>
      </c>
      <c r="D412" s="124">
        <v>143.553</v>
      </c>
      <c r="E412" s="198" t="s">
        <v>53</v>
      </c>
      <c r="F412" s="277" t="s">
        <v>54</v>
      </c>
      <c r="G412" s="104">
        <v>42061.286111111112</v>
      </c>
      <c r="H412" s="104">
        <v>42061.293749999997</v>
      </c>
      <c r="I412" s="478"/>
      <c r="J412" s="478"/>
      <c r="K412" s="478"/>
      <c r="L412" s="312">
        <f>IF(RIGHT(S412)="T",(+H412-G412),0)</f>
        <v>0</v>
      </c>
      <c r="M412" s="312">
        <f>IF(RIGHT(S412)="U",(+H412-G412),0)</f>
        <v>7.6388888846850023E-3</v>
      </c>
      <c r="N412" s="312">
        <f>IF(RIGHT(S412)="C",(+H412-G412),0)</f>
        <v>0</v>
      </c>
      <c r="O412" s="312">
        <f>IF(RIGHT(S412)="D",(+H412-G412),0)</f>
        <v>0</v>
      </c>
      <c r="P412" s="161"/>
      <c r="Q412" s="161"/>
      <c r="R412" s="161"/>
      <c r="S412" s="105" t="s">
        <v>78</v>
      </c>
      <c r="T412" s="111" t="s">
        <v>819</v>
      </c>
      <c r="U412" s="161"/>
      <c r="V412" s="329"/>
      <c r="W412" s="330"/>
      <c r="X412" s="330"/>
      <c r="Y412" s="330"/>
      <c r="Z412" s="330"/>
      <c r="AA412" s="331"/>
      <c r="AB412" s="5"/>
      <c r="AC412" s="5"/>
      <c r="AD412" s="5"/>
      <c r="AE412" s="5"/>
      <c r="AF412" s="137"/>
      <c r="AG412" s="137"/>
      <c r="AH412" s="137"/>
      <c r="AI412" s="138"/>
      <c r="AJ412" s="137"/>
      <c r="AK412" s="137"/>
      <c r="AL412" s="137"/>
      <c r="AM412" s="137"/>
      <c r="AN412" s="137"/>
      <c r="AO412" s="137"/>
      <c r="AP412" s="137"/>
      <c r="AQ412" s="137"/>
      <c r="AR412" s="138"/>
    </row>
    <row r="413" spans="1:44" s="88" customFormat="1" ht="30" customHeight="1" thickBot="1">
      <c r="A413" s="502"/>
      <c r="B413" s="503"/>
      <c r="C413" s="504" t="s">
        <v>58</v>
      </c>
      <c r="D413" s="503"/>
      <c r="E413" s="157" t="s">
        <v>53</v>
      </c>
      <c r="F413" s="287" t="s">
        <v>54</v>
      </c>
      <c r="G413" s="288"/>
      <c r="H413" s="288"/>
      <c r="I413" s="287" t="s">
        <v>54</v>
      </c>
      <c r="J413" s="287" t="s">
        <v>54</v>
      </c>
      <c r="K413" s="287" t="s">
        <v>54</v>
      </c>
      <c r="L413" s="289">
        <f>SUM(L412:L412)</f>
        <v>0</v>
      </c>
      <c r="M413" s="289">
        <f t="shared" ref="M413:O413" si="247">SUM(M412:M412)</f>
        <v>7.6388888846850023E-3</v>
      </c>
      <c r="N413" s="289">
        <f t="shared" si="247"/>
        <v>0</v>
      </c>
      <c r="O413" s="289">
        <f t="shared" si="247"/>
        <v>0</v>
      </c>
      <c r="P413" s="287" t="s">
        <v>54</v>
      </c>
      <c r="Q413" s="287" t="s">
        <v>54</v>
      </c>
      <c r="R413" s="287" t="s">
        <v>54</v>
      </c>
      <c r="S413" s="503"/>
      <c r="T413" s="503"/>
      <c r="U413" s="503"/>
      <c r="V413" s="290">
        <f>$AB$15-((N413*24))</f>
        <v>672</v>
      </c>
      <c r="W413" s="291">
        <v>131</v>
      </c>
      <c r="X413" s="177">
        <v>143.553</v>
      </c>
      <c r="Y413" s="292">
        <f>W413*X413</f>
        <v>18805.442999999999</v>
      </c>
      <c r="Z413" s="293">
        <f>(Y413*(V413-L413*24))/V413</f>
        <v>18805.442999999999</v>
      </c>
      <c r="AA413" s="294">
        <f>(Z413/Y413)*100</f>
        <v>100</v>
      </c>
      <c r="AB413" s="108"/>
    </row>
    <row r="414" spans="1:44" s="108" customFormat="1" ht="39" thickBot="1">
      <c r="A414" s="479">
        <v>33</v>
      </c>
      <c r="B414" s="520" t="s">
        <v>398</v>
      </c>
      <c r="C414" s="500" t="s">
        <v>399</v>
      </c>
      <c r="D414" s="276">
        <v>143.553</v>
      </c>
      <c r="E414" s="198" t="s">
        <v>53</v>
      </c>
      <c r="F414" s="277" t="s">
        <v>54</v>
      </c>
      <c r="G414" s="104">
        <v>42054.820833333331</v>
      </c>
      <c r="H414" s="104">
        <v>42058.036805555559</v>
      </c>
      <c r="I414" s="277" t="s">
        <v>54</v>
      </c>
      <c r="J414" s="277" t="s">
        <v>54</v>
      </c>
      <c r="K414" s="277" t="s">
        <v>54</v>
      </c>
      <c r="L414" s="312">
        <f>IF(RIGHT(S414)="T",(+H414-G414),0)</f>
        <v>0</v>
      </c>
      <c r="M414" s="312">
        <f>IF(RIGHT(S414)="U",(+H414-G414),0)</f>
        <v>0</v>
      </c>
      <c r="N414" s="312">
        <f>IF(RIGHT(S414)="C",(+H414-G414),0)</f>
        <v>3.2159722222277196</v>
      </c>
      <c r="O414" s="312">
        <f>IF(RIGHT(S414)="D",(+H414-G414),0)</f>
        <v>0</v>
      </c>
      <c r="P414" s="277" t="s">
        <v>54</v>
      </c>
      <c r="Q414" s="277" t="s">
        <v>54</v>
      </c>
      <c r="R414" s="277" t="s">
        <v>54</v>
      </c>
      <c r="S414" s="105" t="s">
        <v>816</v>
      </c>
      <c r="T414" s="111" t="s">
        <v>817</v>
      </c>
      <c r="U414" s="279"/>
      <c r="V414" s="313"/>
      <c r="W414" s="314"/>
      <c r="X414" s="314"/>
      <c r="Y414" s="314"/>
      <c r="Z414" s="314"/>
      <c r="AA414" s="315"/>
    </row>
    <row r="415" spans="1:44" s="88" customFormat="1" ht="30" customHeight="1" thickBot="1">
      <c r="A415" s="502"/>
      <c r="B415" s="503"/>
      <c r="C415" s="504" t="s">
        <v>58</v>
      </c>
      <c r="D415" s="503"/>
      <c r="E415" s="198" t="s">
        <v>53</v>
      </c>
      <c r="F415" s="287" t="s">
        <v>54</v>
      </c>
      <c r="G415" s="288"/>
      <c r="H415" s="288"/>
      <c r="I415" s="287" t="s">
        <v>54</v>
      </c>
      <c r="J415" s="287" t="s">
        <v>54</v>
      </c>
      <c r="K415" s="327"/>
      <c r="L415" s="289">
        <f>SUM(L414:L414)</f>
        <v>0</v>
      </c>
      <c r="M415" s="289">
        <f>SUM(M414:M414)</f>
        <v>0</v>
      </c>
      <c r="N415" s="289">
        <f>SUM(N414:N414)</f>
        <v>3.2159722222277196</v>
      </c>
      <c r="O415" s="289">
        <f>SUM(O414:O414)</f>
        <v>0</v>
      </c>
      <c r="P415" s="287" t="s">
        <v>54</v>
      </c>
      <c r="Q415" s="287" t="s">
        <v>54</v>
      </c>
      <c r="R415" s="287" t="s">
        <v>54</v>
      </c>
      <c r="S415" s="503"/>
      <c r="T415" s="503"/>
      <c r="U415" s="503"/>
      <c r="V415" s="290">
        <f t="shared" ref="V415:V422" si="248">$AB$15-((N415*24))</f>
        <v>594.81666666653473</v>
      </c>
      <c r="W415" s="291">
        <v>131</v>
      </c>
      <c r="X415" s="177">
        <v>143.553</v>
      </c>
      <c r="Y415" s="292">
        <f t="shared" ref="Y415:Y422" si="249">W415*X415</f>
        <v>18805.442999999999</v>
      </c>
      <c r="Z415" s="293">
        <f t="shared" ref="Z415:Z422" si="250">(Y415*(V415-L415*24))/V415</f>
        <v>18805.442999999999</v>
      </c>
      <c r="AA415" s="294">
        <f t="shared" ref="AA415:AA422" si="251">(Z415/Y415)*100</f>
        <v>100</v>
      </c>
      <c r="AB415" s="108"/>
    </row>
    <row r="416" spans="1:44" s="103" customFormat="1" ht="39" thickBot="1">
      <c r="A416" s="251">
        <v>34</v>
      </c>
      <c r="B416" s="252" t="s">
        <v>400</v>
      </c>
      <c r="C416" s="496" t="s">
        <v>401</v>
      </c>
      <c r="D416" s="533">
        <v>144.63</v>
      </c>
      <c r="E416" s="179" t="s">
        <v>53</v>
      </c>
      <c r="F416" s="180" t="s">
        <v>54</v>
      </c>
      <c r="G416" s="104">
        <v>42054.820833333331</v>
      </c>
      <c r="H416" s="104">
        <v>42058.038888888892</v>
      </c>
      <c r="I416" s="497"/>
      <c r="J416" s="497"/>
      <c r="K416" s="497"/>
      <c r="L416" s="312">
        <f>IF(RIGHT(S416)="T",(+H416-G416),0)</f>
        <v>0</v>
      </c>
      <c r="M416" s="312">
        <f>IF(RIGHT(S416)="U",(+H416-G416),0)</f>
        <v>0</v>
      </c>
      <c r="N416" s="312">
        <f>IF(RIGHT(S416)="C",(+H416-G416),0)</f>
        <v>3.2180555555605679</v>
      </c>
      <c r="O416" s="312">
        <f>IF(RIGHT(S416)="D",(+H416-G416),0)</f>
        <v>0</v>
      </c>
      <c r="P416" s="182"/>
      <c r="Q416" s="182"/>
      <c r="R416" s="182"/>
      <c r="S416" s="105" t="s">
        <v>816</v>
      </c>
      <c r="T416" s="111" t="s">
        <v>817</v>
      </c>
      <c r="U416" s="182"/>
      <c r="V416" s="296"/>
      <c r="W416" s="297"/>
      <c r="X416" s="533"/>
      <c r="Y416" s="298"/>
      <c r="Z416" s="296"/>
      <c r="AA416" s="299"/>
      <c r="AB416" s="102"/>
      <c r="AC416" s="102"/>
      <c r="AD416" s="102"/>
      <c r="AE416" s="102"/>
      <c r="AF416" s="136"/>
      <c r="AG416" s="136"/>
      <c r="AH416" s="136"/>
      <c r="AI416" s="136"/>
      <c r="AJ416" s="136"/>
      <c r="AK416" s="136"/>
      <c r="AL416" s="136"/>
      <c r="AM416" s="136"/>
      <c r="AN416" s="136"/>
      <c r="AO416" s="136"/>
      <c r="AP416" s="136"/>
      <c r="AQ416" s="136"/>
      <c r="AR416" s="136"/>
    </row>
    <row r="417" spans="1:44" s="88" customFormat="1" ht="30" customHeight="1">
      <c r="A417" s="534"/>
      <c r="B417" s="535"/>
      <c r="C417" s="536" t="s">
        <v>58</v>
      </c>
      <c r="D417" s="535"/>
      <c r="E417" s="537" t="s">
        <v>53</v>
      </c>
      <c r="F417" s="322" t="s">
        <v>54</v>
      </c>
      <c r="G417" s="538"/>
      <c r="H417" s="538"/>
      <c r="I417" s="322" t="s">
        <v>54</v>
      </c>
      <c r="J417" s="322" t="s">
        <v>54</v>
      </c>
      <c r="K417" s="341"/>
      <c r="L417" s="295">
        <f>SUM(L416:L416)</f>
        <v>0</v>
      </c>
      <c r="M417" s="295">
        <f>SUM(M416:M416)</f>
        <v>0</v>
      </c>
      <c r="N417" s="295">
        <f>SUM(N416:N416)</f>
        <v>3.2180555555605679</v>
      </c>
      <c r="O417" s="295">
        <f>SUM(O416:O416)</f>
        <v>0</v>
      </c>
      <c r="P417" s="322" t="s">
        <v>54</v>
      </c>
      <c r="Q417" s="322" t="s">
        <v>54</v>
      </c>
      <c r="R417" s="322" t="s">
        <v>54</v>
      </c>
      <c r="S417" s="535"/>
      <c r="T417" s="535"/>
      <c r="U417" s="535"/>
      <c r="V417" s="296">
        <f t="shared" ref="V417" si="252">$AB$15-((N417*24))</f>
        <v>594.76666666654637</v>
      </c>
      <c r="W417" s="297">
        <v>131</v>
      </c>
      <c r="X417" s="533">
        <v>144.63</v>
      </c>
      <c r="Y417" s="298">
        <f t="shared" ref="Y417" si="253">W417*X417</f>
        <v>18946.53</v>
      </c>
      <c r="Z417" s="296">
        <f t="shared" ref="Z417" si="254">(Y417*(V417-L417*24))/V417</f>
        <v>18946.53</v>
      </c>
      <c r="AA417" s="299">
        <f t="shared" ref="AA417" si="255">(Z417/Y417)*100</f>
        <v>100</v>
      </c>
      <c r="AB417" s="108"/>
    </row>
    <row r="418" spans="1:44" ht="30" customHeight="1" thickBot="1">
      <c r="A418" s="746">
        <v>35</v>
      </c>
      <c r="B418" s="745" t="s">
        <v>402</v>
      </c>
      <c r="C418" s="743" t="s">
        <v>403</v>
      </c>
      <c r="D418" s="741">
        <v>144.63</v>
      </c>
      <c r="E418" s="351" t="s">
        <v>53</v>
      </c>
      <c r="F418" s="539" t="s">
        <v>54</v>
      </c>
      <c r="G418" s="104">
        <v>42054.683333333334</v>
      </c>
      <c r="H418" s="104">
        <v>42054.699305555558</v>
      </c>
      <c r="I418" s="540"/>
      <c r="J418" s="540"/>
      <c r="K418" s="540"/>
      <c r="L418" s="541">
        <f>IF(RIGHT(S418)="T",(+H418-G418),0)</f>
        <v>1.5972222223354038E-2</v>
      </c>
      <c r="M418" s="541">
        <f>IF(RIGHT(S418)="U",(+H418-G418),0)</f>
        <v>0</v>
      </c>
      <c r="N418" s="541">
        <f>IF(RIGHT(S418)="C",(+H418-G418),0)</f>
        <v>0</v>
      </c>
      <c r="O418" s="541">
        <f>IF(RIGHT(S418)="D",(+H418-G418),0)</f>
        <v>0</v>
      </c>
      <c r="P418" s="172"/>
      <c r="Q418" s="172"/>
      <c r="R418" s="172"/>
      <c r="S418" s="105" t="s">
        <v>218</v>
      </c>
      <c r="T418" s="111" t="s">
        <v>820</v>
      </c>
      <c r="U418" s="172"/>
      <c r="V418" s="542"/>
      <c r="W418" s="543"/>
      <c r="X418" s="543"/>
      <c r="Y418" s="543"/>
      <c r="Z418" s="543"/>
      <c r="AA418" s="544"/>
      <c r="AB418" s="5"/>
      <c r="AC418" s="5"/>
      <c r="AD418" s="5"/>
      <c r="AE418" s="5"/>
      <c r="AF418" s="137"/>
      <c r="AG418" s="137"/>
      <c r="AH418" s="137"/>
      <c r="AI418" s="138"/>
      <c r="AJ418" s="137"/>
      <c r="AK418" s="137"/>
      <c r="AL418" s="137"/>
      <c r="AM418" s="137"/>
      <c r="AN418" s="137"/>
      <c r="AO418" s="137"/>
      <c r="AP418" s="137"/>
      <c r="AQ418" s="137"/>
      <c r="AR418" s="138"/>
    </row>
    <row r="419" spans="1:44" ht="39" thickBot="1">
      <c r="A419" s="747"/>
      <c r="B419" s="721"/>
      <c r="C419" s="744"/>
      <c r="D419" s="742"/>
      <c r="E419" s="261"/>
      <c r="F419" s="539"/>
      <c r="G419" s="104">
        <v>42061.286111111112</v>
      </c>
      <c r="H419" s="104">
        <v>42061.293749999997</v>
      </c>
      <c r="I419" s="540"/>
      <c r="J419" s="540"/>
      <c r="K419" s="540"/>
      <c r="L419" s="541">
        <f>IF(RIGHT(S419)="T",(+H419-G419),0)</f>
        <v>0</v>
      </c>
      <c r="M419" s="541">
        <f>IF(RIGHT(S419)="U",(+H419-G419),0)</f>
        <v>7.6388888846850023E-3</v>
      </c>
      <c r="N419" s="541">
        <f>IF(RIGHT(S419)="C",(+H419-G419),0)</f>
        <v>0</v>
      </c>
      <c r="O419" s="541">
        <f>IF(RIGHT(S419)="D",(+H419-G419),0)</f>
        <v>0</v>
      </c>
      <c r="P419" s="172"/>
      <c r="Q419" s="172"/>
      <c r="R419" s="172"/>
      <c r="S419" s="105" t="s">
        <v>78</v>
      </c>
      <c r="T419" s="111" t="s">
        <v>819</v>
      </c>
      <c r="U419" s="172"/>
      <c r="V419" s="542"/>
      <c r="W419" s="543"/>
      <c r="X419" s="543"/>
      <c r="Y419" s="543"/>
      <c r="Z419" s="543"/>
      <c r="AA419" s="544"/>
      <c r="AB419" s="5"/>
      <c r="AC419" s="5"/>
      <c r="AD419" s="5"/>
      <c r="AE419" s="5"/>
      <c r="AF419" s="137"/>
      <c r="AG419" s="137"/>
      <c r="AH419" s="137"/>
      <c r="AI419" s="138"/>
      <c r="AJ419" s="137"/>
      <c r="AK419" s="137"/>
      <c r="AL419" s="137"/>
      <c r="AM419" s="137"/>
      <c r="AN419" s="137"/>
      <c r="AO419" s="137"/>
      <c r="AP419" s="137"/>
      <c r="AQ419" s="137"/>
      <c r="AR419" s="138"/>
    </row>
    <row r="420" spans="1:44" s="88" customFormat="1" ht="30" customHeight="1" thickBot="1">
      <c r="A420" s="521"/>
      <c r="B420" s="522"/>
      <c r="C420" s="523" t="s">
        <v>58</v>
      </c>
      <c r="D420" s="522"/>
      <c r="E420" s="157" t="s">
        <v>53</v>
      </c>
      <c r="F420" s="304" t="s">
        <v>54</v>
      </c>
      <c r="G420" s="305"/>
      <c r="H420" s="305"/>
      <c r="I420" s="304" t="s">
        <v>54</v>
      </c>
      <c r="J420" s="304" t="s">
        <v>54</v>
      </c>
      <c r="K420" s="467"/>
      <c r="L420" s="306">
        <f>SUM(L418:L419)</f>
        <v>1.5972222223354038E-2</v>
      </c>
      <c r="M420" s="306">
        <f t="shared" ref="M420:O420" si="256">SUM(M418:M419)</f>
        <v>7.6388888846850023E-3</v>
      </c>
      <c r="N420" s="306">
        <f t="shared" si="256"/>
        <v>0</v>
      </c>
      <c r="O420" s="306">
        <f t="shared" si="256"/>
        <v>0</v>
      </c>
      <c r="P420" s="304" t="s">
        <v>54</v>
      </c>
      <c r="Q420" s="304" t="s">
        <v>54</v>
      </c>
      <c r="R420" s="304" t="s">
        <v>54</v>
      </c>
      <c r="S420" s="522"/>
      <c r="T420" s="522"/>
      <c r="U420" s="522"/>
      <c r="V420" s="545">
        <f t="shared" si="248"/>
        <v>672</v>
      </c>
      <c r="W420" s="546">
        <v>131</v>
      </c>
      <c r="X420" s="547">
        <v>144.63</v>
      </c>
      <c r="Y420" s="548">
        <f t="shared" si="249"/>
        <v>18946.53</v>
      </c>
      <c r="Z420" s="549">
        <f t="shared" si="250"/>
        <v>18935.722207588518</v>
      </c>
      <c r="AA420" s="550">
        <f t="shared" si="251"/>
        <v>99.942956349202305</v>
      </c>
      <c r="AB420" s="108"/>
    </row>
    <row r="421" spans="1:44" ht="30" customHeight="1" thickBot="1">
      <c r="A421" s="476">
        <v>36</v>
      </c>
      <c r="B421" s="252" t="s">
        <v>404</v>
      </c>
      <c r="C421" s="551" t="s">
        <v>405</v>
      </c>
      <c r="D421" s="221">
        <v>28.02</v>
      </c>
      <c r="E421" s="198" t="s">
        <v>53</v>
      </c>
      <c r="F421" s="552" t="s">
        <v>54</v>
      </c>
      <c r="G421" s="440"/>
      <c r="H421" s="139"/>
      <c r="I421" s="553"/>
      <c r="J421" s="553"/>
      <c r="K421" s="553"/>
      <c r="L421" s="278">
        <f>IF(RIGHT(S421)="T",(+H421-G421),0)</f>
        <v>0</v>
      </c>
      <c r="M421" s="278">
        <f>IF(RIGHT(S421)="U",(+H421-G421),0)</f>
        <v>0</v>
      </c>
      <c r="N421" s="278">
        <f>IF(RIGHT(S421)="C",(+H421-G421),0)</f>
        <v>0</v>
      </c>
      <c r="O421" s="278">
        <f>IF(RIGHT(S421)="D",(+H421-G421),0)</f>
        <v>0</v>
      </c>
      <c r="P421" s="182"/>
      <c r="Q421" s="182"/>
      <c r="R421" s="182"/>
      <c r="S421" s="441"/>
      <c r="T421" s="442"/>
      <c r="U421" s="182"/>
      <c r="V421" s="490"/>
      <c r="W421" s="491"/>
      <c r="X421" s="491"/>
      <c r="Y421" s="491"/>
      <c r="Z421" s="491"/>
      <c r="AA421" s="492"/>
      <c r="AB421" s="5"/>
      <c r="AC421" s="5"/>
      <c r="AD421" s="5"/>
      <c r="AE421" s="5"/>
      <c r="AF421" s="137"/>
      <c r="AG421" s="137"/>
      <c r="AH421" s="137"/>
      <c r="AI421" s="138"/>
      <c r="AJ421" s="137"/>
      <c r="AK421" s="137"/>
      <c r="AL421" s="137"/>
      <c r="AM421" s="137"/>
      <c r="AN421" s="137"/>
      <c r="AO421" s="137"/>
      <c r="AP421" s="137"/>
      <c r="AQ421" s="137"/>
      <c r="AR421" s="138"/>
    </row>
    <row r="422" spans="1:44" s="88" customFormat="1" ht="30" customHeight="1" thickBot="1">
      <c r="A422" s="521"/>
      <c r="B422" s="522"/>
      <c r="C422" s="523" t="s">
        <v>58</v>
      </c>
      <c r="D422" s="522"/>
      <c r="E422" s="157" t="s">
        <v>53</v>
      </c>
      <c r="F422" s="304" t="s">
        <v>54</v>
      </c>
      <c r="G422" s="305"/>
      <c r="H422" s="305"/>
      <c r="I422" s="304" t="s">
        <v>54</v>
      </c>
      <c r="J422" s="304" t="s">
        <v>54</v>
      </c>
      <c r="K422" s="467"/>
      <c r="L422" s="306">
        <f>SUM(L421:L421)</f>
        <v>0</v>
      </c>
      <c r="M422" s="306">
        <f t="shared" ref="M422:N422" si="257">SUM(M421:M421)</f>
        <v>0</v>
      </c>
      <c r="N422" s="306">
        <f t="shared" si="257"/>
        <v>0</v>
      </c>
      <c r="O422" s="306">
        <f>SUM(O421:O421)</f>
        <v>0</v>
      </c>
      <c r="P422" s="304" t="s">
        <v>54</v>
      </c>
      <c r="Q422" s="304" t="s">
        <v>54</v>
      </c>
      <c r="R422" s="304" t="s">
        <v>54</v>
      </c>
      <c r="S422" s="522"/>
      <c r="T422" s="522"/>
      <c r="U422" s="522"/>
      <c r="V422" s="545">
        <f t="shared" si="248"/>
        <v>672</v>
      </c>
      <c r="W422" s="546">
        <v>132</v>
      </c>
      <c r="X422" s="309">
        <v>28.02</v>
      </c>
      <c r="Y422" s="548">
        <f t="shared" si="249"/>
        <v>3698.64</v>
      </c>
      <c r="Z422" s="549">
        <f t="shared" si="250"/>
        <v>3698.6400000000003</v>
      </c>
      <c r="AA422" s="550">
        <f t="shared" si="251"/>
        <v>100.00000000000003</v>
      </c>
      <c r="AB422" s="108"/>
    </row>
    <row r="423" spans="1:44" s="107" customFormat="1" ht="30" customHeight="1" thickBot="1">
      <c r="A423" s="218">
        <v>37</v>
      </c>
      <c r="B423" s="219" t="s">
        <v>406</v>
      </c>
      <c r="C423" s="220" t="s">
        <v>407</v>
      </c>
      <c r="D423" s="221">
        <v>2.3159999999999998</v>
      </c>
      <c r="E423" s="198" t="s">
        <v>53</v>
      </c>
      <c r="F423" s="180" t="s">
        <v>54</v>
      </c>
      <c r="G423" s="104">
        <v>42037.26458333333</v>
      </c>
      <c r="H423" s="104">
        <v>42037.285416666666</v>
      </c>
      <c r="I423" s="180" t="s">
        <v>54</v>
      </c>
      <c r="J423" s="180" t="s">
        <v>54</v>
      </c>
      <c r="K423" s="180" t="s">
        <v>54</v>
      </c>
      <c r="L423" s="160">
        <f>IF(RIGHT(S423)="T",(+H423-G423),0)</f>
        <v>0</v>
      </c>
      <c r="M423" s="160">
        <f>IF(RIGHT(S423)="U",(+H423-G423),0)</f>
        <v>0</v>
      </c>
      <c r="N423" s="160">
        <f>IF(RIGHT(S423)="C",(+H423-G423),0)</f>
        <v>0</v>
      </c>
      <c r="O423" s="160">
        <f>IF(RIGHT(S423)="D",(+H423-G423),0)</f>
        <v>2.0833333335758653E-2</v>
      </c>
      <c r="P423" s="180" t="s">
        <v>54</v>
      </c>
      <c r="Q423" s="180" t="s">
        <v>54</v>
      </c>
      <c r="R423" s="180" t="s">
        <v>54</v>
      </c>
      <c r="S423" s="105" t="s">
        <v>408</v>
      </c>
      <c r="T423" s="106" t="s">
        <v>409</v>
      </c>
      <c r="U423" s="394"/>
      <c r="V423" s="208"/>
      <c r="W423" s="209"/>
      <c r="X423" s="209"/>
      <c r="Y423" s="209"/>
      <c r="Z423" s="209"/>
      <c r="AA423" s="210"/>
    </row>
    <row r="424" spans="1:44" s="88" customFormat="1" ht="30" customHeight="1" thickBot="1">
      <c r="A424" s="554"/>
      <c r="B424" s="555"/>
      <c r="C424" s="556" t="s">
        <v>58</v>
      </c>
      <c r="D424" s="555"/>
      <c r="E424" s="198" t="s">
        <v>53</v>
      </c>
      <c r="F424" s="352" t="s">
        <v>54</v>
      </c>
      <c r="G424" s="353"/>
      <c r="H424" s="353"/>
      <c r="I424" s="352" t="s">
        <v>54</v>
      </c>
      <c r="J424" s="352" t="s">
        <v>54</v>
      </c>
      <c r="K424" s="382"/>
      <c r="L424" s="354">
        <f>SUM(L423:L423)</f>
        <v>0</v>
      </c>
      <c r="M424" s="354">
        <f>SUM(M423:M423)</f>
        <v>0</v>
      </c>
      <c r="N424" s="354">
        <f>SUM(N423:N423)</f>
        <v>0</v>
      </c>
      <c r="O424" s="354">
        <f>SUM(O423:O423)</f>
        <v>2.0833333335758653E-2</v>
      </c>
      <c r="P424" s="352" t="s">
        <v>54</v>
      </c>
      <c r="Q424" s="352" t="s">
        <v>54</v>
      </c>
      <c r="R424" s="352" t="s">
        <v>54</v>
      </c>
      <c r="S424" s="557"/>
      <c r="T424" s="558"/>
      <c r="U424" s="555"/>
      <c r="V424" s="307">
        <f>$AB$15-((N424*24))</f>
        <v>672</v>
      </c>
      <c r="W424" s="308">
        <v>132</v>
      </c>
      <c r="X424" s="309">
        <v>2.3159999999999998</v>
      </c>
      <c r="Y424" s="310">
        <f>W424*X424</f>
        <v>305.71199999999999</v>
      </c>
      <c r="Z424" s="307">
        <f>(Y424*(V424-L424*24))/V424</f>
        <v>305.71199999999999</v>
      </c>
      <c r="AA424" s="311">
        <f>(Z424/Y424)*100</f>
        <v>100</v>
      </c>
      <c r="AB424" s="107"/>
    </row>
    <row r="425" spans="1:44" s="107" customFormat="1" ht="30" customHeight="1">
      <c r="A425" s="698">
        <v>38</v>
      </c>
      <c r="B425" s="706" t="s">
        <v>410</v>
      </c>
      <c r="C425" s="704" t="s">
        <v>411</v>
      </c>
      <c r="D425" s="708">
        <v>9.2539999999999996</v>
      </c>
      <c r="E425" s="157" t="s">
        <v>53</v>
      </c>
      <c r="F425" s="180" t="s">
        <v>54</v>
      </c>
      <c r="G425" s="104">
        <v>42057.613194444442</v>
      </c>
      <c r="H425" s="104">
        <v>42057.679861111108</v>
      </c>
      <c r="I425" s="180" t="s">
        <v>54</v>
      </c>
      <c r="J425" s="180" t="s">
        <v>54</v>
      </c>
      <c r="K425" s="180" t="s">
        <v>54</v>
      </c>
      <c r="L425" s="160">
        <f>IF(RIGHT(S425)="T",(+H425-G425),0)</f>
        <v>0</v>
      </c>
      <c r="M425" s="160">
        <f>IF(RIGHT(S425)="U",(+H425-G425),0)</f>
        <v>0</v>
      </c>
      <c r="N425" s="160">
        <f>IF(RIGHT(S425)="C",(+H425-G425),0)</f>
        <v>0</v>
      </c>
      <c r="O425" s="160">
        <f>IF(RIGHT(S425)="D",(+H425-G425),0)</f>
        <v>6.6666666665696539E-2</v>
      </c>
      <c r="P425" s="180" t="s">
        <v>54</v>
      </c>
      <c r="Q425" s="180" t="s">
        <v>54</v>
      </c>
      <c r="R425" s="180" t="s">
        <v>54</v>
      </c>
      <c r="S425" s="105" t="s">
        <v>73</v>
      </c>
      <c r="T425" s="106" t="s">
        <v>821</v>
      </c>
      <c r="U425" s="394"/>
      <c r="V425" s="208"/>
      <c r="W425" s="209"/>
      <c r="X425" s="209"/>
      <c r="Y425" s="209"/>
      <c r="Z425" s="209"/>
      <c r="AA425" s="210"/>
    </row>
    <row r="426" spans="1:44" s="107" customFormat="1" ht="30" customHeight="1">
      <c r="A426" s="699"/>
      <c r="B426" s="707"/>
      <c r="C426" s="705"/>
      <c r="D426" s="709"/>
      <c r="E426" s="268"/>
      <c r="F426" s="169"/>
      <c r="G426" s="104">
        <v>42060.680555555555</v>
      </c>
      <c r="H426" s="104">
        <v>42060.826388888891</v>
      </c>
      <c r="I426" s="169"/>
      <c r="J426" s="169"/>
      <c r="K426" s="169"/>
      <c r="L426" s="171">
        <f>IF(RIGHT(S426)="T",(+H426-G426),0)</f>
        <v>0</v>
      </c>
      <c r="M426" s="171">
        <f>IF(RIGHT(S426)="U",(+H426-G426),0)</f>
        <v>0</v>
      </c>
      <c r="N426" s="171">
        <f>IF(RIGHT(S426)="C",(+H426-G426),0)</f>
        <v>0</v>
      </c>
      <c r="O426" s="171">
        <f>IF(RIGHT(S426)="D",(+H426-G426),0)</f>
        <v>0.14583333333575865</v>
      </c>
      <c r="P426" s="169"/>
      <c r="Q426" s="169"/>
      <c r="R426" s="169"/>
      <c r="S426" s="105" t="s">
        <v>73</v>
      </c>
      <c r="T426" s="106" t="s">
        <v>822</v>
      </c>
      <c r="U426" s="339"/>
      <c r="V426" s="192"/>
      <c r="W426" s="193"/>
      <c r="X426" s="193"/>
      <c r="Y426" s="193"/>
      <c r="Z426" s="193"/>
      <c r="AA426" s="194"/>
    </row>
    <row r="427" spans="1:44" s="88" customFormat="1" ht="30" customHeight="1" thickBot="1">
      <c r="A427" s="554"/>
      <c r="B427" s="555"/>
      <c r="C427" s="556" t="s">
        <v>58</v>
      </c>
      <c r="D427" s="555"/>
      <c r="E427" s="198" t="s">
        <v>53</v>
      </c>
      <c r="F427" s="352" t="s">
        <v>54</v>
      </c>
      <c r="G427" s="353"/>
      <c r="H427" s="353"/>
      <c r="I427" s="352" t="s">
        <v>54</v>
      </c>
      <c r="J427" s="352" t="s">
        <v>54</v>
      </c>
      <c r="K427" s="352" t="s">
        <v>54</v>
      </c>
      <c r="L427" s="354">
        <f>SUM(L425:L426)</f>
        <v>0</v>
      </c>
      <c r="M427" s="354">
        <f t="shared" ref="M427:O427" si="258">SUM(M425:M426)</f>
        <v>0</v>
      </c>
      <c r="N427" s="354">
        <f t="shared" si="258"/>
        <v>0</v>
      </c>
      <c r="O427" s="354">
        <f t="shared" si="258"/>
        <v>0.21250000000145519</v>
      </c>
      <c r="P427" s="352" t="s">
        <v>54</v>
      </c>
      <c r="Q427" s="352" t="s">
        <v>54</v>
      </c>
      <c r="R427" s="352" t="s">
        <v>54</v>
      </c>
      <c r="S427" s="557"/>
      <c r="T427" s="558"/>
      <c r="U427" s="555"/>
      <c r="V427" s="307">
        <f>$AB$15-((N427*24))</f>
        <v>672</v>
      </c>
      <c r="W427" s="308">
        <v>132</v>
      </c>
      <c r="X427" s="309">
        <v>9.2539999999999996</v>
      </c>
      <c r="Y427" s="310">
        <f>W427*X427</f>
        <v>1221.528</v>
      </c>
      <c r="Z427" s="307">
        <f>(Y427*(V427-L427*24))/V427</f>
        <v>1221.528</v>
      </c>
      <c r="AA427" s="311">
        <f>(Z427/Y427)*100</f>
        <v>100</v>
      </c>
      <c r="AB427" s="107"/>
    </row>
    <row r="428" spans="1:44" s="108" customFormat="1" ht="30" customHeight="1">
      <c r="A428" s="274">
        <v>39</v>
      </c>
      <c r="B428" s="520" t="s">
        <v>412</v>
      </c>
      <c r="C428" s="500" t="s">
        <v>413</v>
      </c>
      <c r="D428" s="276">
        <v>2.3159999999999998</v>
      </c>
      <c r="E428" s="157" t="s">
        <v>53</v>
      </c>
      <c r="F428" s="552" t="s">
        <v>54</v>
      </c>
      <c r="G428" s="104"/>
      <c r="H428" s="104"/>
      <c r="I428" s="552" t="s">
        <v>54</v>
      </c>
      <c r="J428" s="552" t="s">
        <v>54</v>
      </c>
      <c r="K428" s="552" t="s">
        <v>54</v>
      </c>
      <c r="L428" s="278">
        <f>IF(RIGHT(S428)="T",(+H428-G428),0)</f>
        <v>0</v>
      </c>
      <c r="M428" s="278">
        <f>IF(RIGHT(S428)="U",(+H428-G428),0)</f>
        <v>0</v>
      </c>
      <c r="N428" s="278">
        <f>IF(RIGHT(S428)="C",(+H428-G428),0)</f>
        <v>0</v>
      </c>
      <c r="O428" s="278">
        <f>IF(RIGHT(S428)="D",(+H428-G428),0)</f>
        <v>0</v>
      </c>
      <c r="P428" s="552" t="s">
        <v>54</v>
      </c>
      <c r="Q428" s="552" t="s">
        <v>54</v>
      </c>
      <c r="R428" s="552" t="s">
        <v>54</v>
      </c>
      <c r="S428" s="105"/>
      <c r="T428" s="110"/>
      <c r="U428" s="140" t="s">
        <v>795</v>
      </c>
      <c r="V428" s="313"/>
      <c r="W428" s="314"/>
      <c r="X428" s="314"/>
      <c r="Y428" s="314"/>
      <c r="Z428" s="314"/>
      <c r="AA428" s="315"/>
    </row>
    <row r="429" spans="1:44" s="88" customFormat="1" ht="30" customHeight="1" thickBot="1">
      <c r="A429" s="300"/>
      <c r="B429" s="301"/>
      <c r="C429" s="302" t="s">
        <v>58</v>
      </c>
      <c r="D429" s="301"/>
      <c r="E429" s="198" t="s">
        <v>53</v>
      </c>
      <c r="F429" s="304" t="s">
        <v>54</v>
      </c>
      <c r="G429" s="305"/>
      <c r="H429" s="305"/>
      <c r="I429" s="304" t="s">
        <v>54</v>
      </c>
      <c r="J429" s="304" t="s">
        <v>54</v>
      </c>
      <c r="K429" s="467"/>
      <c r="L429" s="306">
        <f>SUM(L428:L428)</f>
        <v>0</v>
      </c>
      <c r="M429" s="306">
        <f>SUM(M428:M428)</f>
        <v>0</v>
      </c>
      <c r="N429" s="306">
        <f>SUM(N428:N428)</f>
        <v>0</v>
      </c>
      <c r="O429" s="306">
        <f>SUM(O428:O428)</f>
        <v>0</v>
      </c>
      <c r="P429" s="304" t="s">
        <v>54</v>
      </c>
      <c r="Q429" s="304" t="s">
        <v>54</v>
      </c>
      <c r="R429" s="304" t="s">
        <v>54</v>
      </c>
      <c r="S429" s="301"/>
      <c r="T429" s="301"/>
      <c r="U429" s="301"/>
      <c r="V429" s="545">
        <f>$AB$15-((N429*24))</f>
        <v>672</v>
      </c>
      <c r="W429" s="546">
        <v>132</v>
      </c>
      <c r="X429" s="309">
        <v>2.3159999999999998</v>
      </c>
      <c r="Y429" s="548">
        <f>W429*X429</f>
        <v>305.71199999999999</v>
      </c>
      <c r="Z429" s="549">
        <f>(Y429*(V429-L429*24))/V429</f>
        <v>305.71199999999999</v>
      </c>
      <c r="AA429" s="550">
        <f>(Z429/Y429)*100</f>
        <v>100</v>
      </c>
      <c r="AB429" s="108"/>
    </row>
    <row r="430" spans="1:44" s="107" customFormat="1" ht="30" customHeight="1">
      <c r="A430" s="218">
        <v>40</v>
      </c>
      <c r="B430" s="219" t="s">
        <v>414</v>
      </c>
      <c r="C430" s="220" t="s">
        <v>415</v>
      </c>
      <c r="D430" s="221">
        <v>8.234</v>
      </c>
      <c r="E430" s="157" t="s">
        <v>53</v>
      </c>
      <c r="F430" s="180" t="s">
        <v>54</v>
      </c>
      <c r="G430" s="104"/>
      <c r="H430" s="104"/>
      <c r="I430" s="180" t="s">
        <v>54</v>
      </c>
      <c r="J430" s="180" t="s">
        <v>54</v>
      </c>
      <c r="K430" s="180" t="s">
        <v>54</v>
      </c>
      <c r="L430" s="160">
        <f>IF(RIGHT(S430)="T",(+H430-G430),0)</f>
        <v>0</v>
      </c>
      <c r="M430" s="160">
        <f>IF(RIGHT(S430)="U",(+H430-G430),0)</f>
        <v>0</v>
      </c>
      <c r="N430" s="160">
        <f>IF(RIGHT(S430)="C",(+H430-G430),0)</f>
        <v>0</v>
      </c>
      <c r="O430" s="160">
        <f>IF(RIGHT(S430)="D",(+H430-G430),0)</f>
        <v>0</v>
      </c>
      <c r="P430" s="180" t="s">
        <v>54</v>
      </c>
      <c r="Q430" s="180" t="s">
        <v>54</v>
      </c>
      <c r="R430" s="180" t="s">
        <v>54</v>
      </c>
      <c r="S430" s="105"/>
      <c r="T430" s="106"/>
      <c r="U430" s="394"/>
      <c r="V430" s="208"/>
      <c r="W430" s="209"/>
      <c r="X430" s="209"/>
      <c r="Y430" s="209"/>
      <c r="Z430" s="209"/>
      <c r="AA430" s="210"/>
    </row>
    <row r="431" spans="1:44" s="88" customFormat="1" ht="30" customHeight="1" thickBot="1">
      <c r="A431" s="348"/>
      <c r="B431" s="349"/>
      <c r="C431" s="350" t="s">
        <v>58</v>
      </c>
      <c r="D431" s="349"/>
      <c r="E431" s="198" t="s">
        <v>53</v>
      </c>
      <c r="F431" s="352" t="s">
        <v>54</v>
      </c>
      <c r="G431" s="353"/>
      <c r="H431" s="353"/>
      <c r="I431" s="352" t="s">
        <v>54</v>
      </c>
      <c r="J431" s="352" t="s">
        <v>54</v>
      </c>
      <c r="K431" s="352" t="s">
        <v>54</v>
      </c>
      <c r="L431" s="354">
        <f>SUM(L430:L430)</f>
        <v>0</v>
      </c>
      <c r="M431" s="354">
        <f>SUM(M430:M430)</f>
        <v>0</v>
      </c>
      <c r="N431" s="354">
        <f>SUM(N430:N430)</f>
        <v>0</v>
      </c>
      <c r="O431" s="354">
        <f>SUM(O430:O430)</f>
        <v>0</v>
      </c>
      <c r="P431" s="352" t="s">
        <v>54</v>
      </c>
      <c r="Q431" s="352" t="s">
        <v>54</v>
      </c>
      <c r="R431" s="352" t="s">
        <v>54</v>
      </c>
      <c r="S431" s="355"/>
      <c r="T431" s="356"/>
      <c r="U431" s="349"/>
      <c r="V431" s="307">
        <f>$AB$15-((N431*24))</f>
        <v>672</v>
      </c>
      <c r="W431" s="308">
        <v>132</v>
      </c>
      <c r="X431" s="309">
        <v>8.234</v>
      </c>
      <c r="Y431" s="310">
        <f>W431*X431</f>
        <v>1086.8879999999999</v>
      </c>
      <c r="Z431" s="307">
        <f>(Y431*(V431-L431*24))/V431</f>
        <v>1086.8879999999999</v>
      </c>
      <c r="AA431" s="311">
        <f>(Z431/Y431)*100</f>
        <v>100</v>
      </c>
      <c r="AB431" s="107"/>
    </row>
    <row r="432" spans="1:44" s="108" customFormat="1" ht="30" customHeight="1">
      <c r="A432" s="274">
        <v>41</v>
      </c>
      <c r="B432" s="520" t="s">
        <v>416</v>
      </c>
      <c r="C432" s="500" t="s">
        <v>417</v>
      </c>
      <c r="D432" s="276">
        <v>9.2539999999999996</v>
      </c>
      <c r="E432" s="157" t="s">
        <v>53</v>
      </c>
      <c r="F432" s="552" t="s">
        <v>54</v>
      </c>
      <c r="G432" s="139"/>
      <c r="H432" s="139"/>
      <c r="I432" s="552" t="s">
        <v>54</v>
      </c>
      <c r="J432" s="552" t="s">
        <v>54</v>
      </c>
      <c r="K432" s="141"/>
      <c r="L432" s="278">
        <f>IF(RIGHT(S432)="T",(+H432-G432),0)</f>
        <v>0</v>
      </c>
      <c r="M432" s="278">
        <f>IF(RIGHT(S432)="U",(+H432-G432),0)</f>
        <v>0</v>
      </c>
      <c r="N432" s="278">
        <f>IF(RIGHT(S432)="C",(+H432-G432),0)</f>
        <v>0</v>
      </c>
      <c r="O432" s="278">
        <f>IF(RIGHT(S432)="D",(+H432-G432),0)</f>
        <v>0</v>
      </c>
      <c r="P432" s="552" t="s">
        <v>54</v>
      </c>
      <c r="Q432" s="552" t="s">
        <v>54</v>
      </c>
      <c r="R432" s="552" t="s">
        <v>54</v>
      </c>
      <c r="S432" s="142"/>
      <c r="T432" s="143"/>
      <c r="U432" s="559"/>
      <c r="V432" s="313"/>
      <c r="W432" s="314"/>
      <c r="X432" s="314"/>
      <c r="Y432" s="314"/>
      <c r="Z432" s="314"/>
      <c r="AA432" s="315"/>
    </row>
    <row r="433" spans="1:44" s="88" customFormat="1" ht="30" customHeight="1" thickBot="1">
      <c r="A433" s="300"/>
      <c r="B433" s="301"/>
      <c r="C433" s="302" t="s">
        <v>58</v>
      </c>
      <c r="D433" s="301"/>
      <c r="E433" s="198" t="s">
        <v>53</v>
      </c>
      <c r="F433" s="304" t="s">
        <v>54</v>
      </c>
      <c r="G433" s="305"/>
      <c r="H433" s="305"/>
      <c r="I433" s="304" t="s">
        <v>54</v>
      </c>
      <c r="J433" s="304" t="s">
        <v>54</v>
      </c>
      <c r="K433" s="304" t="s">
        <v>54</v>
      </c>
      <c r="L433" s="306">
        <f>SUM(L432:L432)</f>
        <v>0</v>
      </c>
      <c r="M433" s="306">
        <f>SUM(M432:M432)</f>
        <v>0</v>
      </c>
      <c r="N433" s="306">
        <f>SUM(N432:N432)</f>
        <v>0</v>
      </c>
      <c r="O433" s="306">
        <f>SUM(O432:O432)</f>
        <v>0</v>
      </c>
      <c r="P433" s="304" t="s">
        <v>54</v>
      </c>
      <c r="Q433" s="304" t="s">
        <v>54</v>
      </c>
      <c r="R433" s="304" t="s">
        <v>54</v>
      </c>
      <c r="S433" s="301"/>
      <c r="T433" s="301"/>
      <c r="U433" s="301"/>
      <c r="V433" s="545">
        <f>$AB$15-((N433*24))</f>
        <v>672</v>
      </c>
      <c r="W433" s="546">
        <v>132</v>
      </c>
      <c r="X433" s="309">
        <v>9.2539999999999996</v>
      </c>
      <c r="Y433" s="548">
        <f>W433*X433</f>
        <v>1221.528</v>
      </c>
      <c r="Z433" s="549">
        <f>(Y433*(V433-L433*24))/V433</f>
        <v>1221.528</v>
      </c>
      <c r="AA433" s="550">
        <f>(Z433/Y433)*100</f>
        <v>100</v>
      </c>
      <c r="AB433" s="108"/>
    </row>
    <row r="434" spans="1:44" s="103" customFormat="1" ht="30" customHeight="1" thickBot="1">
      <c r="A434" s="233">
        <v>42</v>
      </c>
      <c r="B434" s="234" t="s">
        <v>418</v>
      </c>
      <c r="C434" s="493" t="s">
        <v>419</v>
      </c>
      <c r="D434" s="236">
        <v>177.88</v>
      </c>
      <c r="E434" s="157" t="s">
        <v>53</v>
      </c>
      <c r="F434" s="238" t="s">
        <v>54</v>
      </c>
      <c r="G434" s="494"/>
      <c r="H434" s="494"/>
      <c r="I434" s="495"/>
      <c r="J434" s="495"/>
      <c r="K434" s="495"/>
      <c r="L434" s="240"/>
      <c r="M434" s="240"/>
      <c r="N434" s="240"/>
      <c r="O434" s="240"/>
      <c r="P434" s="240"/>
      <c r="Q434" s="240"/>
      <c r="R434" s="240"/>
      <c r="S434" s="240"/>
      <c r="T434" s="241"/>
      <c r="U434" s="240"/>
      <c r="V434" s="242">
        <f>$AB$15-((N434*24))</f>
        <v>672</v>
      </c>
      <c r="W434" s="243">
        <v>156</v>
      </c>
      <c r="X434" s="236">
        <v>177.88</v>
      </c>
      <c r="Y434" s="244">
        <f>W434*X434</f>
        <v>27749.279999999999</v>
      </c>
      <c r="Z434" s="242">
        <f>(Y434*(V434-L434*24))/V434</f>
        <v>27749.279999999999</v>
      </c>
      <c r="AA434" s="245">
        <f>(Z434/Y434)*100</f>
        <v>100</v>
      </c>
      <c r="AB434" s="102"/>
      <c r="AC434" s="102"/>
      <c r="AD434" s="102"/>
      <c r="AE434" s="102"/>
      <c r="AF434" s="136"/>
      <c r="AG434" s="136"/>
      <c r="AH434" s="136"/>
      <c r="AI434" s="136"/>
      <c r="AJ434" s="136"/>
      <c r="AK434" s="136"/>
      <c r="AL434" s="136"/>
      <c r="AM434" s="136"/>
      <c r="AN434" s="136"/>
      <c r="AO434" s="136"/>
      <c r="AP434" s="136"/>
      <c r="AQ434" s="136"/>
      <c r="AR434" s="136"/>
    </row>
    <row r="435" spans="1:44" s="107" customFormat="1" ht="30" customHeight="1" thickBot="1">
      <c r="A435" s="218">
        <v>43</v>
      </c>
      <c r="B435" s="219" t="s">
        <v>420</v>
      </c>
      <c r="C435" s="220" t="s">
        <v>421</v>
      </c>
      <c r="D435" s="221">
        <v>1.19</v>
      </c>
      <c r="E435" s="198" t="s">
        <v>53</v>
      </c>
      <c r="F435" s="180" t="s">
        <v>54</v>
      </c>
      <c r="G435" s="104"/>
      <c r="H435" s="104"/>
      <c r="I435" s="180" t="s">
        <v>54</v>
      </c>
      <c r="J435" s="180" t="s">
        <v>54</v>
      </c>
      <c r="K435" s="180" t="s">
        <v>54</v>
      </c>
      <c r="L435" s="160">
        <f>IF(RIGHT(S435)="T",(+H435-G435),0)</f>
        <v>0</v>
      </c>
      <c r="M435" s="160">
        <f>IF(RIGHT(S435)="U",(+H435-G435),0)</f>
        <v>0</v>
      </c>
      <c r="N435" s="160">
        <f>IF(RIGHT(S435)="C",(+H435-G435),0)</f>
        <v>0</v>
      </c>
      <c r="O435" s="160">
        <f>IF(RIGHT(S435)="D",(+H435-G435),0)</f>
        <v>0</v>
      </c>
      <c r="P435" s="180" t="s">
        <v>54</v>
      </c>
      <c r="Q435" s="180" t="s">
        <v>54</v>
      </c>
      <c r="R435" s="180" t="s">
        <v>54</v>
      </c>
      <c r="S435" s="105"/>
      <c r="T435" s="111"/>
      <c r="U435" s="394"/>
      <c r="V435" s="208"/>
      <c r="W435" s="209"/>
      <c r="X435" s="209"/>
      <c r="Y435" s="209"/>
      <c r="Z435" s="209"/>
      <c r="AA435" s="210"/>
    </row>
    <row r="436" spans="1:44" s="88" customFormat="1" ht="30" customHeight="1" thickBot="1">
      <c r="A436" s="348"/>
      <c r="B436" s="349"/>
      <c r="C436" s="350" t="s">
        <v>58</v>
      </c>
      <c r="D436" s="349"/>
      <c r="E436" s="157" t="s">
        <v>53</v>
      </c>
      <c r="F436" s="352" t="s">
        <v>54</v>
      </c>
      <c r="G436" s="353"/>
      <c r="H436" s="353"/>
      <c r="I436" s="352" t="s">
        <v>54</v>
      </c>
      <c r="J436" s="352" t="s">
        <v>54</v>
      </c>
      <c r="K436" s="382"/>
      <c r="L436" s="354">
        <f>SUM(L435:L435)</f>
        <v>0</v>
      </c>
      <c r="M436" s="354">
        <f>SUM(M435:M435)</f>
        <v>0</v>
      </c>
      <c r="N436" s="354">
        <f>SUM(N435:N435)</f>
        <v>0</v>
      </c>
      <c r="O436" s="354">
        <f>SUM(O435:O435)</f>
        <v>0</v>
      </c>
      <c r="P436" s="352" t="s">
        <v>54</v>
      </c>
      <c r="Q436" s="352" t="s">
        <v>54</v>
      </c>
      <c r="R436" s="352" t="s">
        <v>54</v>
      </c>
      <c r="S436" s="355"/>
      <c r="T436" s="356"/>
      <c r="U436" s="349"/>
      <c r="V436" s="307">
        <f>$AB$15-((N436*24))</f>
        <v>672</v>
      </c>
      <c r="W436" s="308">
        <v>132</v>
      </c>
      <c r="X436" s="309">
        <v>1.19</v>
      </c>
      <c r="Y436" s="310">
        <f>W436*X436</f>
        <v>157.07999999999998</v>
      </c>
      <c r="Z436" s="307">
        <f>(Y436*(V436-L436*24))/V436</f>
        <v>157.07999999999998</v>
      </c>
      <c r="AA436" s="311">
        <f>(Z436/Y436)*100</f>
        <v>100</v>
      </c>
      <c r="AB436" s="107"/>
    </row>
    <row r="437" spans="1:44" s="103" customFormat="1" ht="30" customHeight="1" thickBot="1">
      <c r="A437" s="251">
        <v>44</v>
      </c>
      <c r="B437" s="252" t="s">
        <v>422</v>
      </c>
      <c r="C437" s="496" t="s">
        <v>423</v>
      </c>
      <c r="D437" s="221">
        <v>1.19</v>
      </c>
      <c r="E437" s="390" t="s">
        <v>53</v>
      </c>
      <c r="F437" s="180" t="s">
        <v>54</v>
      </c>
      <c r="G437" s="104"/>
      <c r="H437" s="104"/>
      <c r="I437" s="497"/>
      <c r="J437" s="497"/>
      <c r="K437" s="497"/>
      <c r="L437" s="160">
        <f>IF(RIGHT(S437)="T",(+H437-G437),0)</f>
        <v>0</v>
      </c>
      <c r="M437" s="160">
        <f>IF(RIGHT(S437)="U",(+H437-G437),0)</f>
        <v>0</v>
      </c>
      <c r="N437" s="160">
        <f>IF(RIGHT(S437)="C",(+H437-G437),0)</f>
        <v>0</v>
      </c>
      <c r="O437" s="160">
        <f>IF(RIGHT(S437)="D",(+H437-G437),0)</f>
        <v>0</v>
      </c>
      <c r="P437" s="182"/>
      <c r="Q437" s="182"/>
      <c r="R437" s="182"/>
      <c r="S437" s="105"/>
      <c r="T437" s="110"/>
      <c r="U437" s="182"/>
      <c r="V437" s="296"/>
      <c r="W437" s="297"/>
      <c r="X437" s="221"/>
      <c r="Y437" s="298"/>
      <c r="Z437" s="296"/>
      <c r="AA437" s="299"/>
      <c r="AB437" s="102"/>
      <c r="AC437" s="102"/>
      <c r="AD437" s="102"/>
      <c r="AE437" s="102"/>
      <c r="AF437" s="136"/>
      <c r="AG437" s="136"/>
      <c r="AH437" s="136"/>
      <c r="AI437" s="136"/>
      <c r="AJ437" s="136"/>
      <c r="AK437" s="136"/>
      <c r="AL437" s="136"/>
      <c r="AM437" s="136"/>
      <c r="AN437" s="136"/>
      <c r="AO437" s="136"/>
      <c r="AP437" s="136"/>
      <c r="AQ437" s="136"/>
      <c r="AR437" s="136"/>
    </row>
    <row r="438" spans="1:44" s="88" customFormat="1" ht="30" customHeight="1" thickBot="1">
      <c r="A438" s="348"/>
      <c r="B438" s="349"/>
      <c r="C438" s="350" t="s">
        <v>58</v>
      </c>
      <c r="D438" s="349"/>
      <c r="E438" s="189" t="s">
        <v>53</v>
      </c>
      <c r="F438" s="352" t="s">
        <v>54</v>
      </c>
      <c r="G438" s="353"/>
      <c r="H438" s="353"/>
      <c r="I438" s="352" t="s">
        <v>54</v>
      </c>
      <c r="J438" s="352" t="s">
        <v>54</v>
      </c>
      <c r="K438" s="382"/>
      <c r="L438" s="354">
        <f>SUM(L437:L437)</f>
        <v>0</v>
      </c>
      <c r="M438" s="354">
        <f>SUM(M437:M437)</f>
        <v>0</v>
      </c>
      <c r="N438" s="354">
        <f>SUM(N437:N437)</f>
        <v>0</v>
      </c>
      <c r="O438" s="354">
        <f>SUM(O437:O437)</f>
        <v>0</v>
      </c>
      <c r="P438" s="352" t="s">
        <v>54</v>
      </c>
      <c r="Q438" s="352" t="s">
        <v>54</v>
      </c>
      <c r="R438" s="352" t="s">
        <v>54</v>
      </c>
      <c r="S438" s="355"/>
      <c r="T438" s="356"/>
      <c r="U438" s="349"/>
      <c r="V438" s="296">
        <f>$AB$15-((N438*24))</f>
        <v>672</v>
      </c>
      <c r="W438" s="297">
        <v>132</v>
      </c>
      <c r="X438" s="221">
        <v>1.19</v>
      </c>
      <c r="Y438" s="298">
        <f>W438*X438</f>
        <v>157.07999999999998</v>
      </c>
      <c r="Z438" s="296">
        <f>(Y438*(V438-L438*24))/V438</f>
        <v>157.07999999999998</v>
      </c>
      <c r="AA438" s="299">
        <f>(Z438/Y438)*100</f>
        <v>100</v>
      </c>
      <c r="AB438" s="107"/>
    </row>
    <row r="439" spans="1:44" s="103" customFormat="1" ht="30" customHeight="1">
      <c r="A439" s="251">
        <v>45</v>
      </c>
      <c r="B439" s="252" t="s">
        <v>424</v>
      </c>
      <c r="C439" s="496" t="s">
        <v>425</v>
      </c>
      <c r="D439" s="221">
        <v>128.833</v>
      </c>
      <c r="E439" s="179" t="s">
        <v>53</v>
      </c>
      <c r="F439" s="180" t="s">
        <v>54</v>
      </c>
      <c r="G439" s="104">
        <v>42036.545138888891</v>
      </c>
      <c r="H439" s="104">
        <v>42036.923611111109</v>
      </c>
      <c r="I439" s="497"/>
      <c r="J439" s="497"/>
      <c r="K439" s="497"/>
      <c r="L439" s="160">
        <f>IF(RIGHT(S439)="T",(+H439-G439),0)</f>
        <v>0</v>
      </c>
      <c r="M439" s="160">
        <f>IF(RIGHT(S439)="U",(+H439-G439),0)</f>
        <v>0</v>
      </c>
      <c r="N439" s="160">
        <f>IF(RIGHT(S439)="C",(+H439-G439),0)</f>
        <v>0</v>
      </c>
      <c r="O439" s="160">
        <f>IF(RIGHT(S439)="D",(+H439-G439),0)</f>
        <v>0.37847222221898846</v>
      </c>
      <c r="P439" s="182"/>
      <c r="Q439" s="182"/>
      <c r="R439" s="182"/>
      <c r="S439" s="105" t="s">
        <v>73</v>
      </c>
      <c r="T439" s="106" t="s">
        <v>823</v>
      </c>
      <c r="U439" s="182"/>
      <c r="V439" s="296"/>
      <c r="W439" s="297"/>
      <c r="X439" s="221"/>
      <c r="Y439" s="298"/>
      <c r="Z439" s="296"/>
      <c r="AA439" s="299"/>
      <c r="AB439" s="102"/>
      <c r="AC439" s="102"/>
      <c r="AD439" s="102"/>
      <c r="AE439" s="102"/>
      <c r="AF439" s="136"/>
      <c r="AG439" s="136"/>
      <c r="AH439" s="136"/>
      <c r="AI439" s="136"/>
      <c r="AJ439" s="136"/>
      <c r="AK439" s="136"/>
      <c r="AL439" s="136"/>
      <c r="AM439" s="136"/>
      <c r="AN439" s="136"/>
      <c r="AO439" s="136"/>
      <c r="AP439" s="136"/>
      <c r="AQ439" s="136"/>
      <c r="AR439" s="136"/>
    </row>
    <row r="440" spans="1:44" s="88" customFormat="1" ht="30" customHeight="1" thickBot="1">
      <c r="A440" s="348"/>
      <c r="B440" s="349"/>
      <c r="C440" s="350" t="s">
        <v>58</v>
      </c>
      <c r="D440" s="349"/>
      <c r="E440" s="189" t="s">
        <v>53</v>
      </c>
      <c r="F440" s="352" t="s">
        <v>54</v>
      </c>
      <c r="G440" s="353"/>
      <c r="H440" s="353"/>
      <c r="I440" s="352" t="s">
        <v>54</v>
      </c>
      <c r="J440" s="352" t="s">
        <v>54</v>
      </c>
      <c r="K440" s="382"/>
      <c r="L440" s="354">
        <f>SUM(L439:L439)</f>
        <v>0</v>
      </c>
      <c r="M440" s="354">
        <f>SUM(M439:M439)</f>
        <v>0</v>
      </c>
      <c r="N440" s="354">
        <f>SUM(N439:N439)</f>
        <v>0</v>
      </c>
      <c r="O440" s="354">
        <f>SUM(O439:O439)</f>
        <v>0.37847222221898846</v>
      </c>
      <c r="P440" s="352" t="s">
        <v>54</v>
      </c>
      <c r="Q440" s="352" t="s">
        <v>54</v>
      </c>
      <c r="R440" s="352" t="s">
        <v>54</v>
      </c>
      <c r="S440" s="355"/>
      <c r="T440" s="356"/>
      <c r="U440" s="349"/>
      <c r="V440" s="361">
        <f>$AB$15-((N440*24))</f>
        <v>672</v>
      </c>
      <c r="W440" s="362">
        <v>131</v>
      </c>
      <c r="X440" s="359">
        <v>128.833</v>
      </c>
      <c r="Y440" s="363">
        <f>W440*X440</f>
        <v>16877.123</v>
      </c>
      <c r="Z440" s="361">
        <f>(Y440*(V440-L440*24))/V440</f>
        <v>16877.123</v>
      </c>
      <c r="AA440" s="364">
        <f>(Z440/Y440)*100</f>
        <v>100</v>
      </c>
      <c r="AB440" s="107"/>
    </row>
    <row r="441" spans="1:44" s="103" customFormat="1" ht="30" customHeight="1" thickBot="1">
      <c r="A441" s="233">
        <v>46</v>
      </c>
      <c r="B441" s="234" t="s">
        <v>426</v>
      </c>
      <c r="C441" s="493" t="s">
        <v>427</v>
      </c>
      <c r="D441" s="236">
        <v>128.833</v>
      </c>
      <c r="E441" s="198" t="s">
        <v>53</v>
      </c>
      <c r="F441" s="238" t="s">
        <v>54</v>
      </c>
      <c r="G441" s="494"/>
      <c r="H441" s="494"/>
      <c r="I441" s="495"/>
      <c r="J441" s="495"/>
      <c r="K441" s="495"/>
      <c r="L441" s="240"/>
      <c r="M441" s="240"/>
      <c r="N441" s="240"/>
      <c r="O441" s="240"/>
      <c r="P441" s="240"/>
      <c r="Q441" s="240"/>
      <c r="R441" s="240"/>
      <c r="S441" s="240"/>
      <c r="T441" s="241"/>
      <c r="U441" s="240"/>
      <c r="V441" s="242">
        <f>$AB$15-((N441*24))</f>
        <v>672</v>
      </c>
      <c r="W441" s="243">
        <v>131</v>
      </c>
      <c r="X441" s="236">
        <v>128.833</v>
      </c>
      <c r="Y441" s="244">
        <f>W441*X441</f>
        <v>16877.123</v>
      </c>
      <c r="Z441" s="242">
        <f>(Y441*(V441-L441*24))/V441</f>
        <v>16877.123</v>
      </c>
      <c r="AA441" s="245">
        <f>(Z441/Y441)*100</f>
        <v>100</v>
      </c>
      <c r="AB441" s="102"/>
      <c r="AC441" s="102"/>
      <c r="AD441" s="102"/>
      <c r="AE441" s="102"/>
      <c r="AF441" s="136"/>
      <c r="AG441" s="136"/>
      <c r="AH441" s="136"/>
      <c r="AI441" s="136"/>
      <c r="AJ441" s="136"/>
      <c r="AK441" s="136"/>
      <c r="AL441" s="136"/>
      <c r="AM441" s="136"/>
      <c r="AN441" s="136"/>
      <c r="AO441" s="136"/>
      <c r="AP441" s="136"/>
      <c r="AQ441" s="136"/>
      <c r="AR441" s="136"/>
    </row>
    <row r="442" spans="1:44" s="103" customFormat="1" ht="30" customHeight="1" thickBot="1">
      <c r="A442" s="233">
        <v>47</v>
      </c>
      <c r="B442" s="234" t="s">
        <v>428</v>
      </c>
      <c r="C442" s="493" t="s">
        <v>429</v>
      </c>
      <c r="D442" s="236">
        <v>0.17499999999999999</v>
      </c>
      <c r="E442" s="157" t="s">
        <v>53</v>
      </c>
      <c r="F442" s="238" t="s">
        <v>54</v>
      </c>
      <c r="G442" s="494"/>
      <c r="H442" s="494"/>
      <c r="I442" s="495"/>
      <c r="J442" s="495"/>
      <c r="K442" s="495"/>
      <c r="L442" s="240"/>
      <c r="M442" s="240"/>
      <c r="N442" s="240"/>
      <c r="O442" s="240"/>
      <c r="P442" s="240"/>
      <c r="Q442" s="240"/>
      <c r="R442" s="240"/>
      <c r="S442" s="240"/>
      <c r="T442" s="241"/>
      <c r="U442" s="240"/>
      <c r="V442" s="242">
        <f>$AB$15-((N442*24))</f>
        <v>672</v>
      </c>
      <c r="W442" s="243">
        <v>131</v>
      </c>
      <c r="X442" s="236">
        <v>0.17499999999999999</v>
      </c>
      <c r="Y442" s="244">
        <f>W442*X442</f>
        <v>22.924999999999997</v>
      </c>
      <c r="Z442" s="242">
        <f>(Y442*(V442-L442*24))/V442</f>
        <v>22.924999999999997</v>
      </c>
      <c r="AA442" s="245">
        <f>(Z442/Y442)*100</f>
        <v>100</v>
      </c>
      <c r="AB442" s="102"/>
      <c r="AC442" s="102"/>
      <c r="AD442" s="102"/>
      <c r="AE442" s="102"/>
      <c r="AF442" s="136"/>
      <c r="AG442" s="136"/>
      <c r="AH442" s="136"/>
      <c r="AI442" s="136"/>
      <c r="AJ442" s="136"/>
      <c r="AK442" s="136"/>
      <c r="AL442" s="136"/>
      <c r="AM442" s="136"/>
      <c r="AN442" s="136"/>
      <c r="AO442" s="136"/>
      <c r="AP442" s="136"/>
      <c r="AQ442" s="136"/>
      <c r="AR442" s="136"/>
    </row>
    <row r="443" spans="1:44" s="107" customFormat="1" ht="39" thickBot="1">
      <c r="A443" s="698">
        <v>48</v>
      </c>
      <c r="B443" s="706" t="s">
        <v>430</v>
      </c>
      <c r="C443" s="704" t="s">
        <v>431</v>
      </c>
      <c r="D443" s="708">
        <v>230.297</v>
      </c>
      <c r="E443" s="198" t="s">
        <v>53</v>
      </c>
      <c r="F443" s="180" t="s">
        <v>54</v>
      </c>
      <c r="G443" s="104">
        <v>42037.206250000003</v>
      </c>
      <c r="H443" s="104">
        <v>42037.248611111114</v>
      </c>
      <c r="I443" s="180" t="s">
        <v>54</v>
      </c>
      <c r="J443" s="180" t="s">
        <v>54</v>
      </c>
      <c r="K443" s="141"/>
      <c r="L443" s="160">
        <f>IF(RIGHT(S443)="T",(+H443-G443),0)</f>
        <v>0</v>
      </c>
      <c r="M443" s="160">
        <f>IF(RIGHT(S443)="U",(+H443-G443),0)</f>
        <v>4.2361111110949423E-2</v>
      </c>
      <c r="N443" s="160">
        <f>IF(RIGHT(S443)="C",(+H443-G443),0)</f>
        <v>0</v>
      </c>
      <c r="O443" s="160">
        <f>IF(RIGHT(S443)="D",(+H443-G443),0)</f>
        <v>0</v>
      </c>
      <c r="P443" s="180" t="s">
        <v>54</v>
      </c>
      <c r="Q443" s="180" t="s">
        <v>54</v>
      </c>
      <c r="R443" s="180" t="s">
        <v>54</v>
      </c>
      <c r="S443" s="105" t="s">
        <v>78</v>
      </c>
      <c r="T443" s="111" t="s">
        <v>824</v>
      </c>
      <c r="U443" s="394"/>
      <c r="V443" s="208"/>
      <c r="W443" s="209"/>
      <c r="X443" s="209"/>
      <c r="Y443" s="209"/>
      <c r="Z443" s="209"/>
      <c r="AA443" s="210"/>
    </row>
    <row r="444" spans="1:44" s="107" customFormat="1" ht="30" customHeight="1">
      <c r="A444" s="699"/>
      <c r="B444" s="707"/>
      <c r="C444" s="705"/>
      <c r="D444" s="709"/>
      <c r="E444" s="261"/>
      <c r="F444" s="169"/>
      <c r="G444" s="104">
        <v>42039.407638888886</v>
      </c>
      <c r="H444" s="104">
        <v>42039.668749999997</v>
      </c>
      <c r="I444" s="169"/>
      <c r="J444" s="169"/>
      <c r="K444" s="170"/>
      <c r="L444" s="171">
        <f t="shared" ref="L444:L445" si="259">IF(RIGHT(S444)="T",(+H444-G444),0)</f>
        <v>0</v>
      </c>
      <c r="M444" s="171">
        <f t="shared" ref="M444:M445" si="260">IF(RIGHT(S444)="U",(+H444-G444),0)</f>
        <v>0</v>
      </c>
      <c r="N444" s="171">
        <f t="shared" ref="N444:N445" si="261">IF(RIGHT(S444)="C",(+H444-G444),0)</f>
        <v>0</v>
      </c>
      <c r="O444" s="171">
        <f t="shared" ref="O444:O445" si="262">IF(RIGHT(S444)="D",(+H444-G444),0)</f>
        <v>0.26111111111094942</v>
      </c>
      <c r="P444" s="169"/>
      <c r="Q444" s="169"/>
      <c r="R444" s="169"/>
      <c r="S444" s="105" t="s">
        <v>141</v>
      </c>
      <c r="T444" s="106" t="s">
        <v>825</v>
      </c>
      <c r="U444" s="339"/>
      <c r="V444" s="192"/>
      <c r="W444" s="193"/>
      <c r="X444" s="193"/>
      <c r="Y444" s="193"/>
      <c r="Z444" s="193"/>
      <c r="AA444" s="194"/>
    </row>
    <row r="445" spans="1:44" s="107" customFormat="1" ht="30" customHeight="1" thickBot="1">
      <c r="A445" s="699"/>
      <c r="B445" s="707"/>
      <c r="C445" s="705"/>
      <c r="D445" s="709"/>
      <c r="E445" s="261"/>
      <c r="F445" s="169"/>
      <c r="G445" s="104">
        <v>42039.668749999997</v>
      </c>
      <c r="H445" s="104">
        <v>42039.784722222219</v>
      </c>
      <c r="I445" s="169"/>
      <c r="J445" s="169"/>
      <c r="K445" s="170"/>
      <c r="L445" s="171">
        <f t="shared" si="259"/>
        <v>0</v>
      </c>
      <c r="M445" s="171">
        <f t="shared" si="260"/>
        <v>0</v>
      </c>
      <c r="N445" s="171">
        <f t="shared" si="261"/>
        <v>0</v>
      </c>
      <c r="O445" s="171">
        <f t="shared" si="262"/>
        <v>0.11597222222189885</v>
      </c>
      <c r="P445" s="169"/>
      <c r="Q445" s="169"/>
      <c r="R445" s="169"/>
      <c r="S445" s="105" t="s">
        <v>73</v>
      </c>
      <c r="T445" s="106" t="s">
        <v>826</v>
      </c>
      <c r="U445" s="339"/>
      <c r="V445" s="192"/>
      <c r="W445" s="193"/>
      <c r="X445" s="193"/>
      <c r="Y445" s="193"/>
      <c r="Z445" s="193"/>
      <c r="AA445" s="194"/>
    </row>
    <row r="446" spans="1:44" s="88" customFormat="1" ht="30" customHeight="1" thickBot="1">
      <c r="A446" s="348"/>
      <c r="B446" s="349"/>
      <c r="C446" s="350" t="s">
        <v>58</v>
      </c>
      <c r="D446" s="349"/>
      <c r="E446" s="157" t="s">
        <v>53</v>
      </c>
      <c r="F446" s="352" t="s">
        <v>54</v>
      </c>
      <c r="G446" s="353"/>
      <c r="H446" s="353"/>
      <c r="I446" s="352" t="s">
        <v>54</v>
      </c>
      <c r="J446" s="352" t="s">
        <v>54</v>
      </c>
      <c r="K446" s="352" t="s">
        <v>54</v>
      </c>
      <c r="L446" s="354">
        <f>SUM(L443:L445)</f>
        <v>0</v>
      </c>
      <c r="M446" s="354">
        <f t="shared" ref="M446:O446" si="263">SUM(M443:M445)</f>
        <v>4.2361111110949423E-2</v>
      </c>
      <c r="N446" s="354">
        <f t="shared" si="263"/>
        <v>0</v>
      </c>
      <c r="O446" s="354">
        <f t="shared" si="263"/>
        <v>0.37708333333284827</v>
      </c>
      <c r="P446" s="352" t="s">
        <v>54</v>
      </c>
      <c r="Q446" s="352" t="s">
        <v>54</v>
      </c>
      <c r="R446" s="352" t="s">
        <v>54</v>
      </c>
      <c r="S446" s="355"/>
      <c r="T446" s="356"/>
      <c r="U446" s="349"/>
      <c r="V446" s="307">
        <f>$AB$15-((N446*24))</f>
        <v>672</v>
      </c>
      <c r="W446" s="308">
        <v>131</v>
      </c>
      <c r="X446" s="309">
        <v>230.297</v>
      </c>
      <c r="Y446" s="310">
        <f>W446*X446</f>
        <v>30168.906999999999</v>
      </c>
      <c r="Z446" s="307">
        <f>(Y446*(V446-L446*24))/V446</f>
        <v>30168.906999999999</v>
      </c>
      <c r="AA446" s="311">
        <f>(Z446/Y446)*100</f>
        <v>100</v>
      </c>
      <c r="AB446" s="107"/>
    </row>
    <row r="447" spans="1:44" ht="16.5" thickBot="1">
      <c r="A447" s="328">
        <v>49</v>
      </c>
      <c r="B447" s="134" t="s">
        <v>432</v>
      </c>
      <c r="C447" s="498" t="s">
        <v>433</v>
      </c>
      <c r="D447" s="124">
        <v>106.24299999999999</v>
      </c>
      <c r="E447" s="198" t="s">
        <v>53</v>
      </c>
      <c r="F447" s="277" t="s">
        <v>54</v>
      </c>
      <c r="G447" s="228"/>
      <c r="H447" s="116"/>
      <c r="I447" s="478"/>
      <c r="J447" s="478"/>
      <c r="K447" s="478"/>
      <c r="L447" s="312">
        <f>IF(RIGHT(S447)="T",(+H447-G447),0)</f>
        <v>0</v>
      </c>
      <c r="M447" s="312">
        <f>IF(RIGHT(S447)="U",(+H447-G447),0)</f>
        <v>0</v>
      </c>
      <c r="N447" s="312">
        <f>IF(RIGHT(S447)="C",(+H447-G447),0)</f>
        <v>0</v>
      </c>
      <c r="O447" s="312">
        <f>IF(RIGHT(S447)="D",(+H447-G447),0)</f>
        <v>0</v>
      </c>
      <c r="P447" s="161"/>
      <c r="Q447" s="161"/>
      <c r="R447" s="161"/>
      <c r="S447" s="229"/>
      <c r="T447" s="230"/>
      <c r="U447" s="161"/>
      <c r="V447" s="329"/>
      <c r="W447" s="330"/>
      <c r="X447" s="330"/>
      <c r="Y447" s="330"/>
      <c r="Z447" s="330"/>
      <c r="AA447" s="331"/>
      <c r="AB447" s="5"/>
      <c r="AC447" s="5"/>
      <c r="AD447" s="5"/>
      <c r="AE447" s="5"/>
      <c r="AF447" s="133"/>
      <c r="AG447" s="133"/>
      <c r="AH447" s="133"/>
      <c r="AI447" s="133"/>
      <c r="AJ447" s="133"/>
      <c r="AK447" s="133"/>
      <c r="AL447" s="133"/>
      <c r="AM447" s="133"/>
      <c r="AN447" s="133"/>
      <c r="AO447" s="133"/>
      <c r="AP447" s="133"/>
      <c r="AQ447" s="133"/>
      <c r="AR447" s="133"/>
    </row>
    <row r="448" spans="1:44" s="88" customFormat="1" ht="30" customHeight="1" thickBot="1">
      <c r="A448" s="283"/>
      <c r="B448" s="284"/>
      <c r="C448" s="285" t="s">
        <v>58</v>
      </c>
      <c r="D448" s="284"/>
      <c r="E448" s="157" t="s">
        <v>53</v>
      </c>
      <c r="F448" s="287" t="s">
        <v>54</v>
      </c>
      <c r="G448" s="288"/>
      <c r="H448" s="288"/>
      <c r="I448" s="287" t="s">
        <v>54</v>
      </c>
      <c r="J448" s="287" t="s">
        <v>54</v>
      </c>
      <c r="K448" s="287" t="s">
        <v>54</v>
      </c>
      <c r="L448" s="289">
        <f>SUM(L447:L447)</f>
        <v>0</v>
      </c>
      <c r="M448" s="289">
        <f>SUM(M447:M447)</f>
        <v>0</v>
      </c>
      <c r="N448" s="289">
        <f>SUM(N447:N447)</f>
        <v>0</v>
      </c>
      <c r="O448" s="289">
        <f>SUM(O447:O447)</f>
        <v>0</v>
      </c>
      <c r="P448" s="287" t="s">
        <v>54</v>
      </c>
      <c r="Q448" s="287" t="s">
        <v>54</v>
      </c>
      <c r="R448" s="287" t="s">
        <v>54</v>
      </c>
      <c r="S448" s="284"/>
      <c r="T448" s="284"/>
      <c r="U448" s="284"/>
      <c r="V448" s="290">
        <f>$AB$15-((N448*24))</f>
        <v>672</v>
      </c>
      <c r="W448" s="291">
        <v>132</v>
      </c>
      <c r="X448" s="177">
        <v>106.24299999999999</v>
      </c>
      <c r="Y448" s="292">
        <f>W448*X448</f>
        <v>14024.075999999999</v>
      </c>
      <c r="Z448" s="293">
        <f>(Y448*(V448-L448*24))/V448</f>
        <v>14024.075999999997</v>
      </c>
      <c r="AA448" s="294">
        <f>(Z448/Y448)*100</f>
        <v>99.999999999999986</v>
      </c>
      <c r="AB448" s="108"/>
    </row>
    <row r="449" spans="1:44" s="108" customFormat="1" ht="30" customHeight="1" thickBot="1">
      <c r="A449" s="754">
        <v>50</v>
      </c>
      <c r="B449" s="752" t="s">
        <v>434</v>
      </c>
      <c r="C449" s="750" t="s">
        <v>435</v>
      </c>
      <c r="D449" s="748">
        <v>2.83</v>
      </c>
      <c r="E449" s="198" t="s">
        <v>53</v>
      </c>
      <c r="F449" s="277" t="s">
        <v>54</v>
      </c>
      <c r="G449" s="104">
        <v>42036</v>
      </c>
      <c r="H449" s="104">
        <v>42037.286111111112</v>
      </c>
      <c r="I449" s="277" t="s">
        <v>54</v>
      </c>
      <c r="J449" s="277" t="s">
        <v>54</v>
      </c>
      <c r="K449" s="277" t="s">
        <v>54</v>
      </c>
      <c r="L449" s="312">
        <f>IF(RIGHT(S449)="T",(+H449-G449),0)</f>
        <v>0</v>
      </c>
      <c r="M449" s="312">
        <f>IF(RIGHT(S449)="U",(+H449-G449),0)</f>
        <v>0</v>
      </c>
      <c r="N449" s="312">
        <f>IF(RIGHT(S449)="C",(+H449-G449),0)</f>
        <v>0</v>
      </c>
      <c r="O449" s="312">
        <f>IF(RIGHT(S449)="D",(+H449-G449),0)</f>
        <v>1.2861111111124046</v>
      </c>
      <c r="P449" s="277" t="s">
        <v>54</v>
      </c>
      <c r="Q449" s="277" t="s">
        <v>54</v>
      </c>
      <c r="R449" s="277" t="s">
        <v>54</v>
      </c>
      <c r="S449" s="105" t="s">
        <v>408</v>
      </c>
      <c r="T449" s="106" t="s">
        <v>409</v>
      </c>
      <c r="U449" s="279"/>
      <c r="V449" s="313"/>
      <c r="W449" s="314"/>
      <c r="X449" s="314"/>
      <c r="Y449" s="314"/>
      <c r="Z449" s="314"/>
      <c r="AA449" s="315"/>
    </row>
    <row r="450" spans="1:44" s="108" customFormat="1" ht="30" customHeight="1" thickBot="1">
      <c r="A450" s="755"/>
      <c r="B450" s="753"/>
      <c r="C450" s="751"/>
      <c r="D450" s="749"/>
      <c r="E450" s="261"/>
      <c r="F450" s="539"/>
      <c r="G450" s="104">
        <v>42058.457638888889</v>
      </c>
      <c r="H450" s="104">
        <v>42060.46875</v>
      </c>
      <c r="I450" s="539"/>
      <c r="J450" s="539"/>
      <c r="K450" s="539"/>
      <c r="L450" s="312">
        <f>IF(RIGHT(S450)="T",(+H450-G450),0)</f>
        <v>0</v>
      </c>
      <c r="M450" s="312">
        <f>IF(RIGHT(S450)="U",(+H450-G450),0)</f>
        <v>0</v>
      </c>
      <c r="N450" s="312">
        <f>IF(RIGHT(S450)="C",(+H450-G450),0)</f>
        <v>0</v>
      </c>
      <c r="O450" s="312">
        <f>IF(RIGHT(S450)="D",(+H450-G450),0)</f>
        <v>2.0111111111109494</v>
      </c>
      <c r="P450" s="539"/>
      <c r="Q450" s="539"/>
      <c r="R450" s="539"/>
      <c r="S450" s="105" t="s">
        <v>73</v>
      </c>
      <c r="T450" s="106" t="s">
        <v>827</v>
      </c>
      <c r="U450" s="560"/>
      <c r="V450" s="335"/>
      <c r="W450" s="336"/>
      <c r="X450" s="336"/>
      <c r="Y450" s="336"/>
      <c r="Z450" s="336"/>
      <c r="AA450" s="337"/>
    </row>
    <row r="451" spans="1:44" s="88" customFormat="1" ht="30" customHeight="1" thickBot="1">
      <c r="A451" s="283"/>
      <c r="B451" s="284"/>
      <c r="C451" s="285" t="s">
        <v>58</v>
      </c>
      <c r="D451" s="284"/>
      <c r="E451" s="157" t="s">
        <v>53</v>
      </c>
      <c r="F451" s="287" t="s">
        <v>54</v>
      </c>
      <c r="G451" s="288"/>
      <c r="H451" s="288"/>
      <c r="I451" s="287" t="s">
        <v>54</v>
      </c>
      <c r="J451" s="287" t="s">
        <v>54</v>
      </c>
      <c r="K451" s="287" t="s">
        <v>54</v>
      </c>
      <c r="L451" s="289">
        <f>SUM(L449:L450)</f>
        <v>0</v>
      </c>
      <c r="M451" s="289">
        <f t="shared" ref="M451:O451" si="264">SUM(M449:M450)</f>
        <v>0</v>
      </c>
      <c r="N451" s="289">
        <f t="shared" si="264"/>
        <v>0</v>
      </c>
      <c r="O451" s="289">
        <f t="shared" si="264"/>
        <v>3.297222222223354</v>
      </c>
      <c r="P451" s="287" t="s">
        <v>54</v>
      </c>
      <c r="Q451" s="287" t="s">
        <v>54</v>
      </c>
      <c r="R451" s="287" t="s">
        <v>54</v>
      </c>
      <c r="S451" s="284"/>
      <c r="T451" s="284"/>
      <c r="U451" s="284"/>
      <c r="V451" s="290">
        <f>$AB$15-((N451*24))</f>
        <v>672</v>
      </c>
      <c r="W451" s="291">
        <v>132</v>
      </c>
      <c r="X451" s="177">
        <v>2.83</v>
      </c>
      <c r="Y451" s="292">
        <f>W451*X451</f>
        <v>373.56</v>
      </c>
      <c r="Z451" s="293">
        <f>(Y451*(V451-L451*24))/V451</f>
        <v>373.56</v>
      </c>
      <c r="AA451" s="294">
        <f>(Z451/Y451)*100</f>
        <v>100</v>
      </c>
      <c r="AB451" s="108"/>
    </row>
    <row r="452" spans="1:44" s="103" customFormat="1" ht="30" customHeight="1">
      <c r="A452" s="251">
        <v>51</v>
      </c>
      <c r="B452" s="252" t="s">
        <v>436</v>
      </c>
      <c r="C452" s="496" t="s">
        <v>437</v>
      </c>
      <c r="D452" s="221">
        <v>2.83</v>
      </c>
      <c r="E452" s="390" t="s">
        <v>53</v>
      </c>
      <c r="F452" s="180" t="s">
        <v>54</v>
      </c>
      <c r="G452" s="104">
        <v>42062.480555555558</v>
      </c>
      <c r="H452" s="104">
        <v>42062.897222222222</v>
      </c>
      <c r="I452" s="497"/>
      <c r="J452" s="497"/>
      <c r="K452" s="497"/>
      <c r="L452" s="312">
        <f>IF(RIGHT(S452)="T",(+H452-G452),0)</f>
        <v>0</v>
      </c>
      <c r="M452" s="312">
        <f>IF(RIGHT(S452)="U",(+H452-G452),0)</f>
        <v>0</v>
      </c>
      <c r="N452" s="312">
        <f>IF(RIGHT(S452)="C",(+H452-G452),0)</f>
        <v>0</v>
      </c>
      <c r="O452" s="312">
        <f>IF(RIGHT(S452)="D",(+H452-G452),0)</f>
        <v>0.41666666666424135</v>
      </c>
      <c r="P452" s="182"/>
      <c r="Q452" s="182"/>
      <c r="R452" s="182"/>
      <c r="S452" s="105" t="s">
        <v>73</v>
      </c>
      <c r="T452" s="110" t="s">
        <v>828</v>
      </c>
      <c r="U452" s="182"/>
      <c r="V452" s="296"/>
      <c r="W452" s="297"/>
      <c r="X452" s="221"/>
      <c r="Y452" s="298"/>
      <c r="Z452" s="296"/>
      <c r="AA452" s="299"/>
      <c r="AB452" s="102"/>
      <c r="AC452" s="102"/>
      <c r="AD452" s="102"/>
      <c r="AE452" s="102"/>
      <c r="AF452" s="102"/>
      <c r="AG452" s="102"/>
      <c r="AH452" s="102"/>
      <c r="AI452" s="102"/>
      <c r="AJ452" s="102"/>
      <c r="AK452" s="102"/>
      <c r="AL452" s="102"/>
      <c r="AM452" s="102"/>
      <c r="AN452" s="102"/>
      <c r="AO452" s="102"/>
      <c r="AP452" s="102"/>
      <c r="AQ452" s="102"/>
      <c r="AR452" s="102"/>
    </row>
    <row r="453" spans="1:44" s="88" customFormat="1" ht="30" customHeight="1" thickBot="1">
      <c r="A453" s="561"/>
      <c r="B453" s="284"/>
      <c r="C453" s="285" t="s">
        <v>58</v>
      </c>
      <c r="D453" s="284"/>
      <c r="E453" s="286" t="s">
        <v>53</v>
      </c>
      <c r="F453" s="287" t="s">
        <v>54</v>
      </c>
      <c r="G453" s="288"/>
      <c r="H453" s="288"/>
      <c r="I453" s="287" t="s">
        <v>54</v>
      </c>
      <c r="J453" s="287" t="s">
        <v>54</v>
      </c>
      <c r="K453" s="287" t="s">
        <v>54</v>
      </c>
      <c r="L453" s="289">
        <f>SUM(L452:L452)</f>
        <v>0</v>
      </c>
      <c r="M453" s="289">
        <f t="shared" ref="M453:O453" si="265">SUM(M452:M452)</f>
        <v>0</v>
      </c>
      <c r="N453" s="289">
        <f t="shared" si="265"/>
        <v>0</v>
      </c>
      <c r="O453" s="289">
        <f t="shared" si="265"/>
        <v>0.41666666666424135</v>
      </c>
      <c r="P453" s="287" t="s">
        <v>54</v>
      </c>
      <c r="Q453" s="287" t="s">
        <v>54</v>
      </c>
      <c r="R453" s="287" t="s">
        <v>54</v>
      </c>
      <c r="S453" s="284"/>
      <c r="T453" s="284"/>
      <c r="U453" s="284"/>
      <c r="V453" s="203">
        <f>$AB$15-((N453*24))</f>
        <v>672</v>
      </c>
      <c r="W453" s="176">
        <v>132</v>
      </c>
      <c r="X453" s="177">
        <v>2.83</v>
      </c>
      <c r="Y453" s="204">
        <f>W453*X453</f>
        <v>373.56</v>
      </c>
      <c r="Z453" s="203">
        <f>(Y453*(V453-L453*24))/V453</f>
        <v>373.56</v>
      </c>
      <c r="AA453" s="205">
        <f>(Z453/Y453)*100</f>
        <v>100</v>
      </c>
      <c r="AB453" s="108"/>
    </row>
    <row r="454" spans="1:44" s="107" customFormat="1" ht="30" customHeight="1">
      <c r="A454" s="698">
        <v>52</v>
      </c>
      <c r="B454" s="706" t="s">
        <v>438</v>
      </c>
      <c r="C454" s="704" t="s">
        <v>439</v>
      </c>
      <c r="D454" s="708">
        <v>3</v>
      </c>
      <c r="E454" s="189" t="s">
        <v>53</v>
      </c>
      <c r="F454" s="169" t="s">
        <v>54</v>
      </c>
      <c r="G454" s="104">
        <v>42045.709722222222</v>
      </c>
      <c r="H454" s="104">
        <v>42045.768055555556</v>
      </c>
      <c r="I454" s="169" t="s">
        <v>54</v>
      </c>
      <c r="J454" s="169" t="s">
        <v>54</v>
      </c>
      <c r="K454" s="170"/>
      <c r="L454" s="562">
        <f>IF(RIGHT(S454)="T",(+H454-G454),0)</f>
        <v>5.8333333334303461E-2</v>
      </c>
      <c r="M454" s="562">
        <f>IF(RIGHT(S454)="U",(+H454-G454),0)</f>
        <v>0</v>
      </c>
      <c r="N454" s="562">
        <f>IF(RIGHT(S454)="C",(+H454-G454),0)</f>
        <v>0</v>
      </c>
      <c r="O454" s="562">
        <f>IF(RIGHT(S454)="D",(+H454-G454),0)</f>
        <v>0</v>
      </c>
      <c r="P454" s="169" t="s">
        <v>54</v>
      </c>
      <c r="Q454" s="169" t="s">
        <v>54</v>
      </c>
      <c r="R454" s="169" t="s">
        <v>54</v>
      </c>
      <c r="S454" s="105" t="s">
        <v>128</v>
      </c>
      <c r="T454" s="106" t="s">
        <v>829</v>
      </c>
      <c r="U454" s="339"/>
      <c r="V454" s="192"/>
      <c r="W454" s="193"/>
      <c r="X454" s="193"/>
      <c r="Y454" s="193"/>
      <c r="Z454" s="193"/>
      <c r="AA454" s="194"/>
    </row>
    <row r="455" spans="1:44" s="107" customFormat="1" ht="30" customHeight="1">
      <c r="A455" s="699"/>
      <c r="B455" s="707"/>
      <c r="C455" s="705"/>
      <c r="D455" s="709"/>
      <c r="E455" s="268"/>
      <c r="F455" s="169"/>
      <c r="G455" s="104">
        <v>42046.463194444441</v>
      </c>
      <c r="H455" s="104">
        <v>42046.629166666666</v>
      </c>
      <c r="I455" s="169"/>
      <c r="J455" s="169"/>
      <c r="K455" s="170"/>
      <c r="L455" s="562">
        <f>IF(RIGHT(S455)="T",(+H455-G455),0)</f>
        <v>0.16597222222480923</v>
      </c>
      <c r="M455" s="562">
        <f>IF(RIGHT(S455)="U",(+H455-G455),0)</f>
        <v>0</v>
      </c>
      <c r="N455" s="562">
        <f>IF(RIGHT(S455)="C",(+H455-G455),0)</f>
        <v>0</v>
      </c>
      <c r="O455" s="562">
        <f>IF(RIGHT(S455)="D",(+H455-G455),0)</f>
        <v>0</v>
      </c>
      <c r="P455" s="169"/>
      <c r="Q455" s="169"/>
      <c r="R455" s="169"/>
      <c r="S455" s="105" t="s">
        <v>103</v>
      </c>
      <c r="T455" s="106" t="s">
        <v>830</v>
      </c>
      <c r="U455" s="339"/>
      <c r="V455" s="192"/>
      <c r="W455" s="193"/>
      <c r="X455" s="193"/>
      <c r="Y455" s="193"/>
      <c r="Z455" s="193"/>
      <c r="AA455" s="194"/>
    </row>
    <row r="456" spans="1:44" s="88" customFormat="1" ht="30" customHeight="1" thickBot="1">
      <c r="A456" s="348"/>
      <c r="B456" s="349"/>
      <c r="C456" s="350" t="s">
        <v>58</v>
      </c>
      <c r="D456" s="349"/>
      <c r="E456" s="198" t="s">
        <v>53</v>
      </c>
      <c r="F456" s="352" t="s">
        <v>54</v>
      </c>
      <c r="G456" s="353"/>
      <c r="H456" s="353"/>
      <c r="I456" s="352" t="s">
        <v>54</v>
      </c>
      <c r="J456" s="352" t="s">
        <v>54</v>
      </c>
      <c r="K456" s="352" t="s">
        <v>54</v>
      </c>
      <c r="L456" s="354">
        <f>SUM(L454:L455)</f>
        <v>0.22430555555911269</v>
      </c>
      <c r="M456" s="354">
        <f t="shared" ref="M456:O456" si="266">SUM(M454:M455)</f>
        <v>0</v>
      </c>
      <c r="N456" s="354">
        <f t="shared" si="266"/>
        <v>0</v>
      </c>
      <c r="O456" s="354">
        <f t="shared" si="266"/>
        <v>0</v>
      </c>
      <c r="P456" s="352" t="s">
        <v>54</v>
      </c>
      <c r="Q456" s="352" t="s">
        <v>54</v>
      </c>
      <c r="R456" s="352" t="s">
        <v>54</v>
      </c>
      <c r="S456" s="355"/>
      <c r="T456" s="356"/>
      <c r="U456" s="349"/>
      <c r="V456" s="307">
        <f>$AB$15-((N456*24))</f>
        <v>672</v>
      </c>
      <c r="W456" s="308">
        <v>132</v>
      </c>
      <c r="X456" s="309">
        <v>3</v>
      </c>
      <c r="Y456" s="310">
        <f>W456*X456</f>
        <v>396</v>
      </c>
      <c r="Z456" s="307">
        <f>(Y456*(V456-L456*24))/V456</f>
        <v>392.82767857137827</v>
      </c>
      <c r="AA456" s="311">
        <f>(Z456/Y456)*100</f>
        <v>99.19890873014603</v>
      </c>
      <c r="AB456" s="107"/>
    </row>
    <row r="457" spans="1:44" s="107" customFormat="1" ht="30" customHeight="1">
      <c r="A457" s="218">
        <v>53</v>
      </c>
      <c r="B457" s="219" t="s">
        <v>440</v>
      </c>
      <c r="C457" s="220" t="s">
        <v>441</v>
      </c>
      <c r="D457" s="221">
        <v>3</v>
      </c>
      <c r="E457" s="157" t="s">
        <v>53</v>
      </c>
      <c r="F457" s="180" t="s">
        <v>54</v>
      </c>
      <c r="G457" s="391"/>
      <c r="H457" s="391"/>
      <c r="I457" s="180" t="s">
        <v>54</v>
      </c>
      <c r="J457" s="180" t="s">
        <v>54</v>
      </c>
      <c r="K457" s="180" t="s">
        <v>54</v>
      </c>
      <c r="L457" s="160">
        <f>IF(RIGHT(S457)="T",(+H457-G457),0)</f>
        <v>0</v>
      </c>
      <c r="M457" s="160">
        <f>IF(RIGHT(S457)="U",(+H457-G457),0)</f>
        <v>0</v>
      </c>
      <c r="N457" s="160">
        <f>IF(RIGHT(S457)="C",(+H457-G457),0)</f>
        <v>0</v>
      </c>
      <c r="O457" s="160">
        <f>IF(RIGHT(S457)="D",(+H457-G457),0)</f>
        <v>0</v>
      </c>
      <c r="P457" s="180" t="s">
        <v>54</v>
      </c>
      <c r="Q457" s="180" t="s">
        <v>54</v>
      </c>
      <c r="R457" s="180" t="s">
        <v>54</v>
      </c>
      <c r="S457" s="392"/>
      <c r="T457" s="393"/>
      <c r="U457" s="394"/>
      <c r="V457" s="208"/>
      <c r="W457" s="209"/>
      <c r="X457" s="209"/>
      <c r="Y457" s="209"/>
      <c r="Z457" s="209"/>
      <c r="AA457" s="210"/>
    </row>
    <row r="458" spans="1:44" s="88" customFormat="1" ht="30" customHeight="1" thickBot="1">
      <c r="A458" s="554"/>
      <c r="B458" s="555"/>
      <c r="C458" s="556" t="s">
        <v>58</v>
      </c>
      <c r="D458" s="555"/>
      <c r="E458" s="198" t="s">
        <v>53</v>
      </c>
      <c r="F458" s="352" t="s">
        <v>54</v>
      </c>
      <c r="G458" s="353"/>
      <c r="H458" s="353"/>
      <c r="I458" s="352" t="s">
        <v>54</v>
      </c>
      <c r="J458" s="352" t="s">
        <v>54</v>
      </c>
      <c r="K458" s="352" t="s">
        <v>54</v>
      </c>
      <c r="L458" s="354">
        <f>SUM(L457:L457)</f>
        <v>0</v>
      </c>
      <c r="M458" s="354">
        <f>SUM(M457:M457)</f>
        <v>0</v>
      </c>
      <c r="N458" s="354">
        <f>SUM(N457:N457)</f>
        <v>0</v>
      </c>
      <c r="O458" s="354">
        <f>SUM(O457:O457)</f>
        <v>0</v>
      </c>
      <c r="P458" s="352" t="s">
        <v>54</v>
      </c>
      <c r="Q458" s="352" t="s">
        <v>54</v>
      </c>
      <c r="R458" s="352" t="s">
        <v>54</v>
      </c>
      <c r="S458" s="557"/>
      <c r="T458" s="558"/>
      <c r="U458" s="555"/>
      <c r="V458" s="307">
        <f>$AB$15-((N458*24))</f>
        <v>672</v>
      </c>
      <c r="W458" s="308">
        <v>132</v>
      </c>
      <c r="X458" s="309">
        <v>3</v>
      </c>
      <c r="Y458" s="310">
        <f>W458*X458</f>
        <v>396</v>
      </c>
      <c r="Z458" s="307">
        <f>(Y458*(V458-L458*24))/V458</f>
        <v>396</v>
      </c>
      <c r="AA458" s="311">
        <f>(Z458/Y458)*100</f>
        <v>100</v>
      </c>
      <c r="AB458" s="107"/>
    </row>
    <row r="459" spans="1:44" s="108" customFormat="1" ht="30" customHeight="1" thickBot="1">
      <c r="A459" s="274">
        <v>54</v>
      </c>
      <c r="B459" s="520" t="s">
        <v>442</v>
      </c>
      <c r="C459" s="500" t="s">
        <v>443</v>
      </c>
      <c r="D459" s="276">
        <v>105.72</v>
      </c>
      <c r="E459" s="157" t="s">
        <v>53</v>
      </c>
      <c r="F459" s="552" t="s">
        <v>54</v>
      </c>
      <c r="G459" s="104">
        <v>42056.729166666664</v>
      </c>
      <c r="H459" s="104">
        <v>42056.75277777778</v>
      </c>
      <c r="I459" s="552" t="s">
        <v>54</v>
      </c>
      <c r="J459" s="552" t="s">
        <v>54</v>
      </c>
      <c r="K459" s="552" t="s">
        <v>54</v>
      </c>
      <c r="L459" s="278">
        <f>IF(RIGHT(S459)="T",(+H459-G459),0)</f>
        <v>0</v>
      </c>
      <c r="M459" s="278">
        <f>IF(RIGHT(S459)="U",(+H459-G459),0)</f>
        <v>2.3611111115314998E-2</v>
      </c>
      <c r="N459" s="278">
        <f>IF(RIGHT(S459)="C",(+H459-G459),0)</f>
        <v>0</v>
      </c>
      <c r="O459" s="278">
        <f>IF(RIGHT(S459)="D",(+H459-G459),0)</f>
        <v>0</v>
      </c>
      <c r="P459" s="552" t="s">
        <v>54</v>
      </c>
      <c r="Q459" s="552" t="s">
        <v>54</v>
      </c>
      <c r="R459" s="552" t="s">
        <v>54</v>
      </c>
      <c r="S459" s="105" t="s">
        <v>78</v>
      </c>
      <c r="T459" s="111" t="s">
        <v>831</v>
      </c>
      <c r="U459" s="559"/>
      <c r="V459" s="313"/>
      <c r="W459" s="314"/>
      <c r="X459" s="314"/>
      <c r="Y459" s="314"/>
      <c r="Z459" s="314"/>
      <c r="AA459" s="315"/>
    </row>
    <row r="460" spans="1:44" s="88" customFormat="1" ht="30" customHeight="1" thickBot="1">
      <c r="A460" s="300"/>
      <c r="B460" s="301"/>
      <c r="C460" s="302" t="s">
        <v>58</v>
      </c>
      <c r="D460" s="301"/>
      <c r="E460" s="157" t="s">
        <v>53</v>
      </c>
      <c r="F460" s="304" t="s">
        <v>54</v>
      </c>
      <c r="G460" s="305"/>
      <c r="H460" s="305"/>
      <c r="I460" s="304" t="s">
        <v>54</v>
      </c>
      <c r="J460" s="304" t="s">
        <v>54</v>
      </c>
      <c r="K460" s="304" t="s">
        <v>54</v>
      </c>
      <c r="L460" s="306">
        <f>SUM(L459:L459)</f>
        <v>0</v>
      </c>
      <c r="M460" s="306">
        <f>SUM(M459:M459)</f>
        <v>2.3611111115314998E-2</v>
      </c>
      <c r="N460" s="306">
        <f>SUM(N459:N459)</f>
        <v>0</v>
      </c>
      <c r="O460" s="306">
        <f>SUM(O459:O459)</f>
        <v>0</v>
      </c>
      <c r="P460" s="304" t="s">
        <v>54</v>
      </c>
      <c r="Q460" s="304" t="s">
        <v>54</v>
      </c>
      <c r="R460" s="304" t="s">
        <v>54</v>
      </c>
      <c r="S460" s="301"/>
      <c r="T460" s="301"/>
      <c r="U460" s="301"/>
      <c r="V460" s="545">
        <f>$AB$15-((N460*24))</f>
        <v>672</v>
      </c>
      <c r="W460" s="546">
        <v>132</v>
      </c>
      <c r="X460" s="309">
        <v>105.72</v>
      </c>
      <c r="Y460" s="548">
        <f>W460*X460</f>
        <v>13955.039999999999</v>
      </c>
      <c r="Z460" s="549">
        <f>(Y460*(V460-L460*24))/V460</f>
        <v>13955.039999999999</v>
      </c>
      <c r="AA460" s="550">
        <f>(Z460/Y460)*100</f>
        <v>100</v>
      </c>
      <c r="AB460" s="108"/>
    </row>
    <row r="461" spans="1:44" ht="30" customHeight="1" thickBot="1">
      <c r="A461" s="328">
        <v>55</v>
      </c>
      <c r="B461" s="134" t="s">
        <v>444</v>
      </c>
      <c r="C461" s="498" t="s">
        <v>445</v>
      </c>
      <c r="D461" s="124">
        <v>106</v>
      </c>
      <c r="E461" s="198" t="s">
        <v>53</v>
      </c>
      <c r="F461" s="277" t="s">
        <v>54</v>
      </c>
      <c r="G461" s="116"/>
      <c r="H461" s="116"/>
      <c r="I461" s="478"/>
      <c r="J461" s="478"/>
      <c r="K461" s="478"/>
      <c r="L461" s="312">
        <f>IF(RIGHT(S461)="T",(+H461-G461),0)</f>
        <v>0</v>
      </c>
      <c r="M461" s="312">
        <f>IF(RIGHT(S461)="U",(+H461-G461),0)</f>
        <v>0</v>
      </c>
      <c r="N461" s="312">
        <f>IF(RIGHT(S461)="C",(+H461-G461),0)</f>
        <v>0</v>
      </c>
      <c r="O461" s="312">
        <f>IF(RIGHT(S461)="D",(+H461-G461),0)</f>
        <v>0</v>
      </c>
      <c r="P461" s="161"/>
      <c r="Q461" s="161"/>
      <c r="R461" s="161"/>
      <c r="S461" s="117"/>
      <c r="T461" s="118"/>
      <c r="U461" s="161"/>
      <c r="V461" s="329"/>
      <c r="W461" s="330"/>
      <c r="X461" s="330"/>
      <c r="Y461" s="330"/>
      <c r="Z461" s="330"/>
      <c r="AA461" s="331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</row>
    <row r="462" spans="1:44" s="88" customFormat="1" ht="30" customHeight="1" thickBot="1">
      <c r="A462" s="283"/>
      <c r="B462" s="563"/>
      <c r="C462" s="285" t="s">
        <v>58</v>
      </c>
      <c r="D462" s="284"/>
      <c r="E462" s="157" t="s">
        <v>53</v>
      </c>
      <c r="F462" s="287" t="s">
        <v>54</v>
      </c>
      <c r="G462" s="288"/>
      <c r="H462" s="288"/>
      <c r="I462" s="287" t="s">
        <v>54</v>
      </c>
      <c r="J462" s="287" t="s">
        <v>54</v>
      </c>
      <c r="K462" s="287" t="s">
        <v>54</v>
      </c>
      <c r="L462" s="289">
        <f>SUM(L461:L461)</f>
        <v>0</v>
      </c>
      <c r="M462" s="289">
        <f t="shared" ref="M462:O462" si="267">SUM(M461:M461)</f>
        <v>0</v>
      </c>
      <c r="N462" s="289">
        <f t="shared" si="267"/>
        <v>0</v>
      </c>
      <c r="O462" s="289">
        <f t="shared" si="267"/>
        <v>0</v>
      </c>
      <c r="P462" s="287" t="s">
        <v>54</v>
      </c>
      <c r="Q462" s="287" t="s">
        <v>54</v>
      </c>
      <c r="R462" s="287" t="s">
        <v>54</v>
      </c>
      <c r="S462" s="284"/>
      <c r="T462" s="284"/>
      <c r="U462" s="284"/>
      <c r="V462" s="290">
        <f>$AB$15-((N462*24))</f>
        <v>672</v>
      </c>
      <c r="W462" s="291">
        <v>132</v>
      </c>
      <c r="X462" s="177">
        <v>106</v>
      </c>
      <c r="Y462" s="292">
        <f>W462*X462</f>
        <v>13992</v>
      </c>
      <c r="Z462" s="293">
        <f>(Y462*(V462-L462*24))/V462</f>
        <v>13992</v>
      </c>
      <c r="AA462" s="294">
        <f>(Z462/Y462)*100</f>
        <v>100</v>
      </c>
      <c r="AB462" s="108"/>
    </row>
    <row r="463" spans="1:44" ht="30" customHeight="1" thickBot="1">
      <c r="A463" s="476">
        <v>56</v>
      </c>
      <c r="B463" s="252" t="s">
        <v>446</v>
      </c>
      <c r="C463" s="477" t="s">
        <v>447</v>
      </c>
      <c r="D463" s="221">
        <v>42.55</v>
      </c>
      <c r="E463" s="198" t="s">
        <v>53</v>
      </c>
      <c r="F463" s="277" t="s">
        <v>54</v>
      </c>
      <c r="G463" s="104"/>
      <c r="H463" s="104"/>
      <c r="I463" s="478"/>
      <c r="J463" s="478"/>
      <c r="K463" s="478"/>
      <c r="L463" s="312">
        <f>IF(RIGHT(S463)="T",(+H463-G463),0)</f>
        <v>0</v>
      </c>
      <c r="M463" s="312">
        <f>IF(RIGHT(S463)="U",(+H463-G463),0)</f>
        <v>0</v>
      </c>
      <c r="N463" s="312">
        <f>IF(RIGHT(S463)="C",(+H463-G463),0)</f>
        <v>0</v>
      </c>
      <c r="O463" s="312">
        <f>IF(RIGHT(S463)="D",(+H463-G463),0)</f>
        <v>0</v>
      </c>
      <c r="P463" s="161"/>
      <c r="Q463" s="161"/>
      <c r="R463" s="161"/>
      <c r="S463" s="105"/>
      <c r="T463" s="110"/>
      <c r="U463" s="161"/>
      <c r="V463" s="490"/>
      <c r="W463" s="491"/>
      <c r="X463" s="491"/>
      <c r="Y463" s="491"/>
      <c r="Z463" s="491"/>
      <c r="AA463" s="492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</row>
    <row r="464" spans="1:44" s="88" customFormat="1" ht="30" customHeight="1" thickBot="1">
      <c r="A464" s="283"/>
      <c r="B464" s="284"/>
      <c r="C464" s="285" t="s">
        <v>58</v>
      </c>
      <c r="D464" s="284"/>
      <c r="E464" s="157" t="s">
        <v>53</v>
      </c>
      <c r="F464" s="287" t="s">
        <v>54</v>
      </c>
      <c r="G464" s="288"/>
      <c r="H464" s="288"/>
      <c r="I464" s="287" t="s">
        <v>54</v>
      </c>
      <c r="J464" s="287" t="s">
        <v>54</v>
      </c>
      <c r="K464" s="287" t="s">
        <v>54</v>
      </c>
      <c r="L464" s="289">
        <f>SUM(L463:L463)</f>
        <v>0</v>
      </c>
      <c r="M464" s="289">
        <f>SUM(M463:M463)</f>
        <v>0</v>
      </c>
      <c r="N464" s="289">
        <f>SUM(N463:N463)</f>
        <v>0</v>
      </c>
      <c r="O464" s="289">
        <f>SUM(O463:O463)</f>
        <v>0</v>
      </c>
      <c r="P464" s="287" t="s">
        <v>54</v>
      </c>
      <c r="Q464" s="287" t="s">
        <v>54</v>
      </c>
      <c r="R464" s="287" t="s">
        <v>54</v>
      </c>
      <c r="S464" s="284"/>
      <c r="T464" s="284"/>
      <c r="U464" s="284"/>
      <c r="V464" s="290">
        <f>$AB$15-((N464*24))</f>
        <v>672</v>
      </c>
      <c r="W464" s="291">
        <v>132</v>
      </c>
      <c r="X464" s="177">
        <v>42.55</v>
      </c>
      <c r="Y464" s="292">
        <f>W464*X464</f>
        <v>5616.5999999999995</v>
      </c>
      <c r="Z464" s="293">
        <f>(Y464*(V464-L464*24))/V464</f>
        <v>5616.5999999999995</v>
      </c>
      <c r="AA464" s="294">
        <f>(Z464/Y464)*100</f>
        <v>100</v>
      </c>
      <c r="AB464" s="108"/>
    </row>
    <row r="465" spans="1:44" s="107" customFormat="1" ht="30" customHeight="1" thickBot="1">
      <c r="A465" s="316">
        <v>57</v>
      </c>
      <c r="B465" s="317" t="s">
        <v>448</v>
      </c>
      <c r="C465" s="318" t="s">
        <v>449</v>
      </c>
      <c r="D465" s="124">
        <v>0.92</v>
      </c>
      <c r="E465" s="198" t="s">
        <v>53</v>
      </c>
      <c r="F465" s="158" t="s">
        <v>54</v>
      </c>
      <c r="G465" s="104">
        <v>42037.371527777781</v>
      </c>
      <c r="H465" s="104">
        <v>42038.716666666667</v>
      </c>
      <c r="I465" s="158" t="s">
        <v>54</v>
      </c>
      <c r="J465" s="158" t="s">
        <v>54</v>
      </c>
      <c r="K465" s="159"/>
      <c r="L465" s="206">
        <f>IF(RIGHT(S465)="T",(+H465-G465),0)</f>
        <v>0</v>
      </c>
      <c r="M465" s="206">
        <f>IF(RIGHT(S465)="U",(+H465-G465),0)</f>
        <v>0</v>
      </c>
      <c r="N465" s="206">
        <f>IF(RIGHT(S465)="C",(+H465-G465),0)</f>
        <v>0</v>
      </c>
      <c r="O465" s="206">
        <f>IF(RIGHT(S465)="D",(+H465-G465),0)</f>
        <v>1.3451388888861402</v>
      </c>
      <c r="P465" s="158" t="s">
        <v>54</v>
      </c>
      <c r="Q465" s="158" t="s">
        <v>54</v>
      </c>
      <c r="R465" s="158" t="s">
        <v>54</v>
      </c>
      <c r="S465" s="105" t="s">
        <v>73</v>
      </c>
      <c r="T465" s="106" t="s">
        <v>832</v>
      </c>
      <c r="U465" s="207"/>
      <c r="V465" s="222"/>
      <c r="W465" s="223"/>
      <c r="X465" s="223"/>
      <c r="Y465" s="223"/>
      <c r="Z465" s="223"/>
      <c r="AA465" s="224"/>
    </row>
    <row r="466" spans="1:44" s="88" customFormat="1" ht="30" customHeight="1" thickBot="1">
      <c r="A466" s="195"/>
      <c r="B466" s="196"/>
      <c r="C466" s="197" t="s">
        <v>58</v>
      </c>
      <c r="D466" s="196"/>
      <c r="E466" s="157" t="s">
        <v>53</v>
      </c>
      <c r="F466" s="199" t="s">
        <v>54</v>
      </c>
      <c r="G466" s="200"/>
      <c r="H466" s="200"/>
      <c r="I466" s="199" t="s">
        <v>54</v>
      </c>
      <c r="J466" s="199" t="s">
        <v>54</v>
      </c>
      <c r="K466" s="199" t="s">
        <v>54</v>
      </c>
      <c r="L466" s="201">
        <f>SUM(L465:L465)</f>
        <v>0</v>
      </c>
      <c r="M466" s="201">
        <f>SUM(M465:M465)</f>
        <v>0</v>
      </c>
      <c r="N466" s="201">
        <f>SUM(N465:N465)</f>
        <v>0</v>
      </c>
      <c r="O466" s="201">
        <f>SUM(O465:O465)</f>
        <v>1.3451388888861402</v>
      </c>
      <c r="P466" s="199" t="s">
        <v>54</v>
      </c>
      <c r="Q466" s="199" t="s">
        <v>54</v>
      </c>
      <c r="R466" s="199" t="s">
        <v>54</v>
      </c>
      <c r="S466" s="338"/>
      <c r="T466" s="225"/>
      <c r="U466" s="196"/>
      <c r="V466" s="203">
        <f>$AB$15-((N466*24))</f>
        <v>672</v>
      </c>
      <c r="W466" s="176">
        <v>132</v>
      </c>
      <c r="X466" s="177">
        <v>0.92</v>
      </c>
      <c r="Y466" s="204">
        <f>W466*X466</f>
        <v>121.44000000000001</v>
      </c>
      <c r="Z466" s="203">
        <f>(Y466*(V466-L466*24))/V466</f>
        <v>121.44000000000001</v>
      </c>
      <c r="AA466" s="205">
        <f>(Z466/Y466)*100</f>
        <v>100</v>
      </c>
      <c r="AB466" s="107"/>
    </row>
    <row r="467" spans="1:44" s="107" customFormat="1" ht="30" customHeight="1" thickBot="1">
      <c r="A467" s="698">
        <v>58</v>
      </c>
      <c r="B467" s="706" t="s">
        <v>450</v>
      </c>
      <c r="C467" s="704" t="s">
        <v>451</v>
      </c>
      <c r="D467" s="708">
        <v>0.92</v>
      </c>
      <c r="E467" s="198" t="s">
        <v>53</v>
      </c>
      <c r="F467" s="158" t="s">
        <v>54</v>
      </c>
      <c r="G467" s="104">
        <v>42039.379166666666</v>
      </c>
      <c r="H467" s="104">
        <v>42040.818749999999</v>
      </c>
      <c r="I467" s="158" t="s">
        <v>54</v>
      </c>
      <c r="J467" s="158" t="s">
        <v>54</v>
      </c>
      <c r="K467" s="159"/>
      <c r="L467" s="206">
        <f>IF(RIGHT(S467)="T",(+H467-G467),0)</f>
        <v>0</v>
      </c>
      <c r="M467" s="206">
        <f>IF(RIGHT(S467)="U",(+H467-G467),0)</f>
        <v>0</v>
      </c>
      <c r="N467" s="206">
        <f>IF(RIGHT(S467)="C",(+H467-G467),0)</f>
        <v>0</v>
      </c>
      <c r="O467" s="206">
        <f>IF(RIGHT(S467)="D",(+H467-G467),0)</f>
        <v>1.4395833333328483</v>
      </c>
      <c r="P467" s="158" t="s">
        <v>54</v>
      </c>
      <c r="Q467" s="158" t="s">
        <v>54</v>
      </c>
      <c r="R467" s="158" t="s">
        <v>54</v>
      </c>
      <c r="S467" s="105" t="s">
        <v>73</v>
      </c>
      <c r="T467" s="106" t="s">
        <v>833</v>
      </c>
      <c r="U467" s="207"/>
      <c r="V467" s="222"/>
      <c r="W467" s="223"/>
      <c r="X467" s="223"/>
      <c r="Y467" s="223"/>
      <c r="Z467" s="223"/>
      <c r="AA467" s="224"/>
    </row>
    <row r="468" spans="1:44" s="107" customFormat="1" ht="30" customHeight="1" thickBot="1">
      <c r="A468" s="699"/>
      <c r="B468" s="707"/>
      <c r="C468" s="705"/>
      <c r="D468" s="709"/>
      <c r="E468" s="261"/>
      <c r="F468" s="169"/>
      <c r="G468" s="104">
        <v>42061.286111111112</v>
      </c>
      <c r="H468" s="104">
        <v>42061.293749999997</v>
      </c>
      <c r="I468" s="169"/>
      <c r="J468" s="169"/>
      <c r="K468" s="170"/>
      <c r="L468" s="206">
        <f t="shared" ref="L468:L469" si="268">IF(RIGHT(S468)="T",(+H468-G468),0)</f>
        <v>0</v>
      </c>
      <c r="M468" s="206">
        <f t="shared" ref="M468:M469" si="269">IF(RIGHT(S468)="U",(+H468-G468),0)</f>
        <v>7.6388888846850023E-3</v>
      </c>
      <c r="N468" s="206">
        <f t="shared" ref="N468:N469" si="270">IF(RIGHT(S468)="C",(+H468-G468),0)</f>
        <v>0</v>
      </c>
      <c r="O468" s="206">
        <f t="shared" ref="O468:O469" si="271">IF(RIGHT(S468)="D",(+H468-G468),0)</f>
        <v>0</v>
      </c>
      <c r="P468" s="169"/>
      <c r="Q468" s="169"/>
      <c r="R468" s="169"/>
      <c r="S468" s="105" t="s">
        <v>78</v>
      </c>
      <c r="T468" s="111" t="s">
        <v>834</v>
      </c>
      <c r="U468" s="339"/>
      <c r="V468" s="192"/>
      <c r="W468" s="193"/>
      <c r="X468" s="193"/>
      <c r="Y468" s="193"/>
      <c r="Z468" s="193"/>
      <c r="AA468" s="194"/>
    </row>
    <row r="469" spans="1:44" s="107" customFormat="1" ht="30" customHeight="1" thickBot="1">
      <c r="A469" s="723"/>
      <c r="B469" s="712"/>
      <c r="C469" s="711"/>
      <c r="D469" s="710"/>
      <c r="E469" s="261"/>
      <c r="F469" s="169"/>
      <c r="G469" s="104">
        <v>42061.293749999997</v>
      </c>
      <c r="H469" s="104">
        <v>42061.416666666664</v>
      </c>
      <c r="I469" s="169"/>
      <c r="J469" s="169"/>
      <c r="K469" s="170"/>
      <c r="L469" s="206">
        <f t="shared" si="268"/>
        <v>0</v>
      </c>
      <c r="M469" s="206">
        <f t="shared" si="269"/>
        <v>0</v>
      </c>
      <c r="N469" s="206">
        <f t="shared" si="270"/>
        <v>0</v>
      </c>
      <c r="O469" s="206">
        <f t="shared" si="271"/>
        <v>0.12291666666715173</v>
      </c>
      <c r="P469" s="169"/>
      <c r="Q469" s="169"/>
      <c r="R469" s="169"/>
      <c r="S469" s="105" t="s">
        <v>73</v>
      </c>
      <c r="T469" s="111" t="s">
        <v>835</v>
      </c>
      <c r="U469" s="339"/>
      <c r="V469" s="192"/>
      <c r="W469" s="193"/>
      <c r="X469" s="193"/>
      <c r="Y469" s="193"/>
      <c r="Z469" s="193"/>
      <c r="AA469" s="194"/>
    </row>
    <row r="470" spans="1:44" s="88" customFormat="1" ht="30" customHeight="1" thickBot="1">
      <c r="A470" s="195"/>
      <c r="B470" s="196"/>
      <c r="C470" s="197" t="s">
        <v>58</v>
      </c>
      <c r="D470" s="196"/>
      <c r="E470" s="157" t="s">
        <v>53</v>
      </c>
      <c r="F470" s="199" t="s">
        <v>54</v>
      </c>
      <c r="G470" s="200"/>
      <c r="H470" s="200"/>
      <c r="I470" s="199" t="s">
        <v>54</v>
      </c>
      <c r="J470" s="199" t="s">
        <v>54</v>
      </c>
      <c r="K470" s="334"/>
      <c r="L470" s="201">
        <f>SUM(L467:L469)</f>
        <v>0</v>
      </c>
      <c r="M470" s="201">
        <f t="shared" ref="M470:O470" si="272">SUM(M467:M469)</f>
        <v>7.6388888846850023E-3</v>
      </c>
      <c r="N470" s="201">
        <f t="shared" si="272"/>
        <v>0</v>
      </c>
      <c r="O470" s="201">
        <f t="shared" si="272"/>
        <v>1.5625</v>
      </c>
      <c r="P470" s="199" t="s">
        <v>54</v>
      </c>
      <c r="Q470" s="199" t="s">
        <v>54</v>
      </c>
      <c r="R470" s="199" t="s">
        <v>54</v>
      </c>
      <c r="S470" s="338"/>
      <c r="T470" s="225"/>
      <c r="U470" s="196"/>
      <c r="V470" s="203">
        <f>$AB$15-((N470*24))</f>
        <v>672</v>
      </c>
      <c r="W470" s="176">
        <v>132</v>
      </c>
      <c r="X470" s="177">
        <v>0.92</v>
      </c>
      <c r="Y470" s="204">
        <f>W470*X470</f>
        <v>121.44000000000001</v>
      </c>
      <c r="Z470" s="203">
        <f>(Y470*(V470-L470*24))/V470</f>
        <v>121.44000000000001</v>
      </c>
      <c r="AA470" s="205">
        <f>(Z470/Y470)*100</f>
        <v>100</v>
      </c>
      <c r="AB470" s="107"/>
    </row>
    <row r="471" spans="1:44" s="107" customFormat="1" ht="30" customHeight="1" thickBot="1">
      <c r="A471" s="316">
        <v>59</v>
      </c>
      <c r="B471" s="317" t="s">
        <v>452</v>
      </c>
      <c r="C471" s="318" t="s">
        <v>453</v>
      </c>
      <c r="D471" s="124">
        <v>42.5</v>
      </c>
      <c r="E471" s="198" t="s">
        <v>53</v>
      </c>
      <c r="F471" s="158" t="s">
        <v>54</v>
      </c>
      <c r="G471" s="104">
        <v>42041.390972222223</v>
      </c>
      <c r="H471" s="104">
        <v>42042.76666666667</v>
      </c>
      <c r="I471" s="158" t="s">
        <v>54</v>
      </c>
      <c r="J471" s="158" t="s">
        <v>54</v>
      </c>
      <c r="K471" s="159"/>
      <c r="L471" s="206">
        <f>IF(RIGHT(S471)="T",(+H471-G471),0)</f>
        <v>0</v>
      </c>
      <c r="M471" s="206">
        <f>IF(RIGHT(S471)="U",(+H471-G471),0)</f>
        <v>0</v>
      </c>
      <c r="N471" s="206">
        <f>IF(RIGHT(S471)="C",(+H471-G471),0)</f>
        <v>0</v>
      </c>
      <c r="O471" s="206">
        <f>IF(RIGHT(S471)="D",(+H471-G471),0)</f>
        <v>1.3756944444467081</v>
      </c>
      <c r="P471" s="158" t="s">
        <v>54</v>
      </c>
      <c r="Q471" s="158" t="s">
        <v>54</v>
      </c>
      <c r="R471" s="158" t="s">
        <v>54</v>
      </c>
      <c r="S471" s="105" t="s">
        <v>73</v>
      </c>
      <c r="T471" s="106" t="s">
        <v>836</v>
      </c>
      <c r="U471" s="207"/>
      <c r="V471" s="222"/>
      <c r="W471" s="223"/>
      <c r="X471" s="223"/>
      <c r="Y471" s="223"/>
      <c r="Z471" s="223"/>
      <c r="AA471" s="224"/>
    </row>
    <row r="472" spans="1:44" s="88" customFormat="1" ht="30" customHeight="1" thickBot="1">
      <c r="A472" s="195"/>
      <c r="B472" s="196"/>
      <c r="C472" s="197" t="s">
        <v>58</v>
      </c>
      <c r="D472" s="196"/>
      <c r="E472" s="157" t="s">
        <v>53</v>
      </c>
      <c r="F472" s="199" t="s">
        <v>54</v>
      </c>
      <c r="G472" s="200"/>
      <c r="H472" s="200"/>
      <c r="I472" s="199" t="s">
        <v>54</v>
      </c>
      <c r="J472" s="199" t="s">
        <v>54</v>
      </c>
      <c r="K472" s="199" t="s">
        <v>54</v>
      </c>
      <c r="L472" s="201">
        <f>SUM(L471:L471)</f>
        <v>0</v>
      </c>
      <c r="M472" s="201">
        <f>SUM(M471:M471)</f>
        <v>0</v>
      </c>
      <c r="N472" s="201">
        <f>SUM(N471:N471)</f>
        <v>0</v>
      </c>
      <c r="O472" s="201">
        <f>SUM(O471:O471)</f>
        <v>1.3756944444467081</v>
      </c>
      <c r="P472" s="199" t="s">
        <v>54</v>
      </c>
      <c r="Q472" s="199" t="s">
        <v>54</v>
      </c>
      <c r="R472" s="199" t="s">
        <v>54</v>
      </c>
      <c r="S472" s="338"/>
      <c r="T472" s="225"/>
      <c r="U472" s="196"/>
      <c r="V472" s="203">
        <f>$AB$15-((N472*24))</f>
        <v>672</v>
      </c>
      <c r="W472" s="176">
        <v>132</v>
      </c>
      <c r="X472" s="177">
        <v>42.5</v>
      </c>
      <c r="Y472" s="204">
        <f>W472*X472</f>
        <v>5610</v>
      </c>
      <c r="Z472" s="203">
        <f>(Y472*(V472-L472*24))/V472</f>
        <v>5610</v>
      </c>
      <c r="AA472" s="205">
        <f>(Z472/Y472)*100</f>
        <v>100</v>
      </c>
      <c r="AB472" s="107"/>
    </row>
    <row r="473" spans="1:44" s="103" customFormat="1" ht="30" customHeight="1" thickBot="1">
      <c r="A473" s="564"/>
      <c r="B473" s="565"/>
      <c r="C473" s="566"/>
      <c r="D473" s="567"/>
      <c r="E473" s="198" t="s">
        <v>53</v>
      </c>
      <c r="F473" s="190" t="s">
        <v>54</v>
      </c>
      <c r="G473" s="568"/>
      <c r="H473" s="568"/>
      <c r="I473" s="566"/>
      <c r="J473" s="566"/>
      <c r="K473" s="566"/>
      <c r="L473" s="528"/>
      <c r="M473" s="528"/>
      <c r="N473" s="528"/>
      <c r="O473" s="528"/>
      <c r="P473" s="528"/>
      <c r="Q473" s="528"/>
      <c r="R473" s="528"/>
      <c r="S473" s="528"/>
      <c r="T473" s="569"/>
      <c r="U473" s="528"/>
      <c r="V473" s="450"/>
      <c r="W473" s="451"/>
      <c r="X473" s="452">
        <f>SUM(X353:X472)</f>
        <v>3236.2930000000001</v>
      </c>
      <c r="Y473" s="453"/>
      <c r="Z473" s="450"/>
      <c r="AA473" s="450"/>
      <c r="AB473" s="102"/>
      <c r="AC473" s="102"/>
      <c r="AD473" s="102"/>
      <c r="AE473" s="102"/>
      <c r="AF473" s="102"/>
      <c r="AG473" s="102"/>
      <c r="AH473" s="102"/>
      <c r="AI473" s="102"/>
      <c r="AJ473" s="102"/>
      <c r="AK473" s="102"/>
      <c r="AL473" s="102"/>
      <c r="AM473" s="102"/>
      <c r="AN473" s="102"/>
      <c r="AO473" s="102"/>
      <c r="AP473" s="102"/>
      <c r="AQ473" s="102"/>
      <c r="AR473" s="102"/>
    </row>
    <row r="474" spans="1:44" s="103" customFormat="1" ht="30" customHeight="1" thickBot="1">
      <c r="A474" s="454" t="s">
        <v>454</v>
      </c>
      <c r="B474" s="454"/>
      <c r="C474" s="570" t="s">
        <v>455</v>
      </c>
      <c r="D474" s="571"/>
      <c r="E474" s="157" t="s">
        <v>53</v>
      </c>
      <c r="F474" s="572" t="s">
        <v>54</v>
      </c>
      <c r="G474" s="573"/>
      <c r="H474" s="573"/>
      <c r="I474" s="574"/>
      <c r="J474" s="574"/>
      <c r="K474" s="574"/>
      <c r="L474" s="575"/>
      <c r="M474" s="576"/>
      <c r="N474" s="577"/>
      <c r="O474" s="577"/>
      <c r="P474" s="577"/>
      <c r="Q474" s="577"/>
      <c r="R474" s="577"/>
      <c r="S474" s="578"/>
      <c r="T474" s="579"/>
      <c r="U474" s="577"/>
      <c r="V474" s="428"/>
      <c r="W474" s="429"/>
      <c r="X474" s="580"/>
      <c r="Y474" s="431"/>
      <c r="Z474" s="428"/>
      <c r="AA474" s="428"/>
      <c r="AB474" s="102"/>
      <c r="AC474" s="102"/>
      <c r="AD474" s="102"/>
      <c r="AE474" s="102"/>
      <c r="AF474" s="102"/>
      <c r="AG474" s="102"/>
      <c r="AH474" s="102"/>
      <c r="AI474" s="102"/>
      <c r="AJ474" s="102"/>
      <c r="AK474" s="102"/>
      <c r="AL474" s="102"/>
      <c r="AM474" s="102"/>
      <c r="AN474" s="102"/>
      <c r="AO474" s="102"/>
      <c r="AP474" s="102"/>
      <c r="AQ474" s="102"/>
      <c r="AR474" s="102"/>
    </row>
    <row r="475" spans="1:44" s="103" customFormat="1" ht="30" customHeight="1" thickBot="1">
      <c r="A475" s="233">
        <v>1</v>
      </c>
      <c r="B475" s="234" t="s">
        <v>456</v>
      </c>
      <c r="C475" s="581" t="s">
        <v>457</v>
      </c>
      <c r="D475" s="582">
        <v>58</v>
      </c>
      <c r="E475" s="198" t="s">
        <v>53</v>
      </c>
      <c r="F475" s="238" t="s">
        <v>54</v>
      </c>
      <c r="G475" s="583"/>
      <c r="H475" s="583"/>
      <c r="I475" s="584"/>
      <c r="J475" s="584"/>
      <c r="K475" s="584"/>
      <c r="L475" s="585"/>
      <c r="M475" s="586"/>
      <c r="N475" s="587"/>
      <c r="O475" s="587"/>
      <c r="P475" s="587"/>
      <c r="Q475" s="587"/>
      <c r="R475" s="587"/>
      <c r="S475" s="588"/>
      <c r="T475" s="237"/>
      <c r="U475" s="587"/>
      <c r="V475" s="242">
        <f>$AB$15-((N475*24))</f>
        <v>672</v>
      </c>
      <c r="W475" s="243">
        <v>50</v>
      </c>
      <c r="X475" s="582">
        <v>58</v>
      </c>
      <c r="Y475" s="244">
        <f>W475*X475</f>
        <v>2900</v>
      </c>
      <c r="Z475" s="242">
        <f>(Y475*(V475-L475*24))/V475</f>
        <v>2900</v>
      </c>
      <c r="AA475" s="245">
        <f>(Z475/Y475)*100</f>
        <v>100</v>
      </c>
      <c r="AB475" s="102"/>
      <c r="AC475" s="102"/>
      <c r="AD475" s="102"/>
      <c r="AE475" s="102"/>
      <c r="AF475" s="102"/>
      <c r="AG475" s="102"/>
      <c r="AH475" s="102"/>
      <c r="AI475" s="102"/>
      <c r="AJ475" s="102"/>
      <c r="AK475" s="102"/>
      <c r="AL475" s="102"/>
      <c r="AM475" s="102"/>
      <c r="AN475" s="102"/>
      <c r="AO475" s="102"/>
      <c r="AP475" s="102"/>
      <c r="AQ475" s="102"/>
      <c r="AR475" s="102"/>
    </row>
    <row r="476" spans="1:44" s="103" customFormat="1" ht="30" customHeight="1">
      <c r="A476" s="156"/>
      <c r="B476" s="589"/>
      <c r="C476" s="566"/>
      <c r="D476" s="567"/>
      <c r="E476" s="157" t="s">
        <v>53</v>
      </c>
      <c r="F476" s="190"/>
      <c r="G476" s="568"/>
      <c r="H476" s="568"/>
      <c r="I476" s="566"/>
      <c r="J476" s="566"/>
      <c r="K476" s="566"/>
      <c r="L476" s="590"/>
      <c r="M476" s="590"/>
      <c r="N476" s="591"/>
      <c r="O476" s="591"/>
      <c r="P476" s="591"/>
      <c r="Q476" s="591"/>
      <c r="R476" s="591"/>
      <c r="S476" s="592"/>
      <c r="T476" s="189"/>
      <c r="U476" s="591"/>
      <c r="V476" s="450"/>
      <c r="W476" s="451"/>
      <c r="X476" s="452"/>
      <c r="Y476" s="453"/>
      <c r="Z476" s="450"/>
      <c r="AA476" s="450"/>
      <c r="AB476" s="102"/>
      <c r="AC476" s="102"/>
      <c r="AD476" s="102"/>
      <c r="AE476" s="102"/>
      <c r="AF476" s="102"/>
      <c r="AG476" s="102"/>
      <c r="AH476" s="102"/>
      <c r="AI476" s="102"/>
      <c r="AJ476" s="102"/>
      <c r="AK476" s="102"/>
      <c r="AL476" s="102"/>
      <c r="AM476" s="102"/>
      <c r="AN476" s="102"/>
      <c r="AO476" s="102"/>
      <c r="AP476" s="102"/>
      <c r="AQ476" s="102"/>
      <c r="AR476" s="102"/>
    </row>
    <row r="477" spans="1:44" s="103" customFormat="1" ht="30" customHeight="1" thickBot="1">
      <c r="A477" s="146"/>
      <c r="B477" s="593" t="s">
        <v>458</v>
      </c>
      <c r="C477" s="594" t="s">
        <v>459</v>
      </c>
      <c r="D477" s="595"/>
      <c r="E477" s="198" t="s">
        <v>53</v>
      </c>
      <c r="F477" s="211"/>
      <c r="G477" s="595"/>
      <c r="H477" s="595"/>
      <c r="I477" s="594"/>
      <c r="J477" s="594"/>
      <c r="K477" s="594"/>
      <c r="L477" s="527">
        <f>SUM(L15:L476)</f>
        <v>3.9722222222480923</v>
      </c>
      <c r="M477" s="527">
        <f>SUM(M15:M476)</f>
        <v>0.87499999998544808</v>
      </c>
      <c r="N477" s="527">
        <f>SUM(N15:N476)</f>
        <v>25.676388888910878</v>
      </c>
      <c r="O477" s="527">
        <f>SUM(O15:O476)</f>
        <v>133.20138888896327</v>
      </c>
      <c r="P477" s="527"/>
      <c r="Q477" s="527"/>
      <c r="R477" s="527"/>
      <c r="S477" s="527"/>
      <c r="T477" s="596"/>
      <c r="U477" s="527"/>
      <c r="V477" s="343"/>
      <c r="W477" s="527"/>
      <c r="X477" s="597">
        <f>X475+X473+X349</f>
        <v>20958.026000000009</v>
      </c>
      <c r="Y477" s="598">
        <f>SUM(Y15:Y475)</f>
        <v>10132764.826999996</v>
      </c>
      <c r="Z477" s="598">
        <f>SUM(Z15:Z475)</f>
        <v>10128194.788633091</v>
      </c>
      <c r="AA477" s="347">
        <f>(Z477/Y477)*100</f>
        <v>99.954898406852124</v>
      </c>
      <c r="AB477" s="144" t="s">
        <v>460</v>
      </c>
      <c r="AC477" s="102"/>
      <c r="AD477" s="102"/>
      <c r="AE477" s="102"/>
      <c r="AF477" s="102"/>
      <c r="AG477" s="102"/>
      <c r="AH477" s="102"/>
      <c r="AI477" s="102"/>
      <c r="AJ477" s="102"/>
      <c r="AK477" s="102"/>
      <c r="AL477" s="102"/>
      <c r="AM477" s="102"/>
      <c r="AN477" s="102"/>
      <c r="AO477" s="102"/>
      <c r="AP477" s="102"/>
      <c r="AQ477" s="102"/>
      <c r="AR477" s="102"/>
    </row>
    <row r="478" spans="1:44" s="103" customFormat="1" ht="30" customHeight="1">
      <c r="A478" s="146"/>
      <c r="B478" s="599"/>
      <c r="C478" s="600" t="s">
        <v>461</v>
      </c>
      <c r="D478" s="601"/>
      <c r="E478" s="157" t="s">
        <v>53</v>
      </c>
      <c r="F478" s="211"/>
      <c r="G478" s="600"/>
      <c r="H478" s="600"/>
      <c r="I478" s="600"/>
      <c r="J478" s="600"/>
      <c r="K478" s="600"/>
      <c r="L478" s="601"/>
      <c r="M478" s="602">
        <f>(205*AA477+78*AA574+2*AA598+68*AA674)/(205+78+2+68)</f>
        <v>99.973204958614033</v>
      </c>
      <c r="N478" s="603" t="s">
        <v>462</v>
      </c>
      <c r="O478" s="602">
        <f>(4*AA586+2*AA592)/(4+2)</f>
        <v>99.65621984056817</v>
      </c>
      <c r="P478" s="602"/>
      <c r="Q478" s="602"/>
      <c r="R478" s="602"/>
      <c r="S478" s="602"/>
      <c r="T478" s="602"/>
      <c r="U478" s="602"/>
      <c r="V478" s="604" t="s">
        <v>463</v>
      </c>
      <c r="W478" s="346"/>
      <c r="X478" s="604"/>
      <c r="Y478" s="601"/>
      <c r="Z478" s="346"/>
      <c r="AA478" s="346"/>
      <c r="AB478" s="102"/>
      <c r="AC478" s="102"/>
      <c r="AD478" s="102"/>
      <c r="AE478" s="102"/>
      <c r="AF478" s="102"/>
      <c r="AG478" s="102"/>
      <c r="AH478" s="102"/>
      <c r="AI478" s="102"/>
      <c r="AJ478" s="102"/>
      <c r="AK478" s="102"/>
      <c r="AL478" s="102"/>
      <c r="AM478" s="102"/>
      <c r="AN478" s="102"/>
      <c r="AO478" s="102"/>
      <c r="AP478" s="102"/>
      <c r="AQ478" s="102"/>
      <c r="AR478" s="102"/>
    </row>
    <row r="479" spans="1:44" s="103" customFormat="1" ht="30" customHeight="1" thickBot="1">
      <c r="A479" s="454" t="s">
        <v>45</v>
      </c>
      <c r="B479" s="454"/>
      <c r="C479" s="570" t="s">
        <v>464</v>
      </c>
      <c r="D479" s="571"/>
      <c r="E479" s="198" t="s">
        <v>53</v>
      </c>
      <c r="F479" s="572" t="s">
        <v>54</v>
      </c>
      <c r="G479" s="573"/>
      <c r="H479" s="573"/>
      <c r="I479" s="574"/>
      <c r="J479" s="574"/>
      <c r="K479" s="574"/>
      <c r="L479" s="605"/>
      <c r="M479" s="605"/>
      <c r="N479" s="605"/>
      <c r="O479" s="605"/>
      <c r="P479" s="605"/>
      <c r="Q479" s="605"/>
      <c r="R479" s="605"/>
      <c r="S479" s="464"/>
      <c r="T479" s="429"/>
      <c r="U479" s="605"/>
      <c r="V479" s="428"/>
      <c r="W479" s="455" t="s">
        <v>465</v>
      </c>
      <c r="X479" s="455"/>
      <c r="Y479" s="606" t="s">
        <v>466</v>
      </c>
      <c r="Z479" s="606"/>
      <c r="AA479" s="464"/>
      <c r="AB479" s="102"/>
      <c r="AC479" s="102"/>
      <c r="AD479" s="102"/>
      <c r="AE479" s="102"/>
      <c r="AF479" s="102"/>
      <c r="AG479" s="102"/>
      <c r="AH479" s="102"/>
      <c r="AI479" s="102"/>
      <c r="AJ479" s="102"/>
      <c r="AK479" s="102"/>
      <c r="AL479" s="102"/>
      <c r="AM479" s="102"/>
      <c r="AN479" s="102"/>
      <c r="AO479" s="102"/>
      <c r="AP479" s="102"/>
      <c r="AQ479" s="102"/>
      <c r="AR479" s="102"/>
    </row>
    <row r="480" spans="1:44" s="103" customFormat="1" ht="30" customHeight="1" thickBot="1">
      <c r="A480" s="233">
        <v>1</v>
      </c>
      <c r="B480" s="234" t="s">
        <v>467</v>
      </c>
      <c r="C480" s="493" t="s">
        <v>468</v>
      </c>
      <c r="D480" s="607">
        <v>1500</v>
      </c>
      <c r="E480" s="157" t="s">
        <v>53</v>
      </c>
      <c r="F480" s="238" t="s">
        <v>54</v>
      </c>
      <c r="G480" s="494"/>
      <c r="H480" s="494"/>
      <c r="I480" s="495"/>
      <c r="J480" s="495"/>
      <c r="K480" s="495"/>
      <c r="L480" s="240"/>
      <c r="M480" s="240"/>
      <c r="N480" s="524"/>
      <c r="O480" s="240"/>
      <c r="P480" s="240"/>
      <c r="Q480" s="240"/>
      <c r="R480" s="240"/>
      <c r="S480" s="240"/>
      <c r="T480" s="241"/>
      <c r="U480" s="240"/>
      <c r="V480" s="242">
        <f t="shared" ref="V480:V495" si="273">$AB$15-((N480*24))</f>
        <v>672</v>
      </c>
      <c r="W480" s="607">
        <v>1500</v>
      </c>
      <c r="X480" s="236"/>
      <c r="Y480" s="244">
        <f>W480</f>
        <v>1500</v>
      </c>
      <c r="Z480" s="242">
        <f t="shared" ref="Z480:Z495" si="274">(Y480*(V480-L480*24))/V480</f>
        <v>1500</v>
      </c>
      <c r="AA480" s="245">
        <f t="shared" ref="AA480:AA495" si="275">(Z480/Y480)*100</f>
        <v>100</v>
      </c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</row>
    <row r="481" spans="1:44" s="103" customFormat="1" ht="30" customHeight="1" thickBot="1">
      <c r="A481" s="233">
        <v>2</v>
      </c>
      <c r="B481" s="234" t="s">
        <v>469</v>
      </c>
      <c r="C481" s="493" t="s">
        <v>470</v>
      </c>
      <c r="D481" s="607">
        <v>1500</v>
      </c>
      <c r="E481" s="198" t="s">
        <v>53</v>
      </c>
      <c r="F481" s="238" t="s">
        <v>54</v>
      </c>
      <c r="G481" s="494"/>
      <c r="H481" s="494"/>
      <c r="I481" s="495"/>
      <c r="J481" s="495"/>
      <c r="K481" s="495"/>
      <c r="L481" s="240"/>
      <c r="M481" s="240"/>
      <c r="N481" s="524"/>
      <c r="O481" s="240"/>
      <c r="P481" s="240"/>
      <c r="Q481" s="240"/>
      <c r="R481" s="240"/>
      <c r="S481" s="240"/>
      <c r="T481" s="241"/>
      <c r="U481" s="240"/>
      <c r="V481" s="242">
        <f t="shared" si="273"/>
        <v>672</v>
      </c>
      <c r="W481" s="607">
        <v>1500</v>
      </c>
      <c r="X481" s="236"/>
      <c r="Y481" s="244">
        <f t="shared" ref="Y481:Y555" si="276">W481</f>
        <v>1500</v>
      </c>
      <c r="Z481" s="242">
        <f t="shared" si="274"/>
        <v>1500</v>
      </c>
      <c r="AA481" s="245">
        <f t="shared" si="275"/>
        <v>100</v>
      </c>
      <c r="AB481" s="102"/>
      <c r="AC481" s="102"/>
      <c r="AD481" s="102"/>
      <c r="AE481" s="102"/>
      <c r="AF481" s="102"/>
      <c r="AG481" s="102"/>
      <c r="AH481" s="102"/>
      <c r="AI481" s="102"/>
      <c r="AJ481" s="102"/>
      <c r="AK481" s="102"/>
      <c r="AL481" s="102"/>
      <c r="AM481" s="102"/>
      <c r="AN481" s="102"/>
      <c r="AO481" s="102"/>
      <c r="AP481" s="102"/>
      <c r="AQ481" s="102"/>
      <c r="AR481" s="102"/>
    </row>
    <row r="482" spans="1:44" s="103" customFormat="1" ht="30" customHeight="1" thickBot="1">
      <c r="A482" s="233">
        <v>3</v>
      </c>
      <c r="B482" s="234" t="s">
        <v>471</v>
      </c>
      <c r="C482" s="493" t="s">
        <v>472</v>
      </c>
      <c r="D482" s="607">
        <v>1500</v>
      </c>
      <c r="E482" s="157" t="s">
        <v>53</v>
      </c>
      <c r="F482" s="238" t="s">
        <v>54</v>
      </c>
      <c r="G482" s="494"/>
      <c r="H482" s="494"/>
      <c r="I482" s="495"/>
      <c r="J482" s="495"/>
      <c r="K482" s="495"/>
      <c r="L482" s="240"/>
      <c r="M482" s="240"/>
      <c r="N482" s="524"/>
      <c r="O482" s="524"/>
      <c r="P482" s="524"/>
      <c r="Q482" s="524"/>
      <c r="R482" s="524"/>
      <c r="S482" s="524"/>
      <c r="T482" s="608"/>
      <c r="U482" s="524"/>
      <c r="V482" s="242">
        <f t="shared" si="273"/>
        <v>672</v>
      </c>
      <c r="W482" s="607">
        <v>1500</v>
      </c>
      <c r="X482" s="236"/>
      <c r="Y482" s="244">
        <f t="shared" si="276"/>
        <v>1500</v>
      </c>
      <c r="Z482" s="242">
        <f t="shared" si="274"/>
        <v>1500</v>
      </c>
      <c r="AA482" s="245">
        <f t="shared" si="275"/>
        <v>100</v>
      </c>
      <c r="AB482" s="102"/>
      <c r="AC482" s="102"/>
      <c r="AD482" s="102"/>
      <c r="AE482" s="102"/>
      <c r="AF482" s="102"/>
      <c r="AG482" s="102"/>
      <c r="AH482" s="102"/>
      <c r="AI482" s="102"/>
      <c r="AJ482" s="102"/>
      <c r="AK482" s="102"/>
      <c r="AL482" s="102"/>
      <c r="AM482" s="102"/>
      <c r="AN482" s="102"/>
      <c r="AO482" s="102"/>
      <c r="AP482" s="102"/>
      <c r="AQ482" s="102"/>
      <c r="AR482" s="102"/>
    </row>
    <row r="483" spans="1:44" s="103" customFormat="1" ht="30" customHeight="1" thickBot="1">
      <c r="A483" s="233">
        <v>4</v>
      </c>
      <c r="B483" s="234" t="s">
        <v>473</v>
      </c>
      <c r="C483" s="493" t="s">
        <v>474</v>
      </c>
      <c r="D483" s="607">
        <v>1500</v>
      </c>
      <c r="E483" s="198" t="s">
        <v>53</v>
      </c>
      <c r="F483" s="238" t="s">
        <v>54</v>
      </c>
      <c r="G483" s="494"/>
      <c r="H483" s="494"/>
      <c r="I483" s="495"/>
      <c r="J483" s="495"/>
      <c r="K483" s="495"/>
      <c r="L483" s="240"/>
      <c r="M483" s="240"/>
      <c r="N483" s="524"/>
      <c r="O483" s="524"/>
      <c r="P483" s="524"/>
      <c r="Q483" s="524"/>
      <c r="R483" s="524"/>
      <c r="S483" s="524"/>
      <c r="T483" s="608"/>
      <c r="U483" s="524"/>
      <c r="V483" s="242">
        <f t="shared" si="273"/>
        <v>672</v>
      </c>
      <c r="W483" s="607">
        <v>1500</v>
      </c>
      <c r="X483" s="236"/>
      <c r="Y483" s="244">
        <f t="shared" si="276"/>
        <v>1500</v>
      </c>
      <c r="Z483" s="242">
        <f t="shared" si="274"/>
        <v>1500</v>
      </c>
      <c r="AA483" s="245">
        <f t="shared" si="275"/>
        <v>100</v>
      </c>
      <c r="AB483" s="102"/>
      <c r="AC483" s="102"/>
      <c r="AD483" s="102"/>
      <c r="AE483" s="102"/>
      <c r="AF483" s="102"/>
      <c r="AG483" s="102"/>
      <c r="AH483" s="102"/>
      <c r="AI483" s="102"/>
      <c r="AJ483" s="102"/>
      <c r="AK483" s="102"/>
      <c r="AL483" s="102"/>
      <c r="AM483" s="102"/>
      <c r="AN483" s="102"/>
      <c r="AO483" s="102"/>
      <c r="AP483" s="102"/>
      <c r="AQ483" s="102"/>
      <c r="AR483" s="102"/>
    </row>
    <row r="484" spans="1:44" s="103" customFormat="1" ht="30" customHeight="1" thickBot="1">
      <c r="A484" s="233">
        <v>5</v>
      </c>
      <c r="B484" s="234" t="s">
        <v>475</v>
      </c>
      <c r="C484" s="493" t="s">
        <v>476</v>
      </c>
      <c r="D484" s="607">
        <v>1500</v>
      </c>
      <c r="E484" s="157" t="s">
        <v>53</v>
      </c>
      <c r="F484" s="238" t="s">
        <v>54</v>
      </c>
      <c r="G484" s="494"/>
      <c r="H484" s="494"/>
      <c r="I484" s="495"/>
      <c r="J484" s="495"/>
      <c r="K484" s="495"/>
      <c r="L484" s="240"/>
      <c r="M484" s="240"/>
      <c r="N484" s="524"/>
      <c r="O484" s="524"/>
      <c r="P484" s="524"/>
      <c r="Q484" s="524"/>
      <c r="R484" s="524"/>
      <c r="S484" s="524"/>
      <c r="T484" s="608"/>
      <c r="U484" s="524"/>
      <c r="V484" s="242">
        <f t="shared" si="273"/>
        <v>672</v>
      </c>
      <c r="W484" s="607">
        <v>1500</v>
      </c>
      <c r="X484" s="236"/>
      <c r="Y484" s="244">
        <f t="shared" si="276"/>
        <v>1500</v>
      </c>
      <c r="Z484" s="242">
        <f t="shared" si="274"/>
        <v>1500</v>
      </c>
      <c r="AA484" s="245">
        <f t="shared" si="275"/>
        <v>100</v>
      </c>
      <c r="AB484" s="102"/>
      <c r="AC484" s="102"/>
      <c r="AD484" s="102"/>
      <c r="AE484" s="102"/>
      <c r="AF484" s="102"/>
      <c r="AG484" s="102"/>
      <c r="AH484" s="102"/>
      <c r="AI484" s="102"/>
      <c r="AJ484" s="102"/>
      <c r="AK484" s="102"/>
      <c r="AL484" s="102"/>
      <c r="AM484" s="102"/>
      <c r="AN484" s="102"/>
      <c r="AO484" s="102"/>
      <c r="AP484" s="102"/>
      <c r="AQ484" s="102"/>
      <c r="AR484" s="102"/>
    </row>
    <row r="485" spans="1:44" s="103" customFormat="1" ht="30" customHeight="1">
      <c r="A485" s="251">
        <v>6</v>
      </c>
      <c r="B485" s="252" t="s">
        <v>477</v>
      </c>
      <c r="C485" s="496" t="s">
        <v>478</v>
      </c>
      <c r="D485" s="609">
        <v>1500</v>
      </c>
      <c r="E485" s="390" t="s">
        <v>53</v>
      </c>
      <c r="F485" s="180" t="s">
        <v>54</v>
      </c>
      <c r="G485" s="104"/>
      <c r="H485" s="104"/>
      <c r="I485" s="497"/>
      <c r="J485" s="497"/>
      <c r="K485" s="497"/>
      <c r="L485" s="312">
        <f>IF(RIGHT(S485)="T",(+H485-G485),0)</f>
        <v>0</v>
      </c>
      <c r="M485" s="312">
        <f>IF(RIGHT(S485)="U",(+H485-G485),0)</f>
        <v>0</v>
      </c>
      <c r="N485" s="312">
        <f>IF(RIGHT(S485)="C",(+H485-G485),0)</f>
        <v>0</v>
      </c>
      <c r="O485" s="312">
        <f>IF(RIGHT(S485)="D",(+H485-G485),0)</f>
        <v>0</v>
      </c>
      <c r="P485" s="525"/>
      <c r="Q485" s="525"/>
      <c r="R485" s="525"/>
      <c r="S485" s="105"/>
      <c r="T485" s="106"/>
      <c r="U485" s="525"/>
      <c r="V485" s="296"/>
      <c r="W485" s="609"/>
      <c r="X485" s="221"/>
      <c r="Y485" s="298"/>
      <c r="Z485" s="296"/>
      <c r="AA485" s="299"/>
      <c r="AB485" s="102"/>
      <c r="AC485" s="102"/>
      <c r="AD485" s="102"/>
      <c r="AE485" s="102"/>
      <c r="AF485" s="102"/>
      <c r="AG485" s="102"/>
      <c r="AH485" s="102"/>
      <c r="AI485" s="102"/>
      <c r="AJ485" s="102"/>
      <c r="AK485" s="102"/>
      <c r="AL485" s="102"/>
      <c r="AM485" s="102"/>
      <c r="AN485" s="102"/>
      <c r="AO485" s="102"/>
      <c r="AP485" s="102"/>
      <c r="AQ485" s="102"/>
      <c r="AR485" s="102"/>
    </row>
    <row r="486" spans="1:44" s="88" customFormat="1" ht="30" customHeight="1" thickBot="1">
      <c r="A486" s="300"/>
      <c r="B486" s="349"/>
      <c r="C486" s="302" t="s">
        <v>58</v>
      </c>
      <c r="D486" s="301"/>
      <c r="E486" s="351" t="s">
        <v>53</v>
      </c>
      <c r="F486" s="304" t="s">
        <v>54</v>
      </c>
      <c r="G486" s="305"/>
      <c r="H486" s="305"/>
      <c r="I486" s="304" t="s">
        <v>54</v>
      </c>
      <c r="J486" s="304" t="s">
        <v>54</v>
      </c>
      <c r="K486" s="304" t="s">
        <v>54</v>
      </c>
      <c r="L486" s="306">
        <f>SUM(L485:L485)</f>
        <v>0</v>
      </c>
      <c r="M486" s="306">
        <f>SUM(M485:M485)</f>
        <v>0</v>
      </c>
      <c r="N486" s="306">
        <f>SUM(N485:N485)</f>
        <v>0</v>
      </c>
      <c r="O486" s="306">
        <f>SUM(O485:O485)</f>
        <v>0</v>
      </c>
      <c r="P486" s="304" t="s">
        <v>54</v>
      </c>
      <c r="Q486" s="304" t="s">
        <v>54</v>
      </c>
      <c r="R486" s="304" t="s">
        <v>54</v>
      </c>
      <c r="S486" s="301"/>
      <c r="T486" s="301"/>
      <c r="U486" s="301"/>
      <c r="V486" s="307">
        <f t="shared" ref="V486" si="277">$AB$15-((N486*24))</f>
        <v>672</v>
      </c>
      <c r="W486" s="610">
        <v>1500</v>
      </c>
      <c r="X486" s="309"/>
      <c r="Y486" s="310">
        <f t="shared" ref="Y486" si="278">W486</f>
        <v>1500</v>
      </c>
      <c r="Z486" s="307">
        <f t="shared" ref="Z486" si="279">(Y486*(V486-L486*24))/V486</f>
        <v>1500</v>
      </c>
      <c r="AA486" s="311">
        <f t="shared" ref="AA486" si="280">(Z486/Y486)*100</f>
        <v>100</v>
      </c>
      <c r="AB486" s="108"/>
    </row>
    <row r="487" spans="1:44" s="103" customFormat="1" ht="30" customHeight="1" thickBot="1">
      <c r="A487" s="233">
        <v>7</v>
      </c>
      <c r="B487" s="234" t="s">
        <v>479</v>
      </c>
      <c r="C487" s="493" t="s">
        <v>480</v>
      </c>
      <c r="D487" s="607">
        <v>1500</v>
      </c>
      <c r="E487" s="157" t="s">
        <v>53</v>
      </c>
      <c r="F487" s="238" t="s">
        <v>54</v>
      </c>
      <c r="G487" s="494"/>
      <c r="H487" s="494"/>
      <c r="I487" s="495"/>
      <c r="J487" s="495"/>
      <c r="K487" s="495"/>
      <c r="L487" s="240"/>
      <c r="M487" s="240"/>
      <c r="N487" s="524"/>
      <c r="O487" s="524"/>
      <c r="P487" s="524"/>
      <c r="Q487" s="524"/>
      <c r="R487" s="524"/>
      <c r="S487" s="524"/>
      <c r="T487" s="608"/>
      <c r="U487" s="524"/>
      <c r="V487" s="242">
        <f t="shared" si="273"/>
        <v>672</v>
      </c>
      <c r="W487" s="607">
        <v>1500</v>
      </c>
      <c r="X487" s="236"/>
      <c r="Y487" s="244">
        <f t="shared" si="276"/>
        <v>1500</v>
      </c>
      <c r="Z487" s="242">
        <f t="shared" si="274"/>
        <v>1500</v>
      </c>
      <c r="AA487" s="245">
        <f t="shared" si="275"/>
        <v>100</v>
      </c>
      <c r="AB487" s="102"/>
      <c r="AC487" s="102"/>
      <c r="AD487" s="102"/>
      <c r="AE487" s="102"/>
      <c r="AF487" s="102"/>
      <c r="AG487" s="102"/>
      <c r="AH487" s="102"/>
      <c r="AI487" s="102"/>
      <c r="AJ487" s="102"/>
      <c r="AK487" s="102"/>
      <c r="AL487" s="102"/>
      <c r="AM487" s="102"/>
      <c r="AN487" s="102"/>
      <c r="AO487" s="102"/>
      <c r="AP487" s="102"/>
      <c r="AQ487" s="102"/>
      <c r="AR487" s="102"/>
    </row>
    <row r="488" spans="1:44" s="103" customFormat="1" ht="30" customHeight="1" thickBot="1">
      <c r="A488" s="233">
        <v>8</v>
      </c>
      <c r="B488" s="234" t="s">
        <v>481</v>
      </c>
      <c r="C488" s="493" t="s">
        <v>482</v>
      </c>
      <c r="D488" s="607">
        <v>1500</v>
      </c>
      <c r="E488" s="198" t="s">
        <v>53</v>
      </c>
      <c r="F488" s="238" t="s">
        <v>54</v>
      </c>
      <c r="G488" s="494"/>
      <c r="H488" s="494"/>
      <c r="I488" s="495"/>
      <c r="J488" s="495"/>
      <c r="K488" s="495"/>
      <c r="L488" s="240"/>
      <c r="M488" s="240"/>
      <c r="N488" s="524"/>
      <c r="O488" s="524"/>
      <c r="P488" s="524"/>
      <c r="Q488" s="524"/>
      <c r="R488" s="524"/>
      <c r="S488" s="524"/>
      <c r="T488" s="608"/>
      <c r="U488" s="524"/>
      <c r="V488" s="242">
        <f t="shared" si="273"/>
        <v>672</v>
      </c>
      <c r="W488" s="607">
        <v>1500</v>
      </c>
      <c r="X488" s="236"/>
      <c r="Y488" s="244">
        <f t="shared" si="276"/>
        <v>1500</v>
      </c>
      <c r="Z488" s="242">
        <f t="shared" si="274"/>
        <v>1500</v>
      </c>
      <c r="AA488" s="245">
        <f t="shared" si="275"/>
        <v>100</v>
      </c>
      <c r="AB488" s="102"/>
      <c r="AC488" s="102"/>
      <c r="AD488" s="102"/>
      <c r="AE488" s="102"/>
      <c r="AF488" s="102"/>
      <c r="AG488" s="102"/>
      <c r="AH488" s="102"/>
      <c r="AI488" s="102"/>
      <c r="AJ488" s="102"/>
      <c r="AK488" s="102"/>
      <c r="AL488" s="102"/>
      <c r="AM488" s="102"/>
      <c r="AN488" s="102"/>
      <c r="AO488" s="102"/>
      <c r="AP488" s="102"/>
      <c r="AQ488" s="102"/>
      <c r="AR488" s="102"/>
    </row>
    <row r="489" spans="1:44" s="103" customFormat="1" ht="30" customHeight="1" thickBot="1">
      <c r="A489" s="233">
        <v>9</v>
      </c>
      <c r="B489" s="234" t="s">
        <v>483</v>
      </c>
      <c r="C489" s="493" t="s">
        <v>484</v>
      </c>
      <c r="D489" s="607">
        <v>1500</v>
      </c>
      <c r="E489" s="157" t="s">
        <v>53</v>
      </c>
      <c r="F489" s="238" t="s">
        <v>54</v>
      </c>
      <c r="G489" s="494"/>
      <c r="H489" s="494"/>
      <c r="I489" s="495"/>
      <c r="J489" s="495"/>
      <c r="K489" s="495"/>
      <c r="L489" s="240"/>
      <c r="M489" s="240"/>
      <c r="N489" s="524"/>
      <c r="O489" s="524"/>
      <c r="P489" s="524"/>
      <c r="Q489" s="524"/>
      <c r="R489" s="524"/>
      <c r="S489" s="524"/>
      <c r="T489" s="608"/>
      <c r="U489" s="524"/>
      <c r="V489" s="242">
        <f t="shared" si="273"/>
        <v>672</v>
      </c>
      <c r="W489" s="607">
        <v>1500</v>
      </c>
      <c r="X489" s="236"/>
      <c r="Y489" s="244">
        <f t="shared" si="276"/>
        <v>1500</v>
      </c>
      <c r="Z489" s="242">
        <f t="shared" si="274"/>
        <v>1500</v>
      </c>
      <c r="AA489" s="245">
        <f t="shared" si="275"/>
        <v>100</v>
      </c>
      <c r="AB489" s="102"/>
      <c r="AC489" s="102"/>
      <c r="AD489" s="102"/>
      <c r="AE489" s="102"/>
      <c r="AF489" s="102"/>
      <c r="AG489" s="102"/>
      <c r="AH489" s="102"/>
      <c r="AI489" s="102"/>
      <c r="AJ489" s="102"/>
      <c r="AK489" s="102"/>
      <c r="AL489" s="102"/>
      <c r="AM489" s="102"/>
      <c r="AN489" s="102"/>
      <c r="AO489" s="102"/>
      <c r="AP489" s="102"/>
      <c r="AQ489" s="102"/>
      <c r="AR489" s="102"/>
    </row>
    <row r="490" spans="1:44" s="103" customFormat="1" ht="30" customHeight="1">
      <c r="A490" s="251">
        <v>10</v>
      </c>
      <c r="B490" s="252" t="s">
        <v>485</v>
      </c>
      <c r="C490" s="496" t="s">
        <v>486</v>
      </c>
      <c r="D490" s="609">
        <v>1500</v>
      </c>
      <c r="E490" s="390" t="s">
        <v>53</v>
      </c>
      <c r="F490" s="180" t="s">
        <v>54</v>
      </c>
      <c r="G490" s="104">
        <v>42048.459027777775</v>
      </c>
      <c r="H490" s="104">
        <v>42048.46875</v>
      </c>
      <c r="I490" s="497"/>
      <c r="J490" s="497"/>
      <c r="K490" s="497"/>
      <c r="L490" s="278">
        <f>IF(RIGHT(S490)="T",(+H490-G490),0)</f>
        <v>9.7222222248092294E-3</v>
      </c>
      <c r="M490" s="278">
        <f>IF(RIGHT(S490)="U",(+H490-G490),0)</f>
        <v>0</v>
      </c>
      <c r="N490" s="278">
        <f>IF(RIGHT(S490)="C",(+H490-G490),0)</f>
        <v>0</v>
      </c>
      <c r="O490" s="278">
        <f>IF(RIGHT(S490)="D",(+H490-G490),0)</f>
        <v>0</v>
      </c>
      <c r="P490" s="525"/>
      <c r="Q490" s="525"/>
      <c r="R490" s="525"/>
      <c r="S490" s="105" t="s">
        <v>171</v>
      </c>
      <c r="T490" s="111" t="s">
        <v>838</v>
      </c>
      <c r="U490" s="525"/>
      <c r="V490" s="296"/>
      <c r="W490" s="609"/>
      <c r="X490" s="221"/>
      <c r="Y490" s="298"/>
      <c r="Z490" s="296"/>
      <c r="AA490" s="299"/>
      <c r="AB490" s="102"/>
      <c r="AC490" s="102"/>
      <c r="AD490" s="102"/>
      <c r="AE490" s="102"/>
      <c r="AF490" s="102"/>
      <c r="AG490" s="102"/>
      <c r="AH490" s="102"/>
      <c r="AI490" s="102"/>
      <c r="AJ490" s="102"/>
      <c r="AK490" s="102"/>
      <c r="AL490" s="102"/>
      <c r="AM490" s="102"/>
      <c r="AN490" s="102"/>
      <c r="AO490" s="102"/>
      <c r="AP490" s="102"/>
      <c r="AQ490" s="102"/>
      <c r="AR490" s="102"/>
    </row>
    <row r="491" spans="1:44" s="88" customFormat="1" ht="30" customHeight="1" thickBot="1">
      <c r="A491" s="283"/>
      <c r="B491" s="196"/>
      <c r="C491" s="285" t="s">
        <v>58</v>
      </c>
      <c r="D491" s="284"/>
      <c r="E491" s="198" t="s">
        <v>53</v>
      </c>
      <c r="F491" s="287" t="s">
        <v>54</v>
      </c>
      <c r="G491" s="288"/>
      <c r="H491" s="288"/>
      <c r="I491" s="287" t="s">
        <v>54</v>
      </c>
      <c r="J491" s="287" t="s">
        <v>54</v>
      </c>
      <c r="K491" s="287" t="s">
        <v>54</v>
      </c>
      <c r="L491" s="289">
        <f>SUM(L490:L490)</f>
        <v>9.7222222248092294E-3</v>
      </c>
      <c r="M491" s="289">
        <f>SUM(M490:M490)</f>
        <v>0</v>
      </c>
      <c r="N491" s="289">
        <f>SUM(N490:N490)</f>
        <v>0</v>
      </c>
      <c r="O491" s="289">
        <f>SUM(O490:O490)</f>
        <v>0</v>
      </c>
      <c r="P491" s="287" t="s">
        <v>54</v>
      </c>
      <c r="Q491" s="287" t="s">
        <v>54</v>
      </c>
      <c r="R491" s="287" t="s">
        <v>54</v>
      </c>
      <c r="S491" s="284"/>
      <c r="T491" s="284"/>
      <c r="U491" s="284"/>
      <c r="V491" s="203">
        <f t="shared" ref="V491" si="281">$AB$15-((N491*24))</f>
        <v>672</v>
      </c>
      <c r="W491" s="611">
        <v>1500</v>
      </c>
      <c r="X491" s="177"/>
      <c r="Y491" s="204">
        <f t="shared" ref="Y491" si="282">W491</f>
        <v>1500</v>
      </c>
      <c r="Z491" s="203">
        <f t="shared" ref="Z491" si="283">(Y491*(V491-L491*24))/V491</f>
        <v>1499.479166666528</v>
      </c>
      <c r="AA491" s="205">
        <f t="shared" ref="AA491" si="284">(Z491/Y491)*100</f>
        <v>99.965277777768534</v>
      </c>
      <c r="AB491" s="108"/>
    </row>
    <row r="492" spans="1:44" s="103" customFormat="1" ht="30" customHeight="1" thickBot="1">
      <c r="A492" s="233">
        <v>11</v>
      </c>
      <c r="B492" s="234" t="s">
        <v>487</v>
      </c>
      <c r="C492" s="493" t="s">
        <v>488</v>
      </c>
      <c r="D492" s="607">
        <v>1500</v>
      </c>
      <c r="E492" s="157" t="s">
        <v>53</v>
      </c>
      <c r="F492" s="238" t="s">
        <v>54</v>
      </c>
      <c r="G492" s="494"/>
      <c r="H492" s="494"/>
      <c r="I492" s="495"/>
      <c r="J492" s="495"/>
      <c r="K492" s="495"/>
      <c r="L492" s="240"/>
      <c r="M492" s="240"/>
      <c r="N492" s="524"/>
      <c r="O492" s="524"/>
      <c r="P492" s="524"/>
      <c r="Q492" s="524"/>
      <c r="R492" s="524"/>
      <c r="S492" s="524"/>
      <c r="T492" s="608"/>
      <c r="U492" s="524"/>
      <c r="V492" s="242">
        <f t="shared" si="273"/>
        <v>672</v>
      </c>
      <c r="W492" s="607">
        <v>1500</v>
      </c>
      <c r="X492" s="236"/>
      <c r="Y492" s="244">
        <f t="shared" si="276"/>
        <v>1500</v>
      </c>
      <c r="Z492" s="242">
        <f t="shared" si="274"/>
        <v>1500</v>
      </c>
      <c r="AA492" s="245">
        <f t="shared" si="275"/>
        <v>100</v>
      </c>
      <c r="AB492" s="102"/>
      <c r="AC492" s="102"/>
      <c r="AD492" s="102"/>
      <c r="AE492" s="102"/>
      <c r="AF492" s="102"/>
      <c r="AG492" s="102"/>
      <c r="AH492" s="102"/>
      <c r="AI492" s="102"/>
      <c r="AJ492" s="102"/>
      <c r="AK492" s="102"/>
      <c r="AL492" s="102"/>
      <c r="AM492" s="102"/>
      <c r="AN492" s="102"/>
      <c r="AO492" s="102"/>
      <c r="AP492" s="102"/>
      <c r="AQ492" s="102"/>
      <c r="AR492" s="102"/>
    </row>
    <row r="493" spans="1:44" s="103" customFormat="1" ht="30" customHeight="1" thickBot="1">
      <c r="A493" s="233">
        <v>12</v>
      </c>
      <c r="B493" s="234" t="s">
        <v>489</v>
      </c>
      <c r="C493" s="493" t="s">
        <v>490</v>
      </c>
      <c r="D493" s="607">
        <v>1500</v>
      </c>
      <c r="E493" s="198" t="s">
        <v>53</v>
      </c>
      <c r="F493" s="238" t="s">
        <v>54</v>
      </c>
      <c r="G493" s="494"/>
      <c r="H493" s="494"/>
      <c r="I493" s="495"/>
      <c r="J493" s="495"/>
      <c r="K493" s="495"/>
      <c r="L493" s="240"/>
      <c r="M493" s="240"/>
      <c r="N493" s="524"/>
      <c r="O493" s="524"/>
      <c r="P493" s="524"/>
      <c r="Q493" s="524"/>
      <c r="R493" s="524"/>
      <c r="S493" s="524"/>
      <c r="T493" s="608"/>
      <c r="U493" s="524"/>
      <c r="V493" s="242">
        <f t="shared" si="273"/>
        <v>672</v>
      </c>
      <c r="W493" s="607">
        <v>1500</v>
      </c>
      <c r="X493" s="236"/>
      <c r="Y493" s="244">
        <f t="shared" si="276"/>
        <v>1500</v>
      </c>
      <c r="Z493" s="242">
        <f t="shared" si="274"/>
        <v>1500</v>
      </c>
      <c r="AA493" s="245">
        <f t="shared" si="275"/>
        <v>100</v>
      </c>
      <c r="AB493" s="102"/>
      <c r="AC493" s="102"/>
      <c r="AD493" s="102"/>
      <c r="AE493" s="102"/>
      <c r="AF493" s="102"/>
      <c r="AG493" s="102"/>
      <c r="AH493" s="102"/>
      <c r="AI493" s="102"/>
      <c r="AJ493" s="102"/>
      <c r="AK493" s="102"/>
      <c r="AL493" s="102"/>
      <c r="AM493" s="102"/>
      <c r="AN493" s="102"/>
      <c r="AO493" s="102"/>
      <c r="AP493" s="102"/>
      <c r="AQ493" s="102"/>
      <c r="AR493" s="102"/>
    </row>
    <row r="494" spans="1:44" s="103" customFormat="1" ht="30" customHeight="1" thickBot="1">
      <c r="A494" s="233">
        <v>13</v>
      </c>
      <c r="B494" s="234" t="s">
        <v>491</v>
      </c>
      <c r="C494" s="493" t="s">
        <v>492</v>
      </c>
      <c r="D494" s="607">
        <v>1500</v>
      </c>
      <c r="E494" s="157" t="s">
        <v>53</v>
      </c>
      <c r="F494" s="238" t="s">
        <v>54</v>
      </c>
      <c r="G494" s="494"/>
      <c r="H494" s="494"/>
      <c r="I494" s="495"/>
      <c r="J494" s="495"/>
      <c r="K494" s="495"/>
      <c r="L494" s="240"/>
      <c r="M494" s="240"/>
      <c r="N494" s="524"/>
      <c r="O494" s="524"/>
      <c r="P494" s="524"/>
      <c r="Q494" s="524"/>
      <c r="R494" s="524"/>
      <c r="S494" s="524"/>
      <c r="T494" s="608"/>
      <c r="U494" s="524"/>
      <c r="V494" s="242">
        <f t="shared" si="273"/>
        <v>672</v>
      </c>
      <c r="W494" s="607">
        <v>1500</v>
      </c>
      <c r="X494" s="236"/>
      <c r="Y494" s="244">
        <f t="shared" si="276"/>
        <v>1500</v>
      </c>
      <c r="Z494" s="242">
        <f t="shared" si="274"/>
        <v>1500</v>
      </c>
      <c r="AA494" s="245">
        <f t="shared" si="275"/>
        <v>100</v>
      </c>
      <c r="AB494" s="102"/>
      <c r="AC494" s="102"/>
      <c r="AD494" s="102"/>
      <c r="AE494" s="102"/>
      <c r="AF494" s="102"/>
      <c r="AG494" s="102"/>
      <c r="AH494" s="102"/>
      <c r="AI494" s="102"/>
      <c r="AJ494" s="102"/>
      <c r="AK494" s="102"/>
      <c r="AL494" s="102"/>
      <c r="AM494" s="102"/>
      <c r="AN494" s="102"/>
      <c r="AO494" s="102"/>
      <c r="AP494" s="102"/>
      <c r="AQ494" s="102"/>
      <c r="AR494" s="102"/>
    </row>
    <row r="495" spans="1:44" s="103" customFormat="1" ht="30" customHeight="1" thickBot="1">
      <c r="A495" s="233">
        <v>14</v>
      </c>
      <c r="B495" s="234" t="s">
        <v>493</v>
      </c>
      <c r="C495" s="493" t="s">
        <v>494</v>
      </c>
      <c r="D495" s="607">
        <v>1500</v>
      </c>
      <c r="E495" s="198" t="s">
        <v>53</v>
      </c>
      <c r="F495" s="238" t="s">
        <v>54</v>
      </c>
      <c r="G495" s="494"/>
      <c r="H495" s="494"/>
      <c r="I495" s="495"/>
      <c r="J495" s="495"/>
      <c r="K495" s="495"/>
      <c r="L495" s="240"/>
      <c r="M495" s="240"/>
      <c r="N495" s="524"/>
      <c r="O495" s="524"/>
      <c r="P495" s="524"/>
      <c r="Q495" s="524"/>
      <c r="R495" s="524"/>
      <c r="S495" s="524"/>
      <c r="T495" s="608"/>
      <c r="U495" s="524"/>
      <c r="V495" s="242">
        <f t="shared" si="273"/>
        <v>672</v>
      </c>
      <c r="W495" s="607">
        <v>1500</v>
      </c>
      <c r="X495" s="236"/>
      <c r="Y495" s="244">
        <f t="shared" si="276"/>
        <v>1500</v>
      </c>
      <c r="Z495" s="242">
        <f t="shared" si="274"/>
        <v>1500</v>
      </c>
      <c r="AA495" s="245">
        <f t="shared" si="275"/>
        <v>100</v>
      </c>
      <c r="AB495" s="102"/>
      <c r="AC495" s="102"/>
      <c r="AD495" s="102"/>
      <c r="AE495" s="102"/>
      <c r="AF495" s="102"/>
      <c r="AG495" s="102"/>
      <c r="AH495" s="102"/>
      <c r="AI495" s="102"/>
      <c r="AJ495" s="102"/>
      <c r="AK495" s="102"/>
      <c r="AL495" s="102"/>
      <c r="AM495" s="102"/>
      <c r="AN495" s="102"/>
      <c r="AO495" s="102"/>
      <c r="AP495" s="102"/>
      <c r="AQ495" s="102"/>
      <c r="AR495" s="102"/>
    </row>
    <row r="496" spans="1:44" s="103" customFormat="1" ht="30" customHeight="1" thickBot="1">
      <c r="A496" s="612" t="s">
        <v>46</v>
      </c>
      <c r="B496" s="612"/>
      <c r="C496" s="613" t="s">
        <v>495</v>
      </c>
      <c r="D496" s="614"/>
      <c r="E496" s="157" t="s">
        <v>53</v>
      </c>
      <c r="F496" s="169" t="s">
        <v>54</v>
      </c>
      <c r="G496" s="615"/>
      <c r="H496" s="615"/>
      <c r="I496" s="616"/>
      <c r="J496" s="616"/>
      <c r="K496" s="616"/>
      <c r="L496" s="617"/>
      <c r="M496" s="617"/>
      <c r="N496" s="617"/>
      <c r="O496" s="617"/>
      <c r="P496" s="617"/>
      <c r="Q496" s="617"/>
      <c r="R496" s="617"/>
      <c r="S496" s="618"/>
      <c r="T496" s="362"/>
      <c r="U496" s="617"/>
      <c r="V496" s="361"/>
      <c r="W496" s="614"/>
      <c r="X496" s="358"/>
      <c r="Y496" s="363"/>
      <c r="Z496" s="619"/>
      <c r="AA496" s="618"/>
      <c r="AB496" s="102"/>
      <c r="AC496" s="102"/>
      <c r="AD496" s="102"/>
      <c r="AE496" s="102"/>
      <c r="AF496" s="102"/>
      <c r="AG496" s="102"/>
      <c r="AH496" s="102"/>
      <c r="AI496" s="102"/>
      <c r="AJ496" s="102"/>
      <c r="AK496" s="102"/>
      <c r="AL496" s="102"/>
      <c r="AM496" s="102"/>
      <c r="AN496" s="102"/>
      <c r="AO496" s="102"/>
      <c r="AP496" s="102"/>
      <c r="AQ496" s="102"/>
      <c r="AR496" s="102"/>
    </row>
    <row r="497" spans="1:44" s="103" customFormat="1" ht="30" customHeight="1" thickBot="1">
      <c r="A497" s="233">
        <v>1</v>
      </c>
      <c r="B497" s="234" t="s">
        <v>496</v>
      </c>
      <c r="C497" s="493" t="s">
        <v>497</v>
      </c>
      <c r="D497" s="607">
        <v>315</v>
      </c>
      <c r="E497" s="198" t="s">
        <v>53</v>
      </c>
      <c r="F497" s="238" t="s">
        <v>54</v>
      </c>
      <c r="G497" s="494"/>
      <c r="H497" s="494"/>
      <c r="I497" s="495"/>
      <c r="J497" s="495"/>
      <c r="K497" s="495"/>
      <c r="L497" s="240"/>
      <c r="M497" s="240"/>
      <c r="N497" s="524"/>
      <c r="O497" s="524"/>
      <c r="P497" s="524"/>
      <c r="Q497" s="524"/>
      <c r="R497" s="524"/>
      <c r="S497" s="524"/>
      <c r="T497" s="608"/>
      <c r="U497" s="524"/>
      <c r="V497" s="242">
        <f t="shared" ref="V497:V511" si="285">$AB$15-((N497*24))</f>
        <v>672</v>
      </c>
      <c r="W497" s="607">
        <v>315</v>
      </c>
      <c r="X497" s="236"/>
      <c r="Y497" s="244">
        <f t="shared" si="276"/>
        <v>315</v>
      </c>
      <c r="Z497" s="242">
        <f t="shared" ref="Z497:Z511" si="286">(Y497*(V497-L497*24))/V497</f>
        <v>315</v>
      </c>
      <c r="AA497" s="245">
        <f t="shared" ref="AA497:AA563" si="287">(Z497/Y497)*100</f>
        <v>100</v>
      </c>
      <c r="AB497" s="102"/>
      <c r="AC497" s="102"/>
      <c r="AD497" s="102"/>
      <c r="AE497" s="102"/>
      <c r="AF497" s="102"/>
      <c r="AG497" s="102"/>
      <c r="AH497" s="102"/>
      <c r="AI497" s="102"/>
      <c r="AJ497" s="102"/>
      <c r="AK497" s="102"/>
      <c r="AL497" s="102"/>
      <c r="AM497" s="102"/>
      <c r="AN497" s="102"/>
      <c r="AO497" s="102"/>
      <c r="AP497" s="102"/>
      <c r="AQ497" s="102"/>
      <c r="AR497" s="102"/>
    </row>
    <row r="498" spans="1:44" s="103" customFormat="1" ht="30" customHeight="1" thickBot="1">
      <c r="A498" s="233">
        <v>2</v>
      </c>
      <c r="B498" s="234" t="s">
        <v>498</v>
      </c>
      <c r="C498" s="493" t="s">
        <v>499</v>
      </c>
      <c r="D498" s="607">
        <v>315</v>
      </c>
      <c r="E498" s="157" t="s">
        <v>53</v>
      </c>
      <c r="F498" s="238" t="s">
        <v>54</v>
      </c>
      <c r="G498" s="494"/>
      <c r="H498" s="494"/>
      <c r="I498" s="495"/>
      <c r="J498" s="495"/>
      <c r="K498" s="495"/>
      <c r="L498" s="240"/>
      <c r="M498" s="240"/>
      <c r="N498" s="524"/>
      <c r="O498" s="524"/>
      <c r="P498" s="524"/>
      <c r="Q498" s="524"/>
      <c r="R498" s="524"/>
      <c r="S498" s="524"/>
      <c r="T498" s="608"/>
      <c r="U498" s="524"/>
      <c r="V498" s="242">
        <f t="shared" si="285"/>
        <v>672</v>
      </c>
      <c r="W498" s="607">
        <v>315</v>
      </c>
      <c r="X498" s="236"/>
      <c r="Y498" s="244">
        <f t="shared" si="276"/>
        <v>315</v>
      </c>
      <c r="Z498" s="242">
        <f t="shared" si="286"/>
        <v>315</v>
      </c>
      <c r="AA498" s="245">
        <f t="shared" si="287"/>
        <v>100</v>
      </c>
      <c r="AB498" s="102"/>
      <c r="AC498" s="102"/>
      <c r="AD498" s="102"/>
      <c r="AE498" s="102"/>
      <c r="AF498" s="102"/>
      <c r="AG498" s="102"/>
      <c r="AH498" s="102"/>
      <c r="AI498" s="102"/>
      <c r="AJ498" s="102"/>
      <c r="AK498" s="102"/>
      <c r="AL498" s="102"/>
      <c r="AM498" s="102"/>
      <c r="AN498" s="102"/>
      <c r="AO498" s="102"/>
      <c r="AP498" s="102"/>
      <c r="AQ498" s="102"/>
      <c r="AR498" s="102"/>
    </row>
    <row r="499" spans="1:44" s="103" customFormat="1" ht="30" customHeight="1" thickBot="1">
      <c r="A499" s="233">
        <v>3</v>
      </c>
      <c r="B499" s="234" t="s">
        <v>500</v>
      </c>
      <c r="C499" s="493" t="s">
        <v>501</v>
      </c>
      <c r="D499" s="607">
        <v>315</v>
      </c>
      <c r="E499" s="198" t="s">
        <v>53</v>
      </c>
      <c r="F499" s="238" t="s">
        <v>54</v>
      </c>
      <c r="G499" s="494"/>
      <c r="H499" s="494"/>
      <c r="I499" s="495"/>
      <c r="J499" s="495"/>
      <c r="K499" s="495"/>
      <c r="L499" s="240"/>
      <c r="M499" s="524"/>
      <c r="N499" s="240"/>
      <c r="O499" s="240"/>
      <c r="P499" s="240"/>
      <c r="Q499" s="240"/>
      <c r="R499" s="240"/>
      <c r="S499" s="240"/>
      <c r="T499" s="241"/>
      <c r="U499" s="240"/>
      <c r="V499" s="242">
        <f t="shared" si="285"/>
        <v>672</v>
      </c>
      <c r="W499" s="607">
        <v>315</v>
      </c>
      <c r="X499" s="236"/>
      <c r="Y499" s="244">
        <f t="shared" si="276"/>
        <v>315</v>
      </c>
      <c r="Z499" s="242">
        <f t="shared" si="286"/>
        <v>315</v>
      </c>
      <c r="AA499" s="245">
        <f t="shared" si="287"/>
        <v>100</v>
      </c>
      <c r="AB499" s="102"/>
      <c r="AC499" s="102"/>
      <c r="AD499" s="102"/>
      <c r="AE499" s="102"/>
      <c r="AF499" s="102"/>
      <c r="AG499" s="102"/>
      <c r="AH499" s="102"/>
      <c r="AI499" s="102"/>
      <c r="AJ499" s="102"/>
      <c r="AK499" s="102"/>
      <c r="AL499" s="102"/>
      <c r="AM499" s="102"/>
      <c r="AN499" s="102"/>
      <c r="AO499" s="102"/>
      <c r="AP499" s="102"/>
      <c r="AQ499" s="102"/>
      <c r="AR499" s="102"/>
    </row>
    <row r="500" spans="1:44" s="103" customFormat="1" ht="30" customHeight="1" thickBot="1">
      <c r="A500" s="233">
        <v>4</v>
      </c>
      <c r="B500" s="234" t="s">
        <v>502</v>
      </c>
      <c r="C500" s="493" t="s">
        <v>503</v>
      </c>
      <c r="D500" s="607">
        <v>315</v>
      </c>
      <c r="E500" s="157" t="s">
        <v>53</v>
      </c>
      <c r="F500" s="238" t="s">
        <v>54</v>
      </c>
      <c r="G500" s="494"/>
      <c r="H500" s="494"/>
      <c r="I500" s="495"/>
      <c r="J500" s="495"/>
      <c r="K500" s="495"/>
      <c r="L500" s="240"/>
      <c r="M500" s="524"/>
      <c r="N500" s="240"/>
      <c r="O500" s="240"/>
      <c r="P500" s="240"/>
      <c r="Q500" s="240"/>
      <c r="R500" s="240"/>
      <c r="S500" s="240"/>
      <c r="T500" s="241"/>
      <c r="U500" s="240"/>
      <c r="V500" s="242">
        <f t="shared" si="285"/>
        <v>672</v>
      </c>
      <c r="W500" s="607">
        <v>315</v>
      </c>
      <c r="X500" s="236"/>
      <c r="Y500" s="244">
        <f t="shared" si="276"/>
        <v>315</v>
      </c>
      <c r="Z500" s="242">
        <f t="shared" si="286"/>
        <v>315</v>
      </c>
      <c r="AA500" s="245">
        <f t="shared" si="287"/>
        <v>100</v>
      </c>
      <c r="AB500" s="102"/>
      <c r="AC500" s="102"/>
      <c r="AD500" s="102"/>
      <c r="AE500" s="102"/>
      <c r="AF500" s="102"/>
      <c r="AG500" s="102"/>
      <c r="AH500" s="102"/>
      <c r="AI500" s="102"/>
      <c r="AJ500" s="102"/>
      <c r="AK500" s="102"/>
      <c r="AL500" s="102"/>
      <c r="AM500" s="102"/>
      <c r="AN500" s="102"/>
      <c r="AO500" s="102"/>
      <c r="AP500" s="102"/>
      <c r="AQ500" s="102"/>
      <c r="AR500" s="102"/>
    </row>
    <row r="501" spans="1:44" s="103" customFormat="1" ht="30" customHeight="1" thickBot="1">
      <c r="A501" s="233">
        <v>5</v>
      </c>
      <c r="B501" s="234" t="s">
        <v>504</v>
      </c>
      <c r="C501" s="493" t="s">
        <v>505</v>
      </c>
      <c r="D501" s="607">
        <v>315</v>
      </c>
      <c r="E501" s="198" t="s">
        <v>53</v>
      </c>
      <c r="F501" s="238" t="s">
        <v>54</v>
      </c>
      <c r="G501" s="494"/>
      <c r="H501" s="494"/>
      <c r="I501" s="495"/>
      <c r="J501" s="495"/>
      <c r="K501" s="495"/>
      <c r="L501" s="240"/>
      <c r="M501" s="240"/>
      <c r="N501" s="524"/>
      <c r="O501" s="240"/>
      <c r="P501" s="240"/>
      <c r="Q501" s="240"/>
      <c r="R501" s="240"/>
      <c r="S501" s="240"/>
      <c r="T501" s="241"/>
      <c r="U501" s="240"/>
      <c r="V501" s="242">
        <f t="shared" si="285"/>
        <v>672</v>
      </c>
      <c r="W501" s="607">
        <v>315</v>
      </c>
      <c r="X501" s="236"/>
      <c r="Y501" s="244">
        <f t="shared" si="276"/>
        <v>315</v>
      </c>
      <c r="Z501" s="242">
        <f t="shared" si="286"/>
        <v>315</v>
      </c>
      <c r="AA501" s="245">
        <f t="shared" si="287"/>
        <v>100</v>
      </c>
      <c r="AB501" s="102"/>
      <c r="AC501" s="102"/>
      <c r="AD501" s="102"/>
      <c r="AE501" s="102"/>
      <c r="AF501" s="102"/>
      <c r="AG501" s="102"/>
      <c r="AH501" s="102"/>
      <c r="AI501" s="102"/>
      <c r="AJ501" s="102"/>
      <c r="AK501" s="102"/>
      <c r="AL501" s="102"/>
      <c r="AM501" s="102"/>
      <c r="AN501" s="102"/>
      <c r="AO501" s="102"/>
      <c r="AP501" s="102"/>
      <c r="AQ501" s="102"/>
      <c r="AR501" s="102"/>
    </row>
    <row r="502" spans="1:44" s="103" customFormat="1" ht="30" customHeight="1" thickBot="1">
      <c r="A502" s="620">
        <v>6</v>
      </c>
      <c r="B502" s="358" t="s">
        <v>506</v>
      </c>
      <c r="C502" s="621" t="s">
        <v>507</v>
      </c>
      <c r="D502" s="620">
        <v>315</v>
      </c>
      <c r="E502" s="157" t="s">
        <v>53</v>
      </c>
      <c r="F502" s="169" t="s">
        <v>54</v>
      </c>
      <c r="G502" s="622"/>
      <c r="H502" s="622"/>
      <c r="I502" s="526"/>
      <c r="J502" s="526"/>
      <c r="K502" s="526"/>
      <c r="L502" s="172"/>
      <c r="M502" s="172"/>
      <c r="N502" s="623"/>
      <c r="O502" s="172"/>
      <c r="P502" s="172"/>
      <c r="Q502" s="172"/>
      <c r="R502" s="172"/>
      <c r="S502" s="172"/>
      <c r="T502" s="624"/>
      <c r="U502" s="172"/>
      <c r="V502" s="361">
        <f t="shared" si="285"/>
        <v>672</v>
      </c>
      <c r="W502" s="620">
        <v>315</v>
      </c>
      <c r="X502" s="359"/>
      <c r="Y502" s="363">
        <f t="shared" si="276"/>
        <v>315</v>
      </c>
      <c r="Z502" s="361">
        <f t="shared" si="286"/>
        <v>315</v>
      </c>
      <c r="AA502" s="625">
        <f t="shared" si="287"/>
        <v>100</v>
      </c>
      <c r="AB502" s="102"/>
      <c r="AC502" s="102"/>
      <c r="AD502" s="102"/>
      <c r="AE502" s="102"/>
      <c r="AF502" s="102"/>
      <c r="AG502" s="102"/>
      <c r="AH502" s="102"/>
      <c r="AI502" s="102"/>
      <c r="AJ502" s="102"/>
      <c r="AK502" s="102"/>
      <c r="AL502" s="102"/>
      <c r="AM502" s="102"/>
      <c r="AN502" s="102"/>
      <c r="AO502" s="102"/>
      <c r="AP502" s="102"/>
      <c r="AQ502" s="102"/>
      <c r="AR502" s="102"/>
    </row>
    <row r="503" spans="1:44" s="103" customFormat="1" ht="30" customHeight="1" thickBot="1">
      <c r="A503" s="233">
        <v>7</v>
      </c>
      <c r="B503" s="234" t="s">
        <v>508</v>
      </c>
      <c r="C503" s="493" t="s">
        <v>509</v>
      </c>
      <c r="D503" s="607">
        <v>315</v>
      </c>
      <c r="E503" s="198" t="s">
        <v>53</v>
      </c>
      <c r="F503" s="238" t="s">
        <v>54</v>
      </c>
      <c r="G503" s="494"/>
      <c r="H503" s="494"/>
      <c r="I503" s="495"/>
      <c r="J503" s="495"/>
      <c r="K503" s="495"/>
      <c r="L503" s="240"/>
      <c r="M503" s="240"/>
      <c r="N503" s="524"/>
      <c r="O503" s="240"/>
      <c r="P503" s="240"/>
      <c r="Q503" s="240"/>
      <c r="R503" s="240"/>
      <c r="S503" s="240"/>
      <c r="T503" s="241"/>
      <c r="U503" s="240"/>
      <c r="V503" s="242">
        <f t="shared" si="285"/>
        <v>672</v>
      </c>
      <c r="W503" s="607">
        <v>315</v>
      </c>
      <c r="X503" s="236"/>
      <c r="Y503" s="244">
        <f t="shared" si="276"/>
        <v>315</v>
      </c>
      <c r="Z503" s="242">
        <f t="shared" si="286"/>
        <v>315</v>
      </c>
      <c r="AA503" s="245">
        <f t="shared" si="287"/>
        <v>100</v>
      </c>
      <c r="AB503" s="102"/>
      <c r="AC503" s="102"/>
      <c r="AD503" s="102"/>
      <c r="AE503" s="102"/>
      <c r="AF503" s="102"/>
      <c r="AG503" s="102"/>
      <c r="AH503" s="102"/>
      <c r="AI503" s="102"/>
      <c r="AJ503" s="102"/>
      <c r="AK503" s="102"/>
      <c r="AL503" s="102"/>
      <c r="AM503" s="102"/>
      <c r="AN503" s="102"/>
      <c r="AO503" s="102"/>
      <c r="AP503" s="102"/>
      <c r="AQ503" s="102"/>
      <c r="AR503" s="102"/>
    </row>
    <row r="504" spans="1:44" ht="30" customHeight="1">
      <c r="A504" s="328">
        <v>8</v>
      </c>
      <c r="B504" s="134" t="s">
        <v>510</v>
      </c>
      <c r="C504" s="498" t="s">
        <v>511</v>
      </c>
      <c r="D504" s="626">
        <v>315</v>
      </c>
      <c r="E504" s="157" t="s">
        <v>53</v>
      </c>
      <c r="F504" s="277" t="s">
        <v>54</v>
      </c>
      <c r="G504" s="116"/>
      <c r="H504" s="116"/>
      <c r="I504" s="478"/>
      <c r="J504" s="478"/>
      <c r="K504" s="478"/>
      <c r="L504" s="312">
        <f>IF(RIGHT(S504)="T",(+H504-G504),0)</f>
        <v>0</v>
      </c>
      <c r="M504" s="312">
        <f>IF(RIGHT(S504)="U",(+H504-G504),0)</f>
        <v>0</v>
      </c>
      <c r="N504" s="312">
        <f>IF(RIGHT(S504)="C",(+H504-G504),0)</f>
        <v>0</v>
      </c>
      <c r="O504" s="312">
        <f>IF(RIGHT(S504)="D",(+H504-G504),0)</f>
        <v>0</v>
      </c>
      <c r="P504" s="161"/>
      <c r="Q504" s="161"/>
      <c r="R504" s="161"/>
      <c r="S504" s="117"/>
      <c r="T504" s="118"/>
      <c r="U504" s="161"/>
      <c r="V504" s="329"/>
      <c r="W504" s="330"/>
      <c r="X504" s="330"/>
      <c r="Y504" s="330"/>
      <c r="Z504" s="330"/>
      <c r="AA504" s="331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</row>
    <row r="505" spans="1:44" s="88" customFormat="1" ht="30" customHeight="1" thickBot="1">
      <c r="A505" s="283"/>
      <c r="B505" s="196"/>
      <c r="C505" s="285" t="s">
        <v>58</v>
      </c>
      <c r="D505" s="284"/>
      <c r="E505" s="198" t="s">
        <v>53</v>
      </c>
      <c r="F505" s="287" t="s">
        <v>54</v>
      </c>
      <c r="G505" s="288"/>
      <c r="H505" s="288"/>
      <c r="I505" s="287" t="s">
        <v>54</v>
      </c>
      <c r="J505" s="287" t="s">
        <v>54</v>
      </c>
      <c r="K505" s="287" t="s">
        <v>54</v>
      </c>
      <c r="L505" s="289">
        <f>SUM(L504:L504)</f>
        <v>0</v>
      </c>
      <c r="M505" s="289">
        <f>SUM(M504:M504)</f>
        <v>0</v>
      </c>
      <c r="N505" s="289">
        <f>SUM(N504:N504)</f>
        <v>0</v>
      </c>
      <c r="O505" s="289">
        <f>SUM(O504:O504)</f>
        <v>0</v>
      </c>
      <c r="P505" s="287" t="s">
        <v>54</v>
      </c>
      <c r="Q505" s="287" t="s">
        <v>54</v>
      </c>
      <c r="R505" s="287" t="s">
        <v>54</v>
      </c>
      <c r="S505" s="284"/>
      <c r="T505" s="284"/>
      <c r="U505" s="284"/>
      <c r="V505" s="290">
        <f t="shared" si="285"/>
        <v>672</v>
      </c>
      <c r="W505" s="627">
        <v>315</v>
      </c>
      <c r="X505" s="177"/>
      <c r="Y505" s="292">
        <f t="shared" si="276"/>
        <v>315</v>
      </c>
      <c r="Z505" s="293">
        <f t="shared" si="286"/>
        <v>315</v>
      </c>
      <c r="AA505" s="294">
        <f t="shared" si="287"/>
        <v>100</v>
      </c>
      <c r="AB505" s="108"/>
    </row>
    <row r="506" spans="1:44" ht="30" customHeight="1">
      <c r="A506" s="328">
        <v>9</v>
      </c>
      <c r="B506" s="134" t="s">
        <v>512</v>
      </c>
      <c r="C506" s="498" t="s">
        <v>513</v>
      </c>
      <c r="D506" s="626">
        <v>315</v>
      </c>
      <c r="E506" s="157" t="s">
        <v>53</v>
      </c>
      <c r="F506" s="277" t="s">
        <v>54</v>
      </c>
      <c r="G506" s="413"/>
      <c r="H506" s="413"/>
      <c r="I506" s="478"/>
      <c r="J506" s="478"/>
      <c r="K506" s="478"/>
      <c r="L506" s="312">
        <f>IF(RIGHT(S506)="T",(+H506-G506),0)</f>
        <v>0</v>
      </c>
      <c r="M506" s="312">
        <f>IF(RIGHT(S506)="U",(+H506-G506),0)</f>
        <v>0</v>
      </c>
      <c r="N506" s="312">
        <f>IF(RIGHT(S506)="C",(+H506-G506),0)</f>
        <v>0</v>
      </c>
      <c r="O506" s="312">
        <f>IF(RIGHT(S506)="D",(+H506-G506),0)</f>
        <v>0</v>
      </c>
      <c r="P506" s="161"/>
      <c r="Q506" s="161"/>
      <c r="R506" s="161"/>
      <c r="S506" s="414"/>
      <c r="T506" s="415"/>
      <c r="U506" s="161"/>
      <c r="V506" s="329"/>
      <c r="W506" s="330"/>
      <c r="X506" s="330"/>
      <c r="Y506" s="330"/>
      <c r="Z506" s="330"/>
      <c r="AA506" s="331"/>
      <c r="AB506" s="5"/>
      <c r="AC506" s="5"/>
      <c r="AD506" s="5"/>
      <c r="AE506" s="5"/>
      <c r="AF506" s="5"/>
      <c r="AG506" s="5"/>
      <c r="AH506" s="145"/>
      <c r="AI506" s="145"/>
      <c r="AJ506" s="5"/>
      <c r="AK506" s="5"/>
      <c r="AL506" s="5"/>
      <c r="AM506" s="5"/>
      <c r="AN506" s="5"/>
      <c r="AO506" s="5"/>
      <c r="AP506" s="5"/>
      <c r="AQ506" s="5"/>
      <c r="AR506" s="5"/>
    </row>
    <row r="507" spans="1:44" s="88" customFormat="1" ht="30" customHeight="1" thickBot="1">
      <c r="A507" s="283"/>
      <c r="B507" s="196"/>
      <c r="C507" s="285" t="s">
        <v>58</v>
      </c>
      <c r="D507" s="284"/>
      <c r="E507" s="198" t="s">
        <v>53</v>
      </c>
      <c r="F507" s="287" t="s">
        <v>54</v>
      </c>
      <c r="G507" s="288"/>
      <c r="H507" s="288"/>
      <c r="I507" s="287" t="s">
        <v>54</v>
      </c>
      <c r="J507" s="287" t="s">
        <v>54</v>
      </c>
      <c r="K507" s="287" t="s">
        <v>54</v>
      </c>
      <c r="L507" s="289">
        <f>SUM(L506:L506)</f>
        <v>0</v>
      </c>
      <c r="M507" s="289">
        <f>SUM(M506:M506)</f>
        <v>0</v>
      </c>
      <c r="N507" s="289">
        <f>SUM(N506:N506)</f>
        <v>0</v>
      </c>
      <c r="O507" s="289">
        <f>SUM(O506:O506)</f>
        <v>0</v>
      </c>
      <c r="P507" s="287" t="s">
        <v>54</v>
      </c>
      <c r="Q507" s="287" t="s">
        <v>54</v>
      </c>
      <c r="R507" s="287" t="s">
        <v>54</v>
      </c>
      <c r="S507" s="284"/>
      <c r="T507" s="284"/>
      <c r="U507" s="284"/>
      <c r="V507" s="290">
        <f t="shared" si="285"/>
        <v>672</v>
      </c>
      <c r="W507" s="627">
        <v>315</v>
      </c>
      <c r="X507" s="177"/>
      <c r="Y507" s="292">
        <f t="shared" si="276"/>
        <v>315</v>
      </c>
      <c r="Z507" s="293">
        <f t="shared" si="286"/>
        <v>315</v>
      </c>
      <c r="AA507" s="294">
        <f t="shared" si="287"/>
        <v>100</v>
      </c>
      <c r="AB507" s="108"/>
    </row>
    <row r="508" spans="1:44" ht="30" customHeight="1">
      <c r="A508" s="328">
        <v>10</v>
      </c>
      <c r="B508" s="134" t="s">
        <v>514</v>
      </c>
      <c r="C508" s="498" t="s">
        <v>515</v>
      </c>
      <c r="D508" s="626">
        <v>315</v>
      </c>
      <c r="E508" s="157" t="s">
        <v>53</v>
      </c>
      <c r="F508" s="277" t="s">
        <v>54</v>
      </c>
      <c r="G508" s="116"/>
      <c r="H508" s="116"/>
      <c r="I508" s="478"/>
      <c r="J508" s="478"/>
      <c r="K508" s="478"/>
      <c r="L508" s="312">
        <f>IF(RIGHT(S508)="T",(+H508-G508),0)</f>
        <v>0</v>
      </c>
      <c r="M508" s="312">
        <f>IF(RIGHT(S508)="U",(+H508-G508),0)</f>
        <v>0</v>
      </c>
      <c r="N508" s="312">
        <f>IF(RIGHT(S508)="C",(+H508-G508),0)</f>
        <v>0</v>
      </c>
      <c r="O508" s="312">
        <f>IF(RIGHT(S508)="D",(+H508-G508),0)</f>
        <v>0</v>
      </c>
      <c r="P508" s="161"/>
      <c r="Q508" s="161"/>
      <c r="R508" s="161"/>
      <c r="S508" s="117"/>
      <c r="T508" s="118"/>
      <c r="U508" s="161"/>
      <c r="V508" s="329"/>
      <c r="W508" s="330"/>
      <c r="X508" s="330"/>
      <c r="Y508" s="330"/>
      <c r="Z508" s="330"/>
      <c r="AA508" s="331"/>
      <c r="AB508" s="5"/>
      <c r="AC508" s="5"/>
      <c r="AD508" s="5"/>
      <c r="AE508" s="5"/>
      <c r="AF508" s="5"/>
      <c r="AG508" s="5"/>
      <c r="AH508" s="145"/>
      <c r="AI508" s="145"/>
      <c r="AJ508" s="5"/>
      <c r="AK508" s="5"/>
      <c r="AL508" s="5"/>
      <c r="AM508" s="5"/>
      <c r="AN508" s="5"/>
      <c r="AO508" s="5"/>
      <c r="AP508" s="5"/>
      <c r="AQ508" s="5"/>
      <c r="AR508" s="5"/>
    </row>
    <row r="509" spans="1:44" s="88" customFormat="1" ht="30" customHeight="1" thickBot="1">
      <c r="A509" s="283"/>
      <c r="B509" s="284"/>
      <c r="C509" s="285" t="s">
        <v>58</v>
      </c>
      <c r="D509" s="284"/>
      <c r="E509" s="198" t="s">
        <v>53</v>
      </c>
      <c r="F509" s="287" t="s">
        <v>54</v>
      </c>
      <c r="G509" s="288"/>
      <c r="H509" s="288"/>
      <c r="I509" s="287" t="s">
        <v>54</v>
      </c>
      <c r="J509" s="287" t="s">
        <v>54</v>
      </c>
      <c r="K509" s="287" t="s">
        <v>54</v>
      </c>
      <c r="L509" s="289">
        <f>SUM(L508:L508)</f>
        <v>0</v>
      </c>
      <c r="M509" s="289">
        <f>SUM(M508:M508)</f>
        <v>0</v>
      </c>
      <c r="N509" s="289">
        <f>SUM(N508:N508)</f>
        <v>0</v>
      </c>
      <c r="O509" s="289">
        <f>SUM(O508:O508)</f>
        <v>0</v>
      </c>
      <c r="P509" s="287" t="s">
        <v>54</v>
      </c>
      <c r="Q509" s="287" t="s">
        <v>54</v>
      </c>
      <c r="R509" s="287" t="s">
        <v>54</v>
      </c>
      <c r="S509" s="284"/>
      <c r="T509" s="284"/>
      <c r="U509" s="284"/>
      <c r="V509" s="290">
        <f t="shared" si="285"/>
        <v>672</v>
      </c>
      <c r="W509" s="627">
        <v>315</v>
      </c>
      <c r="X509" s="177"/>
      <c r="Y509" s="292">
        <f t="shared" si="276"/>
        <v>315</v>
      </c>
      <c r="Z509" s="293">
        <f t="shared" si="286"/>
        <v>315</v>
      </c>
      <c r="AA509" s="294">
        <f t="shared" si="287"/>
        <v>100</v>
      </c>
      <c r="AB509" s="108"/>
    </row>
    <row r="510" spans="1:44" s="103" customFormat="1" ht="30" customHeight="1" thickBot="1">
      <c r="A510" s="233">
        <v>11</v>
      </c>
      <c r="B510" s="234" t="s">
        <v>516</v>
      </c>
      <c r="C510" s="493" t="s">
        <v>517</v>
      </c>
      <c r="D510" s="607">
        <v>315</v>
      </c>
      <c r="E510" s="157" t="s">
        <v>53</v>
      </c>
      <c r="F510" s="238" t="s">
        <v>54</v>
      </c>
      <c r="G510" s="494"/>
      <c r="H510" s="494"/>
      <c r="I510" s="495"/>
      <c r="J510" s="495"/>
      <c r="K510" s="495"/>
      <c r="L510" s="240"/>
      <c r="M510" s="240"/>
      <c r="N510" s="240"/>
      <c r="O510" s="240"/>
      <c r="P510" s="240"/>
      <c r="Q510" s="240"/>
      <c r="R510" s="240"/>
      <c r="S510" s="240"/>
      <c r="T510" s="241"/>
      <c r="U510" s="240"/>
      <c r="V510" s="242">
        <f t="shared" si="285"/>
        <v>672</v>
      </c>
      <c r="W510" s="607">
        <v>315</v>
      </c>
      <c r="X510" s="236"/>
      <c r="Y510" s="244">
        <f t="shared" si="276"/>
        <v>315</v>
      </c>
      <c r="Z510" s="242">
        <f t="shared" si="286"/>
        <v>315</v>
      </c>
      <c r="AA510" s="245">
        <f t="shared" si="287"/>
        <v>100</v>
      </c>
      <c r="AB510" s="102"/>
      <c r="AC510" s="102"/>
      <c r="AD510" s="102"/>
      <c r="AE510" s="102"/>
      <c r="AF510" s="102"/>
      <c r="AG510" s="102"/>
      <c r="AH510" s="102"/>
      <c r="AI510" s="102"/>
      <c r="AJ510" s="102"/>
      <c r="AK510" s="102"/>
      <c r="AL510" s="102"/>
      <c r="AM510" s="102"/>
      <c r="AN510" s="102"/>
      <c r="AO510" s="102"/>
      <c r="AP510" s="102"/>
      <c r="AQ510" s="102"/>
      <c r="AR510" s="102"/>
    </row>
    <row r="511" spans="1:44" s="103" customFormat="1" ht="30" customHeight="1" thickBot="1">
      <c r="A511" s="233">
        <v>12</v>
      </c>
      <c r="B511" s="234" t="s">
        <v>518</v>
      </c>
      <c r="C511" s="493" t="s">
        <v>519</v>
      </c>
      <c r="D511" s="607">
        <v>315</v>
      </c>
      <c r="E511" s="198" t="s">
        <v>53</v>
      </c>
      <c r="F511" s="238" t="s">
        <v>54</v>
      </c>
      <c r="G511" s="494"/>
      <c r="H511" s="494"/>
      <c r="I511" s="495"/>
      <c r="J511" s="495"/>
      <c r="K511" s="495"/>
      <c r="L511" s="240"/>
      <c r="M511" s="240"/>
      <c r="N511" s="240"/>
      <c r="O511" s="240"/>
      <c r="P511" s="240"/>
      <c r="Q511" s="240"/>
      <c r="R511" s="240"/>
      <c r="S511" s="240"/>
      <c r="T511" s="241"/>
      <c r="U511" s="240"/>
      <c r="V511" s="242">
        <f t="shared" si="285"/>
        <v>672</v>
      </c>
      <c r="W511" s="607">
        <v>315</v>
      </c>
      <c r="X511" s="236"/>
      <c r="Y511" s="244">
        <f t="shared" si="276"/>
        <v>315</v>
      </c>
      <c r="Z511" s="242">
        <f t="shared" si="286"/>
        <v>315</v>
      </c>
      <c r="AA511" s="245">
        <f t="shared" si="287"/>
        <v>100</v>
      </c>
      <c r="AB511" s="102"/>
      <c r="AC511" s="102"/>
      <c r="AD511" s="102"/>
      <c r="AE511" s="102"/>
      <c r="AF511" s="102"/>
      <c r="AG511" s="102"/>
      <c r="AH511" s="102"/>
      <c r="AI511" s="102"/>
      <c r="AJ511" s="102"/>
      <c r="AK511" s="102"/>
      <c r="AL511" s="102"/>
      <c r="AM511" s="102"/>
      <c r="AN511" s="102"/>
      <c r="AO511" s="102"/>
      <c r="AP511" s="102"/>
      <c r="AQ511" s="102"/>
      <c r="AR511" s="102"/>
    </row>
    <row r="512" spans="1:44" s="103" customFormat="1" ht="30" customHeight="1">
      <c r="A512" s="251">
        <v>13</v>
      </c>
      <c r="B512" s="252" t="s">
        <v>520</v>
      </c>
      <c r="C512" s="496" t="s">
        <v>521</v>
      </c>
      <c r="D512" s="609">
        <v>315</v>
      </c>
      <c r="E512" s="179" t="s">
        <v>53</v>
      </c>
      <c r="F512" s="180" t="s">
        <v>54</v>
      </c>
      <c r="G512" s="104">
        <v>42051.508333333331</v>
      </c>
      <c r="H512" s="104">
        <v>42051.561805555553</v>
      </c>
      <c r="I512" s="497"/>
      <c r="J512" s="497"/>
      <c r="K512" s="497"/>
      <c r="L512" s="160">
        <f>IF(RIGHT(S512)="T",(+H512-G512),0)</f>
        <v>5.3472222221898846E-2</v>
      </c>
      <c r="M512" s="160">
        <f>IF(RIGHT(S512)="U",(+H512-G512),0)</f>
        <v>0</v>
      </c>
      <c r="N512" s="160">
        <f>IF(RIGHT(S512)="C",(+H512-G512),0)</f>
        <v>0</v>
      </c>
      <c r="O512" s="160">
        <f>IF(RIGHT(S512)="D",(+H512-G512),0)</f>
        <v>0</v>
      </c>
      <c r="P512" s="182"/>
      <c r="Q512" s="182"/>
      <c r="R512" s="182"/>
      <c r="S512" s="105" t="s">
        <v>103</v>
      </c>
      <c r="T512" s="106" t="s">
        <v>837</v>
      </c>
      <c r="U512" s="182"/>
      <c r="V512" s="296"/>
      <c r="W512" s="609"/>
      <c r="X512" s="221"/>
      <c r="Y512" s="298"/>
      <c r="Z512" s="296"/>
      <c r="AA512" s="299"/>
      <c r="AB512" s="102"/>
      <c r="AC512" s="102"/>
      <c r="AD512" s="102"/>
      <c r="AE512" s="102"/>
      <c r="AF512" s="102"/>
      <c r="AG512" s="102"/>
      <c r="AH512" s="102"/>
      <c r="AI512" s="102"/>
      <c r="AJ512" s="102"/>
      <c r="AK512" s="102"/>
      <c r="AL512" s="102"/>
      <c r="AM512" s="102"/>
      <c r="AN512" s="102"/>
      <c r="AO512" s="102"/>
      <c r="AP512" s="102"/>
      <c r="AQ512" s="102"/>
      <c r="AR512" s="102"/>
    </row>
    <row r="513" spans="1:44" s="88" customFormat="1" ht="30" customHeight="1" thickBot="1">
      <c r="A513" s="628"/>
      <c r="B513" s="196"/>
      <c r="C513" s="197" t="s">
        <v>58</v>
      </c>
      <c r="D513" s="196"/>
      <c r="E513" s="198" t="s">
        <v>53</v>
      </c>
      <c r="F513" s="199" t="s">
        <v>54</v>
      </c>
      <c r="G513" s="200"/>
      <c r="H513" s="200"/>
      <c r="I513" s="199" t="s">
        <v>54</v>
      </c>
      <c r="J513" s="199" t="s">
        <v>54</v>
      </c>
      <c r="K513" s="199" t="s">
        <v>54</v>
      </c>
      <c r="L513" s="201">
        <f>SUM(L512:L512)</f>
        <v>5.3472222221898846E-2</v>
      </c>
      <c r="M513" s="201">
        <f>SUM(M512:M512)</f>
        <v>0</v>
      </c>
      <c r="N513" s="201">
        <f>SUM(N512:N512)</f>
        <v>0</v>
      </c>
      <c r="O513" s="201">
        <f>SUM(O512:O512)</f>
        <v>0</v>
      </c>
      <c r="P513" s="199" t="s">
        <v>54</v>
      </c>
      <c r="Q513" s="199" t="s">
        <v>54</v>
      </c>
      <c r="R513" s="199" t="s">
        <v>54</v>
      </c>
      <c r="S513" s="338"/>
      <c r="T513" s="225"/>
      <c r="U513" s="196"/>
      <c r="V513" s="203">
        <f t="shared" ref="V513" si="288">$AB$15-((N513*24))</f>
        <v>672</v>
      </c>
      <c r="W513" s="611">
        <v>315</v>
      </c>
      <c r="X513" s="177"/>
      <c r="Y513" s="204">
        <f t="shared" ref="Y513" si="289">W513</f>
        <v>315</v>
      </c>
      <c r="Z513" s="203">
        <f t="shared" ref="Z513" si="290">(Y513*(V513-L513*24))/V513</f>
        <v>314.39843750000364</v>
      </c>
      <c r="AA513" s="214">
        <f t="shared" ref="AA513" si="291">(Z513/Y513)*100</f>
        <v>99.809027777778937</v>
      </c>
      <c r="AB513" s="107"/>
    </row>
    <row r="514" spans="1:44" s="107" customFormat="1" ht="30" customHeight="1" thickBot="1">
      <c r="A514" s="365">
        <v>14</v>
      </c>
      <c r="B514" s="366" t="s">
        <v>522</v>
      </c>
      <c r="C514" s="367" t="s">
        <v>523</v>
      </c>
      <c r="D514" s="400">
        <v>315</v>
      </c>
      <c r="E514" s="351" t="s">
        <v>53</v>
      </c>
      <c r="F514" s="169" t="s">
        <v>54</v>
      </c>
      <c r="G514" s="629"/>
      <c r="H514" s="629"/>
      <c r="I514" s="169" t="s">
        <v>54</v>
      </c>
      <c r="J514" s="169" t="s">
        <v>54</v>
      </c>
      <c r="K514" s="169" t="s">
        <v>54</v>
      </c>
      <c r="L514" s="562">
        <f>IF(RIGHT(S514)="T",(+H514-G514),0)</f>
        <v>0</v>
      </c>
      <c r="M514" s="562">
        <f>IF(RIGHT(S514)="U",(+H514-G514),0)</f>
        <v>0</v>
      </c>
      <c r="N514" s="562">
        <f>IF(RIGHT(S514)="C",(+H514-G514),0)</f>
        <v>0</v>
      </c>
      <c r="O514" s="562">
        <f>IF(RIGHT(S514)="D",(+H514-G514),0)</f>
        <v>0</v>
      </c>
      <c r="P514" s="169" t="s">
        <v>54</v>
      </c>
      <c r="Q514" s="169" t="s">
        <v>54</v>
      </c>
      <c r="R514" s="169" t="s">
        <v>54</v>
      </c>
      <c r="S514" s="630"/>
      <c r="T514" s="631"/>
      <c r="U514" s="339"/>
      <c r="V514" s="192"/>
      <c r="W514" s="193"/>
      <c r="X514" s="193"/>
      <c r="Y514" s="193"/>
      <c r="Z514" s="193"/>
      <c r="AA514" s="194"/>
    </row>
    <row r="515" spans="1:44" s="88" customFormat="1" ht="30" customHeight="1" thickBot="1">
      <c r="A515" s="348"/>
      <c r="B515" s="349"/>
      <c r="C515" s="350" t="s">
        <v>58</v>
      </c>
      <c r="D515" s="349"/>
      <c r="E515" s="198" t="s">
        <v>53</v>
      </c>
      <c r="F515" s="352" t="s">
        <v>54</v>
      </c>
      <c r="G515" s="353"/>
      <c r="H515" s="353"/>
      <c r="I515" s="352" t="s">
        <v>54</v>
      </c>
      <c r="J515" s="352" t="s">
        <v>54</v>
      </c>
      <c r="K515" s="352" t="s">
        <v>54</v>
      </c>
      <c r="L515" s="354">
        <f>SUM(L514:L514)</f>
        <v>0</v>
      </c>
      <c r="M515" s="354">
        <f>SUM(M514:M514)</f>
        <v>0</v>
      </c>
      <c r="N515" s="354">
        <f>SUM(N514:N514)</f>
        <v>0</v>
      </c>
      <c r="O515" s="354">
        <f>SUM(O514:O514)</f>
        <v>0</v>
      </c>
      <c r="P515" s="352" t="s">
        <v>54</v>
      </c>
      <c r="Q515" s="352" t="s">
        <v>54</v>
      </c>
      <c r="R515" s="352" t="s">
        <v>54</v>
      </c>
      <c r="S515" s="355"/>
      <c r="T515" s="356"/>
      <c r="U515" s="349"/>
      <c r="V515" s="307">
        <f t="shared" ref="V515:V563" si="292">$AB$15-((N515*24))</f>
        <v>672</v>
      </c>
      <c r="W515" s="610">
        <v>315</v>
      </c>
      <c r="X515" s="309"/>
      <c r="Y515" s="310">
        <f t="shared" ref="Y515" si="293">W515</f>
        <v>315</v>
      </c>
      <c r="Z515" s="307">
        <f t="shared" ref="Z515:Z563" si="294">(Y515*(V515-L515*24))/V515</f>
        <v>315</v>
      </c>
      <c r="AA515" s="311">
        <f t="shared" ref="AA515" si="295">(Z515/Y515)*100</f>
        <v>100</v>
      </c>
      <c r="AB515" s="107"/>
    </row>
    <row r="516" spans="1:44" s="103" customFormat="1" ht="30" customHeight="1" thickBot="1">
      <c r="A516" s="233">
        <v>15</v>
      </c>
      <c r="B516" s="234" t="s">
        <v>524</v>
      </c>
      <c r="C516" s="493" t="s">
        <v>525</v>
      </c>
      <c r="D516" s="607">
        <v>315</v>
      </c>
      <c r="E516" s="157" t="s">
        <v>53</v>
      </c>
      <c r="F516" s="238" t="s">
        <v>54</v>
      </c>
      <c r="G516" s="494"/>
      <c r="H516" s="494"/>
      <c r="I516" s="495"/>
      <c r="J516" s="495"/>
      <c r="K516" s="495"/>
      <c r="L516" s="240"/>
      <c r="M516" s="524"/>
      <c r="N516" s="524"/>
      <c r="O516" s="240"/>
      <c r="P516" s="240"/>
      <c r="Q516" s="240"/>
      <c r="R516" s="240"/>
      <c r="S516" s="240"/>
      <c r="T516" s="241"/>
      <c r="U516" s="240"/>
      <c r="V516" s="242">
        <f t="shared" si="292"/>
        <v>672</v>
      </c>
      <c r="W516" s="607">
        <v>315</v>
      </c>
      <c r="X516" s="236"/>
      <c r="Y516" s="244">
        <f t="shared" si="276"/>
        <v>315</v>
      </c>
      <c r="Z516" s="242">
        <f t="shared" si="294"/>
        <v>315</v>
      </c>
      <c r="AA516" s="245">
        <f t="shared" si="287"/>
        <v>100</v>
      </c>
      <c r="AB516" s="102"/>
      <c r="AC516" s="102"/>
      <c r="AD516" s="102"/>
      <c r="AE516" s="102"/>
      <c r="AF516" s="102"/>
      <c r="AG516" s="102"/>
      <c r="AH516" s="102"/>
      <c r="AI516" s="102"/>
      <c r="AJ516" s="102"/>
      <c r="AK516" s="102"/>
      <c r="AL516" s="102"/>
      <c r="AM516" s="102"/>
      <c r="AN516" s="102"/>
      <c r="AO516" s="102"/>
      <c r="AP516" s="102"/>
      <c r="AQ516" s="102"/>
      <c r="AR516" s="102"/>
    </row>
    <row r="517" spans="1:44" s="103" customFormat="1" ht="30" customHeight="1" thickBot="1">
      <c r="A517" s="233">
        <v>16</v>
      </c>
      <c r="B517" s="234" t="s">
        <v>526</v>
      </c>
      <c r="C517" s="493" t="s">
        <v>527</v>
      </c>
      <c r="D517" s="607">
        <v>315</v>
      </c>
      <c r="E517" s="198" t="s">
        <v>53</v>
      </c>
      <c r="F517" s="238" t="s">
        <v>54</v>
      </c>
      <c r="G517" s="494"/>
      <c r="H517" s="494"/>
      <c r="I517" s="495"/>
      <c r="J517" s="495"/>
      <c r="K517" s="495"/>
      <c r="L517" s="240"/>
      <c r="M517" s="524"/>
      <c r="N517" s="524"/>
      <c r="O517" s="240"/>
      <c r="P517" s="240"/>
      <c r="Q517" s="240"/>
      <c r="R517" s="240"/>
      <c r="S517" s="240"/>
      <c r="T517" s="241"/>
      <c r="U517" s="240"/>
      <c r="V517" s="242">
        <f t="shared" si="292"/>
        <v>672</v>
      </c>
      <c r="W517" s="607">
        <v>315</v>
      </c>
      <c r="X517" s="236"/>
      <c r="Y517" s="244">
        <f t="shared" si="276"/>
        <v>315</v>
      </c>
      <c r="Z517" s="242">
        <f t="shared" si="294"/>
        <v>315</v>
      </c>
      <c r="AA517" s="245">
        <f t="shared" si="287"/>
        <v>100</v>
      </c>
      <c r="AB517" s="102"/>
      <c r="AC517" s="102"/>
      <c r="AD517" s="102"/>
      <c r="AE517" s="102"/>
      <c r="AF517" s="102"/>
      <c r="AG517" s="102"/>
      <c r="AH517" s="102"/>
      <c r="AI517" s="102"/>
      <c r="AJ517" s="102"/>
      <c r="AK517" s="102"/>
      <c r="AL517" s="102"/>
      <c r="AM517" s="102"/>
      <c r="AN517" s="102"/>
      <c r="AO517" s="102"/>
      <c r="AP517" s="102"/>
      <c r="AQ517" s="102"/>
      <c r="AR517" s="102"/>
    </row>
    <row r="518" spans="1:44" s="103" customFormat="1" ht="30" customHeight="1" thickBot="1">
      <c r="A518" s="233">
        <v>17</v>
      </c>
      <c r="B518" s="234" t="s">
        <v>528</v>
      </c>
      <c r="C518" s="493" t="s">
        <v>529</v>
      </c>
      <c r="D518" s="607">
        <v>315</v>
      </c>
      <c r="E518" s="157" t="s">
        <v>53</v>
      </c>
      <c r="F518" s="238" t="s">
        <v>54</v>
      </c>
      <c r="G518" s="494"/>
      <c r="H518" s="494"/>
      <c r="I518" s="495"/>
      <c r="J518" s="495"/>
      <c r="K518" s="495"/>
      <c r="L518" s="240"/>
      <c r="M518" s="524"/>
      <c r="N518" s="240"/>
      <c r="O518" s="240"/>
      <c r="P518" s="240"/>
      <c r="Q518" s="240"/>
      <c r="R518" s="240"/>
      <c r="S518" s="240"/>
      <c r="T518" s="241"/>
      <c r="U518" s="240"/>
      <c r="V518" s="242">
        <f t="shared" si="292"/>
        <v>672</v>
      </c>
      <c r="W518" s="607">
        <v>315</v>
      </c>
      <c r="X518" s="236"/>
      <c r="Y518" s="244">
        <f t="shared" si="276"/>
        <v>315</v>
      </c>
      <c r="Z518" s="242">
        <f t="shared" si="294"/>
        <v>315</v>
      </c>
      <c r="AA518" s="245">
        <f t="shared" si="287"/>
        <v>100</v>
      </c>
      <c r="AB518" s="102"/>
      <c r="AC518" s="102"/>
      <c r="AD518" s="102"/>
      <c r="AE518" s="102"/>
      <c r="AF518" s="102"/>
      <c r="AG518" s="102"/>
      <c r="AH518" s="102"/>
      <c r="AI518" s="102"/>
      <c r="AJ518" s="102"/>
      <c r="AK518" s="102"/>
      <c r="AL518" s="102"/>
      <c r="AM518" s="102"/>
      <c r="AN518" s="102"/>
      <c r="AO518" s="102"/>
      <c r="AP518" s="102"/>
      <c r="AQ518" s="102"/>
      <c r="AR518" s="102"/>
    </row>
    <row r="519" spans="1:44" s="103" customFormat="1" ht="30" customHeight="1" thickBot="1">
      <c r="A519" s="233">
        <v>18</v>
      </c>
      <c r="B519" s="234" t="s">
        <v>530</v>
      </c>
      <c r="C519" s="493" t="s">
        <v>531</v>
      </c>
      <c r="D519" s="607">
        <v>315</v>
      </c>
      <c r="E519" s="198" t="s">
        <v>53</v>
      </c>
      <c r="F519" s="238" t="s">
        <v>54</v>
      </c>
      <c r="G519" s="494"/>
      <c r="H519" s="494"/>
      <c r="I519" s="495"/>
      <c r="J519" s="495"/>
      <c r="K519" s="495"/>
      <c r="L519" s="240"/>
      <c r="M519" s="524"/>
      <c r="N519" s="240"/>
      <c r="O519" s="240"/>
      <c r="P519" s="240"/>
      <c r="Q519" s="240"/>
      <c r="R519" s="240"/>
      <c r="S519" s="240"/>
      <c r="T519" s="241"/>
      <c r="U519" s="240"/>
      <c r="V519" s="242">
        <f t="shared" si="292"/>
        <v>672</v>
      </c>
      <c r="W519" s="607">
        <v>315</v>
      </c>
      <c r="X519" s="236"/>
      <c r="Y519" s="244">
        <f t="shared" si="276"/>
        <v>315</v>
      </c>
      <c r="Z519" s="242">
        <f t="shared" si="294"/>
        <v>315</v>
      </c>
      <c r="AA519" s="245">
        <f t="shared" si="287"/>
        <v>100</v>
      </c>
      <c r="AB519" s="123"/>
      <c r="AC519" s="123"/>
      <c r="AD519" s="123"/>
      <c r="AE519" s="123"/>
      <c r="AF519" s="102"/>
      <c r="AG519" s="102"/>
      <c r="AH519" s="102"/>
      <c r="AI519" s="102"/>
      <c r="AJ519" s="102"/>
      <c r="AK519" s="102"/>
      <c r="AL519" s="102"/>
      <c r="AM519" s="102"/>
      <c r="AN519" s="102"/>
      <c r="AO519" s="102"/>
      <c r="AP519" s="102"/>
      <c r="AQ519" s="102"/>
      <c r="AR519" s="102"/>
    </row>
    <row r="520" spans="1:44" s="103" customFormat="1" ht="30" customHeight="1" thickBot="1">
      <c r="A520" s="233">
        <v>19</v>
      </c>
      <c r="B520" s="234" t="s">
        <v>532</v>
      </c>
      <c r="C520" s="493" t="s">
        <v>533</v>
      </c>
      <c r="D520" s="607">
        <v>315</v>
      </c>
      <c r="E520" s="157" t="s">
        <v>53</v>
      </c>
      <c r="F520" s="238" t="s">
        <v>54</v>
      </c>
      <c r="G520" s="494"/>
      <c r="H520" s="494"/>
      <c r="I520" s="495"/>
      <c r="J520" s="495"/>
      <c r="K520" s="495"/>
      <c r="L520" s="240"/>
      <c r="M520" s="524"/>
      <c r="N520" s="524"/>
      <c r="O520" s="240"/>
      <c r="P520" s="240"/>
      <c r="Q520" s="240"/>
      <c r="R520" s="240"/>
      <c r="S520" s="240"/>
      <c r="T520" s="241"/>
      <c r="U520" s="240"/>
      <c r="V520" s="242">
        <f t="shared" si="292"/>
        <v>672</v>
      </c>
      <c r="W520" s="607">
        <v>315</v>
      </c>
      <c r="X520" s="236"/>
      <c r="Y520" s="244">
        <f t="shared" si="276"/>
        <v>315</v>
      </c>
      <c r="Z520" s="242">
        <f t="shared" si="294"/>
        <v>315</v>
      </c>
      <c r="AA520" s="245">
        <f t="shared" si="287"/>
        <v>100</v>
      </c>
      <c r="AB520" s="123"/>
      <c r="AC520" s="123"/>
      <c r="AD520" s="123"/>
      <c r="AE520" s="123"/>
      <c r="AF520" s="102"/>
      <c r="AG520" s="102"/>
      <c r="AH520" s="102"/>
      <c r="AI520" s="102"/>
      <c r="AJ520" s="102"/>
      <c r="AK520" s="102"/>
      <c r="AL520" s="102"/>
      <c r="AM520" s="102"/>
      <c r="AN520" s="102"/>
      <c r="AO520" s="102"/>
      <c r="AP520" s="102"/>
      <c r="AQ520" s="102"/>
      <c r="AR520" s="102"/>
    </row>
    <row r="521" spans="1:44" s="103" customFormat="1" ht="30" customHeight="1" thickBot="1">
      <c r="A521" s="233">
        <v>20</v>
      </c>
      <c r="B521" s="234" t="s">
        <v>534</v>
      </c>
      <c r="C521" s="493" t="s">
        <v>535</v>
      </c>
      <c r="D521" s="607">
        <v>315</v>
      </c>
      <c r="E521" s="198" t="s">
        <v>53</v>
      </c>
      <c r="F521" s="238" t="s">
        <v>54</v>
      </c>
      <c r="G521" s="494"/>
      <c r="H521" s="494"/>
      <c r="I521" s="495"/>
      <c r="J521" s="495"/>
      <c r="K521" s="495"/>
      <c r="L521" s="240"/>
      <c r="M521" s="524"/>
      <c r="N521" s="524"/>
      <c r="O521" s="240"/>
      <c r="P521" s="240"/>
      <c r="Q521" s="240"/>
      <c r="R521" s="240"/>
      <c r="S521" s="240"/>
      <c r="T521" s="241"/>
      <c r="U521" s="240"/>
      <c r="V521" s="242">
        <f t="shared" si="292"/>
        <v>672</v>
      </c>
      <c r="W521" s="607">
        <v>315</v>
      </c>
      <c r="X521" s="236"/>
      <c r="Y521" s="244">
        <f t="shared" si="276"/>
        <v>315</v>
      </c>
      <c r="Z521" s="242">
        <f t="shared" si="294"/>
        <v>315</v>
      </c>
      <c r="AA521" s="245">
        <f t="shared" si="287"/>
        <v>100</v>
      </c>
      <c r="AB521" s="123"/>
      <c r="AC521" s="123"/>
      <c r="AD521" s="123"/>
      <c r="AE521" s="123"/>
      <c r="AF521" s="102"/>
      <c r="AG521" s="102"/>
      <c r="AH521" s="102"/>
      <c r="AI521" s="102"/>
      <c r="AJ521" s="102"/>
      <c r="AK521" s="102"/>
      <c r="AL521" s="102"/>
      <c r="AM521" s="102"/>
      <c r="AN521" s="102"/>
      <c r="AO521" s="102"/>
      <c r="AP521" s="102"/>
      <c r="AQ521" s="102"/>
      <c r="AR521" s="102"/>
    </row>
    <row r="522" spans="1:44" s="103" customFormat="1" ht="30" customHeight="1" thickBot="1">
      <c r="A522" s="233">
        <v>21</v>
      </c>
      <c r="B522" s="234" t="s">
        <v>536</v>
      </c>
      <c r="C522" s="493" t="s">
        <v>537</v>
      </c>
      <c r="D522" s="607">
        <v>500</v>
      </c>
      <c r="E522" s="157" t="s">
        <v>53</v>
      </c>
      <c r="F522" s="238" t="s">
        <v>54</v>
      </c>
      <c r="G522" s="494"/>
      <c r="H522" s="494"/>
      <c r="I522" s="495"/>
      <c r="J522" s="495"/>
      <c r="K522" s="495"/>
      <c r="L522" s="240"/>
      <c r="M522" s="524"/>
      <c r="N522" s="524"/>
      <c r="O522" s="240"/>
      <c r="P522" s="240"/>
      <c r="Q522" s="240"/>
      <c r="R522" s="240"/>
      <c r="S522" s="240"/>
      <c r="T522" s="241"/>
      <c r="U522" s="240"/>
      <c r="V522" s="242">
        <f t="shared" si="292"/>
        <v>672</v>
      </c>
      <c r="W522" s="607">
        <v>500</v>
      </c>
      <c r="X522" s="236"/>
      <c r="Y522" s="244">
        <f t="shared" si="276"/>
        <v>500</v>
      </c>
      <c r="Z522" s="242">
        <f t="shared" si="294"/>
        <v>500</v>
      </c>
      <c r="AA522" s="245">
        <f t="shared" si="287"/>
        <v>100</v>
      </c>
      <c r="AB522" s="123"/>
      <c r="AC522" s="123"/>
      <c r="AD522" s="123"/>
      <c r="AE522" s="123"/>
      <c r="AF522" s="102"/>
      <c r="AG522" s="102"/>
      <c r="AH522" s="102"/>
      <c r="AI522" s="102"/>
      <c r="AJ522" s="102"/>
      <c r="AK522" s="102"/>
      <c r="AL522" s="102"/>
      <c r="AM522" s="102"/>
      <c r="AN522" s="102"/>
      <c r="AO522" s="102"/>
      <c r="AP522" s="102"/>
      <c r="AQ522" s="102"/>
      <c r="AR522" s="102"/>
    </row>
    <row r="523" spans="1:44" s="103" customFormat="1" ht="30" customHeight="1" thickBot="1">
      <c r="A523" s="233">
        <v>22</v>
      </c>
      <c r="B523" s="234" t="s">
        <v>538</v>
      </c>
      <c r="C523" s="493" t="s">
        <v>539</v>
      </c>
      <c r="D523" s="607">
        <v>500</v>
      </c>
      <c r="E523" s="198" t="s">
        <v>53</v>
      </c>
      <c r="F523" s="238" t="s">
        <v>54</v>
      </c>
      <c r="G523" s="494"/>
      <c r="H523" s="494"/>
      <c r="I523" s="495"/>
      <c r="J523" s="495"/>
      <c r="K523" s="495"/>
      <c r="L523" s="240"/>
      <c r="M523" s="524"/>
      <c r="N523" s="524"/>
      <c r="O523" s="240"/>
      <c r="P523" s="240"/>
      <c r="Q523" s="240"/>
      <c r="R523" s="240"/>
      <c r="S523" s="240"/>
      <c r="T523" s="241"/>
      <c r="U523" s="240"/>
      <c r="V523" s="242">
        <f t="shared" si="292"/>
        <v>672</v>
      </c>
      <c r="W523" s="607">
        <v>500</v>
      </c>
      <c r="X523" s="236"/>
      <c r="Y523" s="244">
        <f t="shared" si="276"/>
        <v>500</v>
      </c>
      <c r="Z523" s="242">
        <f t="shared" si="294"/>
        <v>500</v>
      </c>
      <c r="AA523" s="245">
        <f t="shared" si="287"/>
        <v>100</v>
      </c>
      <c r="AB523" s="123"/>
      <c r="AC523" s="123"/>
      <c r="AD523" s="123"/>
      <c r="AE523" s="123"/>
      <c r="AF523" s="102"/>
      <c r="AG523" s="102"/>
      <c r="AH523" s="102"/>
      <c r="AI523" s="102"/>
      <c r="AJ523" s="102"/>
      <c r="AK523" s="102"/>
      <c r="AL523" s="102"/>
      <c r="AM523" s="102"/>
      <c r="AN523" s="102"/>
      <c r="AO523" s="102"/>
      <c r="AP523" s="102"/>
      <c r="AQ523" s="102"/>
      <c r="AR523" s="102"/>
    </row>
    <row r="524" spans="1:44" s="103" customFormat="1" ht="30" customHeight="1" thickBot="1">
      <c r="A524" s="233">
        <v>23</v>
      </c>
      <c r="B524" s="234" t="s">
        <v>540</v>
      </c>
      <c r="C524" s="493" t="s">
        <v>541</v>
      </c>
      <c r="D524" s="607">
        <v>315</v>
      </c>
      <c r="E524" s="157" t="s">
        <v>53</v>
      </c>
      <c r="F524" s="238" t="s">
        <v>54</v>
      </c>
      <c r="G524" s="494"/>
      <c r="H524" s="494"/>
      <c r="I524" s="495"/>
      <c r="J524" s="495"/>
      <c r="K524" s="495"/>
      <c r="L524" s="240"/>
      <c r="M524" s="524"/>
      <c r="N524" s="524"/>
      <c r="O524" s="240"/>
      <c r="P524" s="240"/>
      <c r="Q524" s="240"/>
      <c r="R524" s="240"/>
      <c r="S524" s="240"/>
      <c r="T524" s="241"/>
      <c r="U524" s="240"/>
      <c r="V524" s="242">
        <f t="shared" si="292"/>
        <v>672</v>
      </c>
      <c r="W524" s="607">
        <v>315</v>
      </c>
      <c r="X524" s="236"/>
      <c r="Y524" s="244">
        <f t="shared" si="276"/>
        <v>315</v>
      </c>
      <c r="Z524" s="242">
        <f t="shared" si="294"/>
        <v>315</v>
      </c>
      <c r="AA524" s="245">
        <f t="shared" si="287"/>
        <v>100</v>
      </c>
      <c r="AB524" s="123"/>
      <c r="AC524" s="123"/>
      <c r="AD524" s="123"/>
      <c r="AE524" s="123"/>
      <c r="AF524" s="102"/>
      <c r="AG524" s="102"/>
      <c r="AH524" s="102"/>
      <c r="AI524" s="102"/>
      <c r="AJ524" s="102"/>
      <c r="AK524" s="102"/>
      <c r="AL524" s="102"/>
      <c r="AM524" s="102"/>
      <c r="AN524" s="102"/>
      <c r="AO524" s="102"/>
      <c r="AP524" s="102"/>
      <c r="AQ524" s="102"/>
      <c r="AR524" s="102"/>
    </row>
    <row r="525" spans="1:44" s="103" customFormat="1" ht="30" customHeight="1" thickBot="1">
      <c r="A525" s="233">
        <v>24</v>
      </c>
      <c r="B525" s="234" t="s">
        <v>542</v>
      </c>
      <c r="C525" s="493" t="s">
        <v>543</v>
      </c>
      <c r="D525" s="607">
        <v>315</v>
      </c>
      <c r="E525" s="198" t="s">
        <v>53</v>
      </c>
      <c r="F525" s="238" t="s">
        <v>54</v>
      </c>
      <c r="G525" s="494"/>
      <c r="H525" s="494"/>
      <c r="I525" s="495"/>
      <c r="J525" s="495"/>
      <c r="K525" s="495"/>
      <c r="L525" s="240"/>
      <c r="M525" s="524"/>
      <c r="N525" s="524"/>
      <c r="O525" s="240"/>
      <c r="P525" s="240"/>
      <c r="Q525" s="240"/>
      <c r="R525" s="240"/>
      <c r="S525" s="240"/>
      <c r="T525" s="241"/>
      <c r="U525" s="240"/>
      <c r="V525" s="242">
        <f t="shared" si="292"/>
        <v>672</v>
      </c>
      <c r="W525" s="607">
        <v>315</v>
      </c>
      <c r="X525" s="236"/>
      <c r="Y525" s="244">
        <f t="shared" si="276"/>
        <v>315</v>
      </c>
      <c r="Z525" s="242">
        <f t="shared" si="294"/>
        <v>315</v>
      </c>
      <c r="AA525" s="245">
        <f t="shared" si="287"/>
        <v>100</v>
      </c>
      <c r="AB525" s="123"/>
      <c r="AC525" s="123"/>
      <c r="AD525" s="123"/>
      <c r="AE525" s="123"/>
      <c r="AF525" s="102"/>
      <c r="AG525" s="102"/>
      <c r="AH525" s="102"/>
      <c r="AI525" s="102"/>
      <c r="AJ525" s="102"/>
      <c r="AK525" s="102"/>
      <c r="AL525" s="102"/>
      <c r="AM525" s="102"/>
      <c r="AN525" s="102"/>
      <c r="AO525" s="102"/>
      <c r="AP525" s="102"/>
      <c r="AQ525" s="102"/>
      <c r="AR525" s="102"/>
    </row>
    <row r="526" spans="1:44" s="103" customFormat="1" ht="30" customHeight="1" thickBot="1">
      <c r="A526" s="233">
        <v>25</v>
      </c>
      <c r="B526" s="234" t="s">
        <v>544</v>
      </c>
      <c r="C526" s="493" t="s">
        <v>545</v>
      </c>
      <c r="D526" s="607">
        <v>315</v>
      </c>
      <c r="E526" s="157" t="s">
        <v>53</v>
      </c>
      <c r="F526" s="238" t="s">
        <v>54</v>
      </c>
      <c r="G526" s="494"/>
      <c r="H526" s="494"/>
      <c r="I526" s="495"/>
      <c r="J526" s="495"/>
      <c r="K526" s="495"/>
      <c r="L526" s="240"/>
      <c r="M526" s="524"/>
      <c r="N526" s="240"/>
      <c r="O526" s="240"/>
      <c r="P526" s="240"/>
      <c r="Q526" s="240"/>
      <c r="R526" s="240"/>
      <c r="S526" s="240"/>
      <c r="T526" s="241"/>
      <c r="U526" s="240"/>
      <c r="V526" s="242">
        <f t="shared" si="292"/>
        <v>672</v>
      </c>
      <c r="W526" s="607">
        <v>315</v>
      </c>
      <c r="X526" s="236"/>
      <c r="Y526" s="244">
        <f t="shared" si="276"/>
        <v>315</v>
      </c>
      <c r="Z526" s="242">
        <f t="shared" si="294"/>
        <v>315</v>
      </c>
      <c r="AA526" s="245">
        <f t="shared" si="287"/>
        <v>100</v>
      </c>
      <c r="AB526" s="123"/>
      <c r="AC526" s="123"/>
      <c r="AD526" s="123"/>
      <c r="AE526" s="123"/>
      <c r="AF526" s="102"/>
      <c r="AG526" s="102"/>
      <c r="AH526" s="102"/>
      <c r="AI526" s="102"/>
      <c r="AJ526" s="102"/>
      <c r="AK526" s="102"/>
      <c r="AL526" s="102"/>
      <c r="AM526" s="102"/>
      <c r="AN526" s="102"/>
      <c r="AO526" s="102"/>
      <c r="AP526" s="102"/>
      <c r="AQ526" s="102"/>
      <c r="AR526" s="102"/>
    </row>
    <row r="527" spans="1:44" s="103" customFormat="1" ht="30" customHeight="1" thickBot="1">
      <c r="A527" s="233">
        <v>26</v>
      </c>
      <c r="B527" s="234" t="s">
        <v>546</v>
      </c>
      <c r="C527" s="493" t="s">
        <v>547</v>
      </c>
      <c r="D527" s="607">
        <v>315</v>
      </c>
      <c r="E527" s="198" t="s">
        <v>53</v>
      </c>
      <c r="F527" s="238" t="s">
        <v>54</v>
      </c>
      <c r="G527" s="494"/>
      <c r="H527" s="494"/>
      <c r="I527" s="495"/>
      <c r="J527" s="495"/>
      <c r="K527" s="495"/>
      <c r="L527" s="240"/>
      <c r="M527" s="524"/>
      <c r="N527" s="240"/>
      <c r="O527" s="240"/>
      <c r="P527" s="240"/>
      <c r="Q527" s="240"/>
      <c r="R527" s="240"/>
      <c r="S527" s="240"/>
      <c r="T527" s="241"/>
      <c r="U527" s="240"/>
      <c r="V527" s="242">
        <f t="shared" si="292"/>
        <v>672</v>
      </c>
      <c r="W527" s="607">
        <v>315</v>
      </c>
      <c r="X527" s="236"/>
      <c r="Y527" s="244">
        <f t="shared" si="276"/>
        <v>315</v>
      </c>
      <c r="Z527" s="242">
        <f t="shared" si="294"/>
        <v>315</v>
      </c>
      <c r="AA527" s="245">
        <f t="shared" si="287"/>
        <v>100</v>
      </c>
      <c r="AB527" s="123"/>
      <c r="AC527" s="123"/>
      <c r="AD527" s="123"/>
      <c r="AE527" s="123"/>
      <c r="AF527" s="102"/>
      <c r="AG527" s="102"/>
      <c r="AH527" s="102"/>
      <c r="AI527" s="102"/>
      <c r="AJ527" s="102"/>
      <c r="AK527" s="102"/>
      <c r="AL527" s="102"/>
      <c r="AM527" s="102"/>
      <c r="AN527" s="102"/>
      <c r="AO527" s="102"/>
      <c r="AP527" s="102"/>
      <c r="AQ527" s="102"/>
      <c r="AR527" s="102"/>
    </row>
    <row r="528" spans="1:44" s="103" customFormat="1" ht="30" customHeight="1">
      <c r="A528" s="251">
        <v>27</v>
      </c>
      <c r="B528" s="252" t="s">
        <v>548</v>
      </c>
      <c r="C528" s="496" t="s">
        <v>549</v>
      </c>
      <c r="D528" s="609">
        <v>315</v>
      </c>
      <c r="E528" s="179" t="s">
        <v>53</v>
      </c>
      <c r="F528" s="180" t="s">
        <v>54</v>
      </c>
      <c r="G528" s="104"/>
      <c r="H528" s="104"/>
      <c r="I528" s="497"/>
      <c r="J528" s="497"/>
      <c r="K528" s="497"/>
      <c r="L528" s="562">
        <f>IF(RIGHT(S528)="T",(+H528-G528),0)</f>
        <v>0</v>
      </c>
      <c r="M528" s="562">
        <f>IF(RIGHT(S528)="U",(+H528-G528),0)</f>
        <v>0</v>
      </c>
      <c r="N528" s="562">
        <f>IF(RIGHT(S528)="C",(+H528-G528),0)</f>
        <v>0</v>
      </c>
      <c r="O528" s="562">
        <f>IF(RIGHT(S528)="D",(+H528-G528),0)</f>
        <v>0</v>
      </c>
      <c r="P528" s="182"/>
      <c r="Q528" s="182"/>
      <c r="R528" s="182"/>
      <c r="S528" s="105"/>
      <c r="T528" s="110"/>
      <c r="U528" s="182"/>
      <c r="V528" s="296"/>
      <c r="W528" s="609"/>
      <c r="X528" s="221"/>
      <c r="Y528" s="298"/>
      <c r="Z528" s="296"/>
      <c r="AA528" s="299"/>
      <c r="AB528" s="123"/>
      <c r="AC528" s="123"/>
      <c r="AD528" s="123"/>
      <c r="AE528" s="123"/>
      <c r="AF528" s="102"/>
      <c r="AG528" s="102"/>
      <c r="AH528" s="102"/>
      <c r="AI528" s="102"/>
      <c r="AJ528" s="102"/>
      <c r="AK528" s="102"/>
      <c r="AL528" s="102"/>
      <c r="AM528" s="102"/>
      <c r="AN528" s="102"/>
      <c r="AO528" s="102"/>
      <c r="AP528" s="102"/>
      <c r="AQ528" s="102"/>
      <c r="AR528" s="102"/>
    </row>
    <row r="529" spans="1:44" s="88" customFormat="1" ht="30" customHeight="1" thickBot="1">
      <c r="A529" s="348"/>
      <c r="B529" s="349"/>
      <c r="C529" s="350" t="s">
        <v>58</v>
      </c>
      <c r="D529" s="349"/>
      <c r="E529" s="351" t="s">
        <v>53</v>
      </c>
      <c r="F529" s="352" t="s">
        <v>54</v>
      </c>
      <c r="G529" s="353"/>
      <c r="H529" s="353"/>
      <c r="I529" s="352" t="s">
        <v>54</v>
      </c>
      <c r="J529" s="352" t="s">
        <v>54</v>
      </c>
      <c r="K529" s="352" t="s">
        <v>54</v>
      </c>
      <c r="L529" s="354">
        <f>SUM(L528:L528)</f>
        <v>0</v>
      </c>
      <c r="M529" s="354">
        <f t="shared" ref="M529:O529" si="296">SUM(M528:M528)</f>
        <v>0</v>
      </c>
      <c r="N529" s="354">
        <f t="shared" si="296"/>
        <v>0</v>
      </c>
      <c r="O529" s="354">
        <f t="shared" si="296"/>
        <v>0</v>
      </c>
      <c r="P529" s="352" t="s">
        <v>54</v>
      </c>
      <c r="Q529" s="352" t="s">
        <v>54</v>
      </c>
      <c r="R529" s="352" t="s">
        <v>54</v>
      </c>
      <c r="S529" s="355"/>
      <c r="T529" s="356"/>
      <c r="U529" s="349"/>
      <c r="V529" s="361">
        <f t="shared" ref="V529" si="297">$AB$15-((N529*24))</f>
        <v>672</v>
      </c>
      <c r="W529" s="620">
        <v>315</v>
      </c>
      <c r="X529" s="359"/>
      <c r="Y529" s="363">
        <f t="shared" ref="Y529" si="298">W529</f>
        <v>315</v>
      </c>
      <c r="Z529" s="361">
        <f t="shared" ref="Z529" si="299">(Y529*(V529-L529*24))/V529</f>
        <v>315</v>
      </c>
      <c r="AA529" s="364">
        <f t="shared" ref="AA529" si="300">(Z529/Y529)*100</f>
        <v>100</v>
      </c>
      <c r="AB529" s="107"/>
    </row>
    <row r="530" spans="1:44" s="103" customFormat="1" ht="30" customHeight="1" thickBot="1">
      <c r="A530" s="233">
        <v>28</v>
      </c>
      <c r="B530" s="234" t="s">
        <v>550</v>
      </c>
      <c r="C530" s="493" t="s">
        <v>551</v>
      </c>
      <c r="D530" s="607">
        <v>315</v>
      </c>
      <c r="E530" s="198" t="s">
        <v>53</v>
      </c>
      <c r="F530" s="238" t="s">
        <v>54</v>
      </c>
      <c r="G530" s="494"/>
      <c r="H530" s="494"/>
      <c r="I530" s="495"/>
      <c r="J530" s="495"/>
      <c r="K530" s="495"/>
      <c r="L530" s="240"/>
      <c r="M530" s="240"/>
      <c r="N530" s="240"/>
      <c r="O530" s="240"/>
      <c r="P530" s="240"/>
      <c r="Q530" s="240"/>
      <c r="R530" s="240"/>
      <c r="S530" s="240"/>
      <c r="T530" s="241"/>
      <c r="U530" s="240"/>
      <c r="V530" s="242">
        <f t="shared" si="292"/>
        <v>672</v>
      </c>
      <c r="W530" s="607">
        <v>315</v>
      </c>
      <c r="X530" s="236"/>
      <c r="Y530" s="244">
        <f t="shared" si="276"/>
        <v>315</v>
      </c>
      <c r="Z530" s="242">
        <f t="shared" si="294"/>
        <v>315</v>
      </c>
      <c r="AA530" s="245">
        <f t="shared" si="287"/>
        <v>100</v>
      </c>
      <c r="AB530" s="123"/>
      <c r="AC530" s="123"/>
      <c r="AD530" s="123"/>
      <c r="AE530" s="123"/>
      <c r="AF530" s="102"/>
      <c r="AG530" s="102"/>
      <c r="AH530" s="102"/>
      <c r="AI530" s="102"/>
      <c r="AJ530" s="102"/>
      <c r="AK530" s="102"/>
      <c r="AL530" s="102"/>
      <c r="AM530" s="102"/>
      <c r="AN530" s="102"/>
      <c r="AO530" s="102"/>
      <c r="AP530" s="102"/>
      <c r="AQ530" s="102"/>
      <c r="AR530" s="102"/>
    </row>
    <row r="531" spans="1:44" s="103" customFormat="1" ht="30" customHeight="1" thickBot="1">
      <c r="A531" s="233">
        <v>29</v>
      </c>
      <c r="B531" s="234" t="s">
        <v>552</v>
      </c>
      <c r="C531" s="493" t="s">
        <v>553</v>
      </c>
      <c r="D531" s="607">
        <v>315</v>
      </c>
      <c r="E531" s="157" t="s">
        <v>53</v>
      </c>
      <c r="F531" s="238" t="s">
        <v>54</v>
      </c>
      <c r="G531" s="494"/>
      <c r="H531" s="494"/>
      <c r="I531" s="495"/>
      <c r="J531" s="495"/>
      <c r="K531" s="495"/>
      <c r="L531" s="240"/>
      <c r="M531" s="524"/>
      <c r="N531" s="240"/>
      <c r="O531" s="240"/>
      <c r="P531" s="240"/>
      <c r="Q531" s="240"/>
      <c r="R531" s="240"/>
      <c r="S531" s="240"/>
      <c r="T531" s="241"/>
      <c r="U531" s="240"/>
      <c r="V531" s="242">
        <f t="shared" si="292"/>
        <v>672</v>
      </c>
      <c r="W531" s="607">
        <v>315</v>
      </c>
      <c r="X531" s="236"/>
      <c r="Y531" s="244">
        <f t="shared" si="276"/>
        <v>315</v>
      </c>
      <c r="Z531" s="242">
        <f t="shared" si="294"/>
        <v>315</v>
      </c>
      <c r="AA531" s="245">
        <f t="shared" si="287"/>
        <v>100</v>
      </c>
      <c r="AB531" s="123"/>
      <c r="AC531" s="123"/>
      <c r="AD531" s="123"/>
      <c r="AE531" s="123"/>
      <c r="AF531" s="102"/>
      <c r="AG531" s="102"/>
      <c r="AH531" s="102"/>
      <c r="AI531" s="102"/>
      <c r="AJ531" s="102"/>
      <c r="AK531" s="102"/>
      <c r="AL531" s="102"/>
      <c r="AM531" s="102"/>
      <c r="AN531" s="102"/>
      <c r="AO531" s="102"/>
      <c r="AP531" s="102"/>
      <c r="AQ531" s="102"/>
      <c r="AR531" s="102"/>
    </row>
    <row r="532" spans="1:44" s="103" customFormat="1" ht="30" customHeight="1" thickBot="1">
      <c r="A532" s="233">
        <v>30</v>
      </c>
      <c r="B532" s="632" t="s">
        <v>554</v>
      </c>
      <c r="C532" s="493" t="s">
        <v>555</v>
      </c>
      <c r="D532" s="607">
        <v>315</v>
      </c>
      <c r="E532" s="198" t="s">
        <v>53</v>
      </c>
      <c r="F532" s="238" t="s">
        <v>54</v>
      </c>
      <c r="G532" s="494"/>
      <c r="H532" s="494"/>
      <c r="I532" s="495"/>
      <c r="J532" s="495"/>
      <c r="K532" s="495"/>
      <c r="L532" s="240"/>
      <c r="M532" s="524"/>
      <c r="N532" s="240"/>
      <c r="O532" s="240"/>
      <c r="P532" s="240"/>
      <c r="Q532" s="240"/>
      <c r="R532" s="240"/>
      <c r="S532" s="240"/>
      <c r="T532" s="241"/>
      <c r="U532" s="240"/>
      <c r="V532" s="242">
        <f t="shared" si="292"/>
        <v>672</v>
      </c>
      <c r="W532" s="607">
        <v>315</v>
      </c>
      <c r="X532" s="236"/>
      <c r="Y532" s="244">
        <f t="shared" si="276"/>
        <v>315</v>
      </c>
      <c r="Z532" s="242">
        <f t="shared" si="294"/>
        <v>315</v>
      </c>
      <c r="AA532" s="245">
        <f t="shared" si="287"/>
        <v>100</v>
      </c>
      <c r="AB532" s="123"/>
      <c r="AC532" s="123"/>
      <c r="AD532" s="123"/>
      <c r="AE532" s="123"/>
      <c r="AF532" s="102"/>
      <c r="AG532" s="102"/>
      <c r="AH532" s="102"/>
      <c r="AI532" s="102"/>
      <c r="AJ532" s="102"/>
      <c r="AK532" s="102"/>
      <c r="AL532" s="102"/>
      <c r="AM532" s="102"/>
      <c r="AN532" s="102"/>
      <c r="AO532" s="102"/>
      <c r="AP532" s="102"/>
      <c r="AQ532" s="102"/>
      <c r="AR532" s="102"/>
    </row>
    <row r="533" spans="1:44" s="103" customFormat="1" ht="30" customHeight="1" thickBot="1">
      <c r="A533" s="233">
        <v>31</v>
      </c>
      <c r="B533" s="632" t="s">
        <v>556</v>
      </c>
      <c r="C533" s="493" t="s">
        <v>557</v>
      </c>
      <c r="D533" s="607">
        <v>315</v>
      </c>
      <c r="E533" s="157" t="s">
        <v>53</v>
      </c>
      <c r="F533" s="238" t="s">
        <v>54</v>
      </c>
      <c r="G533" s="494"/>
      <c r="H533" s="494"/>
      <c r="I533" s="495"/>
      <c r="J533" s="495"/>
      <c r="K533" s="495"/>
      <c r="L533" s="240"/>
      <c r="M533" s="524"/>
      <c r="N533" s="240"/>
      <c r="O533" s="240"/>
      <c r="P533" s="240"/>
      <c r="Q533" s="240"/>
      <c r="R533" s="240"/>
      <c r="S533" s="240"/>
      <c r="T533" s="241"/>
      <c r="U533" s="240"/>
      <c r="V533" s="242">
        <f t="shared" si="292"/>
        <v>672</v>
      </c>
      <c r="W533" s="607">
        <v>315</v>
      </c>
      <c r="X533" s="236"/>
      <c r="Y533" s="244">
        <f t="shared" si="276"/>
        <v>315</v>
      </c>
      <c r="Z533" s="242">
        <f t="shared" si="294"/>
        <v>315</v>
      </c>
      <c r="AA533" s="245">
        <f t="shared" si="287"/>
        <v>100</v>
      </c>
      <c r="AB533" s="123"/>
      <c r="AC533" s="123"/>
      <c r="AD533" s="123"/>
      <c r="AE533" s="123"/>
      <c r="AF533" s="102"/>
      <c r="AG533" s="102"/>
      <c r="AH533" s="102"/>
      <c r="AI533" s="102"/>
      <c r="AJ533" s="102"/>
      <c r="AK533" s="102"/>
      <c r="AL533" s="102"/>
      <c r="AM533" s="102"/>
      <c r="AN533" s="102"/>
      <c r="AO533" s="102"/>
      <c r="AP533" s="102"/>
      <c r="AQ533" s="102"/>
      <c r="AR533" s="102"/>
    </row>
    <row r="534" spans="1:44" s="103" customFormat="1" ht="30" customHeight="1" thickBot="1">
      <c r="A534" s="233">
        <v>32</v>
      </c>
      <c r="B534" s="234" t="s">
        <v>558</v>
      </c>
      <c r="C534" s="493" t="s">
        <v>559</v>
      </c>
      <c r="D534" s="607">
        <v>315</v>
      </c>
      <c r="E534" s="198" t="s">
        <v>53</v>
      </c>
      <c r="F534" s="238" t="s">
        <v>54</v>
      </c>
      <c r="G534" s="494"/>
      <c r="H534" s="494"/>
      <c r="I534" s="495"/>
      <c r="J534" s="495"/>
      <c r="K534" s="495"/>
      <c r="L534" s="240"/>
      <c r="M534" s="524"/>
      <c r="N534" s="240"/>
      <c r="O534" s="240"/>
      <c r="P534" s="240"/>
      <c r="Q534" s="240"/>
      <c r="R534" s="240"/>
      <c r="S534" s="240"/>
      <c r="T534" s="241"/>
      <c r="U534" s="240"/>
      <c r="V534" s="242">
        <f t="shared" si="292"/>
        <v>672</v>
      </c>
      <c r="W534" s="607">
        <v>315</v>
      </c>
      <c r="X534" s="236"/>
      <c r="Y534" s="244">
        <f t="shared" si="276"/>
        <v>315</v>
      </c>
      <c r="Z534" s="242">
        <f t="shared" si="294"/>
        <v>315</v>
      </c>
      <c r="AA534" s="245">
        <f t="shared" si="287"/>
        <v>100</v>
      </c>
      <c r="AB534" s="123"/>
      <c r="AC534" s="123"/>
      <c r="AD534" s="123"/>
      <c r="AE534" s="123"/>
      <c r="AF534" s="102"/>
      <c r="AG534" s="102"/>
      <c r="AH534" s="102"/>
      <c r="AI534" s="102"/>
      <c r="AJ534" s="102"/>
      <c r="AK534" s="102"/>
      <c r="AL534" s="102"/>
      <c r="AM534" s="102"/>
      <c r="AN534" s="102"/>
      <c r="AO534" s="102"/>
      <c r="AP534" s="102"/>
      <c r="AQ534" s="102"/>
      <c r="AR534" s="102"/>
    </row>
    <row r="535" spans="1:44" s="103" customFormat="1" ht="30" customHeight="1" thickBot="1">
      <c r="A535" s="233">
        <v>33</v>
      </c>
      <c r="B535" s="234" t="s">
        <v>560</v>
      </c>
      <c r="C535" s="493" t="s">
        <v>561</v>
      </c>
      <c r="D535" s="607">
        <v>500</v>
      </c>
      <c r="E535" s="157" t="s">
        <v>53</v>
      </c>
      <c r="F535" s="238" t="s">
        <v>54</v>
      </c>
      <c r="G535" s="494"/>
      <c r="H535" s="494"/>
      <c r="I535" s="495"/>
      <c r="J535" s="495"/>
      <c r="K535" s="495"/>
      <c r="L535" s="240"/>
      <c r="M535" s="524"/>
      <c r="N535" s="524"/>
      <c r="O535" s="240"/>
      <c r="P535" s="240"/>
      <c r="Q535" s="240"/>
      <c r="R535" s="240"/>
      <c r="S535" s="240"/>
      <c r="T535" s="241"/>
      <c r="U535" s="240"/>
      <c r="V535" s="242">
        <f t="shared" si="292"/>
        <v>672</v>
      </c>
      <c r="W535" s="607">
        <v>500</v>
      </c>
      <c r="X535" s="236"/>
      <c r="Y535" s="244">
        <f t="shared" si="276"/>
        <v>500</v>
      </c>
      <c r="Z535" s="242">
        <f t="shared" si="294"/>
        <v>500</v>
      </c>
      <c r="AA535" s="245">
        <f t="shared" si="287"/>
        <v>100</v>
      </c>
      <c r="AB535" s="123"/>
      <c r="AC535" s="123"/>
      <c r="AD535" s="123"/>
      <c r="AE535" s="123"/>
      <c r="AF535" s="102"/>
      <c r="AG535" s="102"/>
      <c r="AH535" s="102"/>
      <c r="AI535" s="102"/>
      <c r="AJ535" s="102"/>
      <c r="AK535" s="102"/>
      <c r="AL535" s="102"/>
      <c r="AM535" s="102"/>
      <c r="AN535" s="102"/>
      <c r="AO535" s="102"/>
      <c r="AP535" s="102"/>
      <c r="AQ535" s="102"/>
      <c r="AR535" s="102"/>
    </row>
    <row r="536" spans="1:44" s="103" customFormat="1" ht="30" customHeight="1" thickBot="1">
      <c r="A536" s="233">
        <v>34</v>
      </c>
      <c r="B536" s="234" t="s">
        <v>562</v>
      </c>
      <c r="C536" s="493" t="s">
        <v>563</v>
      </c>
      <c r="D536" s="607">
        <v>315</v>
      </c>
      <c r="E536" s="198" t="s">
        <v>53</v>
      </c>
      <c r="F536" s="238" t="s">
        <v>54</v>
      </c>
      <c r="G536" s="494"/>
      <c r="H536" s="494"/>
      <c r="I536" s="495"/>
      <c r="J536" s="495"/>
      <c r="K536" s="495"/>
      <c r="L536" s="240"/>
      <c r="M536" s="240"/>
      <c r="N536" s="240"/>
      <c r="O536" s="240"/>
      <c r="P536" s="240"/>
      <c r="Q536" s="240"/>
      <c r="R536" s="240"/>
      <c r="S536" s="240"/>
      <c r="T536" s="241"/>
      <c r="U536" s="240"/>
      <c r="V536" s="242">
        <f t="shared" si="292"/>
        <v>672</v>
      </c>
      <c r="W536" s="607">
        <v>315</v>
      </c>
      <c r="X536" s="236"/>
      <c r="Y536" s="244">
        <f t="shared" si="276"/>
        <v>315</v>
      </c>
      <c r="Z536" s="242">
        <f t="shared" si="294"/>
        <v>315</v>
      </c>
      <c r="AA536" s="245">
        <f t="shared" si="287"/>
        <v>100</v>
      </c>
      <c r="AB536" s="123"/>
      <c r="AC536" s="123"/>
      <c r="AD536" s="123"/>
      <c r="AE536" s="123"/>
      <c r="AF536" s="102"/>
      <c r="AG536" s="102"/>
      <c r="AH536" s="102"/>
      <c r="AI536" s="102"/>
      <c r="AJ536" s="102"/>
      <c r="AK536" s="102"/>
      <c r="AL536" s="102"/>
      <c r="AM536" s="102"/>
      <c r="AN536" s="102"/>
      <c r="AO536" s="102"/>
      <c r="AP536" s="102"/>
      <c r="AQ536" s="102"/>
      <c r="AR536" s="102"/>
    </row>
    <row r="537" spans="1:44" s="103" customFormat="1" ht="30" customHeight="1" thickBot="1">
      <c r="A537" s="233">
        <v>35</v>
      </c>
      <c r="B537" s="234" t="s">
        <v>564</v>
      </c>
      <c r="C537" s="493" t="s">
        <v>565</v>
      </c>
      <c r="D537" s="607">
        <v>315</v>
      </c>
      <c r="E537" s="157" t="s">
        <v>53</v>
      </c>
      <c r="F537" s="238" t="s">
        <v>54</v>
      </c>
      <c r="G537" s="494"/>
      <c r="H537" s="494"/>
      <c r="I537" s="495"/>
      <c r="J537" s="495"/>
      <c r="K537" s="495"/>
      <c r="L537" s="240"/>
      <c r="M537" s="240"/>
      <c r="N537" s="240"/>
      <c r="O537" s="240"/>
      <c r="P537" s="240"/>
      <c r="Q537" s="240"/>
      <c r="R537" s="240"/>
      <c r="S537" s="240"/>
      <c r="T537" s="241"/>
      <c r="U537" s="240"/>
      <c r="V537" s="242">
        <f t="shared" si="292"/>
        <v>672</v>
      </c>
      <c r="W537" s="607">
        <v>315</v>
      </c>
      <c r="X537" s="236"/>
      <c r="Y537" s="244">
        <f t="shared" si="276"/>
        <v>315</v>
      </c>
      <c r="Z537" s="242">
        <f t="shared" si="294"/>
        <v>315</v>
      </c>
      <c r="AA537" s="245">
        <f t="shared" si="287"/>
        <v>100</v>
      </c>
      <c r="AB537" s="123"/>
      <c r="AC537" s="123"/>
      <c r="AD537" s="123"/>
      <c r="AE537" s="123"/>
      <c r="AF537" s="102"/>
      <c r="AG537" s="102"/>
      <c r="AH537" s="102"/>
      <c r="AI537" s="102"/>
      <c r="AJ537" s="102"/>
      <c r="AK537" s="102"/>
      <c r="AL537" s="102"/>
      <c r="AM537" s="102"/>
      <c r="AN537" s="102"/>
      <c r="AO537" s="102"/>
      <c r="AP537" s="102"/>
      <c r="AQ537" s="102"/>
      <c r="AR537" s="102"/>
    </row>
    <row r="538" spans="1:44" s="103" customFormat="1" ht="30" customHeight="1" thickBot="1">
      <c r="A538" s="233">
        <v>36</v>
      </c>
      <c r="B538" s="234" t="s">
        <v>566</v>
      </c>
      <c r="C538" s="493" t="s">
        <v>567</v>
      </c>
      <c r="D538" s="607">
        <v>500</v>
      </c>
      <c r="E538" s="198" t="s">
        <v>53</v>
      </c>
      <c r="F538" s="238" t="s">
        <v>54</v>
      </c>
      <c r="G538" s="494"/>
      <c r="H538" s="494"/>
      <c r="I538" s="495"/>
      <c r="J538" s="495"/>
      <c r="K538" s="495"/>
      <c r="L538" s="240"/>
      <c r="M538" s="524"/>
      <c r="N538" s="524"/>
      <c r="O538" s="240"/>
      <c r="P538" s="240"/>
      <c r="Q538" s="240"/>
      <c r="R538" s="240"/>
      <c r="S538" s="240"/>
      <c r="T538" s="241"/>
      <c r="U538" s="240"/>
      <c r="V538" s="242">
        <f t="shared" si="292"/>
        <v>672</v>
      </c>
      <c r="W538" s="607">
        <v>500</v>
      </c>
      <c r="X538" s="236"/>
      <c r="Y538" s="244">
        <f t="shared" si="276"/>
        <v>500</v>
      </c>
      <c r="Z538" s="242">
        <f t="shared" si="294"/>
        <v>500</v>
      </c>
      <c r="AA538" s="245">
        <f t="shared" si="287"/>
        <v>100</v>
      </c>
      <c r="AB538" s="123"/>
      <c r="AC538" s="123"/>
      <c r="AD538" s="123"/>
      <c r="AE538" s="123"/>
      <c r="AF538" s="102"/>
      <c r="AG538" s="102"/>
      <c r="AH538" s="102"/>
      <c r="AI538" s="102"/>
      <c r="AJ538" s="102"/>
      <c r="AK538" s="102"/>
      <c r="AL538" s="102"/>
      <c r="AM538" s="102"/>
      <c r="AN538" s="102"/>
      <c r="AO538" s="102"/>
      <c r="AP538" s="102"/>
      <c r="AQ538" s="102"/>
      <c r="AR538" s="102"/>
    </row>
    <row r="539" spans="1:44" s="103" customFormat="1" ht="30" customHeight="1" thickBot="1">
      <c r="A539" s="233">
        <v>37</v>
      </c>
      <c r="B539" s="234" t="s">
        <v>568</v>
      </c>
      <c r="C539" s="493" t="s">
        <v>569</v>
      </c>
      <c r="D539" s="607">
        <v>500</v>
      </c>
      <c r="E539" s="157" t="s">
        <v>53</v>
      </c>
      <c r="F539" s="238" t="s">
        <v>54</v>
      </c>
      <c r="G539" s="494"/>
      <c r="H539" s="494"/>
      <c r="I539" s="495"/>
      <c r="J539" s="495"/>
      <c r="K539" s="495"/>
      <c r="L539" s="240"/>
      <c r="M539" s="524"/>
      <c r="N539" s="524"/>
      <c r="O539" s="240"/>
      <c r="P539" s="240"/>
      <c r="Q539" s="240"/>
      <c r="R539" s="240"/>
      <c r="S539" s="240"/>
      <c r="T539" s="241"/>
      <c r="U539" s="240"/>
      <c r="V539" s="242">
        <f t="shared" si="292"/>
        <v>672</v>
      </c>
      <c r="W539" s="607">
        <v>500</v>
      </c>
      <c r="X539" s="236"/>
      <c r="Y539" s="244">
        <f t="shared" si="276"/>
        <v>500</v>
      </c>
      <c r="Z539" s="242">
        <f t="shared" si="294"/>
        <v>500</v>
      </c>
      <c r="AA539" s="245">
        <f t="shared" si="287"/>
        <v>100</v>
      </c>
      <c r="AB539" s="123"/>
      <c r="AC539" s="123"/>
      <c r="AD539" s="123"/>
      <c r="AE539" s="123"/>
      <c r="AF539" s="102"/>
      <c r="AG539" s="102"/>
      <c r="AH539" s="102"/>
      <c r="AI539" s="102"/>
      <c r="AJ539" s="102"/>
      <c r="AK539" s="102"/>
      <c r="AL539" s="102"/>
      <c r="AM539" s="102"/>
      <c r="AN539" s="102"/>
      <c r="AO539" s="102"/>
      <c r="AP539" s="102"/>
      <c r="AQ539" s="102"/>
      <c r="AR539" s="102"/>
    </row>
    <row r="540" spans="1:44" s="103" customFormat="1" ht="30" customHeight="1" thickBot="1">
      <c r="A540" s="233">
        <v>38</v>
      </c>
      <c r="B540" s="234" t="s">
        <v>570</v>
      </c>
      <c r="C540" s="493" t="s">
        <v>571</v>
      </c>
      <c r="D540" s="607">
        <v>315</v>
      </c>
      <c r="E540" s="198" t="s">
        <v>53</v>
      </c>
      <c r="F540" s="238" t="s">
        <v>54</v>
      </c>
      <c r="G540" s="494"/>
      <c r="H540" s="494"/>
      <c r="I540" s="495"/>
      <c r="J540" s="495"/>
      <c r="K540" s="495"/>
      <c r="L540" s="240"/>
      <c r="M540" s="240"/>
      <c r="N540" s="240"/>
      <c r="O540" s="240"/>
      <c r="P540" s="240"/>
      <c r="Q540" s="240"/>
      <c r="R540" s="240"/>
      <c r="S540" s="240"/>
      <c r="T540" s="241"/>
      <c r="U540" s="240"/>
      <c r="V540" s="242">
        <f t="shared" si="292"/>
        <v>672</v>
      </c>
      <c r="W540" s="607">
        <v>315</v>
      </c>
      <c r="X540" s="236"/>
      <c r="Y540" s="244">
        <f t="shared" si="276"/>
        <v>315</v>
      </c>
      <c r="Z540" s="242">
        <f t="shared" si="294"/>
        <v>315</v>
      </c>
      <c r="AA540" s="245">
        <f t="shared" si="287"/>
        <v>100</v>
      </c>
      <c r="AB540" s="123"/>
      <c r="AC540" s="123"/>
      <c r="AD540" s="123"/>
      <c r="AE540" s="123"/>
      <c r="AF540" s="102"/>
      <c r="AG540" s="102"/>
      <c r="AH540" s="102"/>
      <c r="AI540" s="102"/>
      <c r="AJ540" s="102"/>
      <c r="AK540" s="102"/>
      <c r="AL540" s="102"/>
      <c r="AM540" s="102"/>
      <c r="AN540" s="102"/>
      <c r="AO540" s="102"/>
      <c r="AP540" s="102"/>
      <c r="AQ540" s="102"/>
      <c r="AR540" s="102"/>
    </row>
    <row r="541" spans="1:44" s="103" customFormat="1" ht="30" customHeight="1" thickBot="1">
      <c r="A541" s="233">
        <v>39</v>
      </c>
      <c r="B541" s="234" t="s">
        <v>572</v>
      </c>
      <c r="C541" s="493" t="s">
        <v>573</v>
      </c>
      <c r="D541" s="607">
        <v>315</v>
      </c>
      <c r="E541" s="157" t="s">
        <v>53</v>
      </c>
      <c r="F541" s="238" t="s">
        <v>54</v>
      </c>
      <c r="G541" s="494"/>
      <c r="H541" s="494"/>
      <c r="I541" s="495"/>
      <c r="J541" s="495"/>
      <c r="K541" s="495"/>
      <c r="L541" s="240"/>
      <c r="M541" s="240"/>
      <c r="N541" s="240"/>
      <c r="O541" s="240"/>
      <c r="P541" s="240"/>
      <c r="Q541" s="240"/>
      <c r="R541" s="240"/>
      <c r="S541" s="240"/>
      <c r="T541" s="241"/>
      <c r="U541" s="240"/>
      <c r="V541" s="242">
        <f t="shared" si="292"/>
        <v>672</v>
      </c>
      <c r="W541" s="607">
        <v>315</v>
      </c>
      <c r="X541" s="236"/>
      <c r="Y541" s="244">
        <f t="shared" si="276"/>
        <v>315</v>
      </c>
      <c r="Z541" s="242">
        <f t="shared" si="294"/>
        <v>315</v>
      </c>
      <c r="AA541" s="245">
        <f t="shared" si="287"/>
        <v>100</v>
      </c>
      <c r="AB541" s="123"/>
      <c r="AC541" s="123"/>
      <c r="AD541" s="123"/>
      <c r="AE541" s="123"/>
      <c r="AF541" s="102"/>
      <c r="AG541" s="102"/>
      <c r="AH541" s="102"/>
      <c r="AI541" s="102"/>
      <c r="AJ541" s="102"/>
      <c r="AK541" s="102"/>
      <c r="AL541" s="102"/>
      <c r="AM541" s="102"/>
      <c r="AN541" s="102"/>
      <c r="AO541" s="102"/>
      <c r="AP541" s="102"/>
      <c r="AQ541" s="102"/>
      <c r="AR541" s="102"/>
    </row>
    <row r="542" spans="1:44" s="103" customFormat="1" ht="30" customHeight="1">
      <c r="A542" s="251">
        <v>40</v>
      </c>
      <c r="B542" s="252" t="s">
        <v>574</v>
      </c>
      <c r="C542" s="496" t="s">
        <v>575</v>
      </c>
      <c r="D542" s="609">
        <v>315</v>
      </c>
      <c r="E542" s="390" t="s">
        <v>53</v>
      </c>
      <c r="F542" s="180" t="s">
        <v>54</v>
      </c>
      <c r="G542" s="104">
        <v>42051.431944444441</v>
      </c>
      <c r="H542" s="104">
        <v>42051.559027777781</v>
      </c>
      <c r="I542" s="497"/>
      <c r="J542" s="497"/>
      <c r="K542" s="497"/>
      <c r="L542" s="562">
        <f>IF(RIGHT(S542)="T",(+H542-G542),0)</f>
        <v>0</v>
      </c>
      <c r="M542" s="562">
        <f>IF(RIGHT(S542)="U",(+H542-G542),0)</f>
        <v>0</v>
      </c>
      <c r="N542" s="562">
        <f>IF(RIGHT(S542)="C",(+H542-G542),0)</f>
        <v>0</v>
      </c>
      <c r="O542" s="562">
        <f>IF(RIGHT(S542)="D",(+H542-G542),0)</f>
        <v>0.12708333334012423</v>
      </c>
      <c r="P542" s="182"/>
      <c r="Q542" s="182"/>
      <c r="R542" s="182"/>
      <c r="S542" s="373" t="s">
        <v>73</v>
      </c>
      <c r="T542" s="374" t="s">
        <v>896</v>
      </c>
      <c r="U542" s="182"/>
      <c r="V542" s="296"/>
      <c r="W542" s="609"/>
      <c r="X542" s="221"/>
      <c r="Y542" s="298"/>
      <c r="Z542" s="296"/>
      <c r="AA542" s="299"/>
      <c r="AB542" s="123"/>
      <c r="AC542" s="123"/>
      <c r="AD542" s="123"/>
      <c r="AE542" s="123"/>
      <c r="AF542" s="102"/>
      <c r="AG542" s="102"/>
      <c r="AH542" s="102"/>
      <c r="AI542" s="102"/>
      <c r="AJ542" s="102"/>
      <c r="AK542" s="102"/>
      <c r="AL542" s="102"/>
      <c r="AM542" s="102"/>
      <c r="AN542" s="102"/>
      <c r="AO542" s="102"/>
      <c r="AP542" s="102"/>
      <c r="AQ542" s="102"/>
      <c r="AR542" s="102"/>
    </row>
    <row r="543" spans="1:44" s="88" customFormat="1" ht="30" customHeight="1" thickBot="1">
      <c r="A543" s="628"/>
      <c r="B543" s="196"/>
      <c r="C543" s="197" t="s">
        <v>58</v>
      </c>
      <c r="D543" s="196"/>
      <c r="E543" s="198" t="s">
        <v>53</v>
      </c>
      <c r="F543" s="199" t="s">
        <v>54</v>
      </c>
      <c r="G543" s="200"/>
      <c r="H543" s="200"/>
      <c r="I543" s="199" t="s">
        <v>54</v>
      </c>
      <c r="J543" s="199" t="s">
        <v>54</v>
      </c>
      <c r="K543" s="199" t="s">
        <v>54</v>
      </c>
      <c r="L543" s="201">
        <f>SUM(L542:L542)</f>
        <v>0</v>
      </c>
      <c r="M543" s="201">
        <f t="shared" ref="M543:O543" si="301">SUM(M542:M542)</f>
        <v>0</v>
      </c>
      <c r="N543" s="201">
        <f t="shared" si="301"/>
        <v>0</v>
      </c>
      <c r="O543" s="201">
        <f t="shared" si="301"/>
        <v>0.12708333334012423</v>
      </c>
      <c r="P543" s="199" t="s">
        <v>54</v>
      </c>
      <c r="Q543" s="199" t="s">
        <v>54</v>
      </c>
      <c r="R543" s="199" t="s">
        <v>54</v>
      </c>
      <c r="S543" s="338"/>
      <c r="T543" s="225"/>
      <c r="U543" s="196"/>
      <c r="V543" s="203">
        <f t="shared" ref="V543" si="302">$AB$15-((N543*24))</f>
        <v>672</v>
      </c>
      <c r="W543" s="611">
        <v>315</v>
      </c>
      <c r="X543" s="177"/>
      <c r="Y543" s="204">
        <f t="shared" ref="Y543" si="303">W543</f>
        <v>315</v>
      </c>
      <c r="Z543" s="203">
        <f t="shared" ref="Z543" si="304">(Y543*(V543-L543*24))/V543</f>
        <v>315</v>
      </c>
      <c r="AA543" s="214">
        <f t="shared" ref="AA543" si="305">(Z543/Y543)*100</f>
        <v>100</v>
      </c>
      <c r="AB543" s="123"/>
    </row>
    <row r="544" spans="1:44" s="103" customFormat="1" ht="30" customHeight="1" thickBot="1">
      <c r="A544" s="633">
        <v>41</v>
      </c>
      <c r="B544" s="634" t="s">
        <v>576</v>
      </c>
      <c r="C544" s="635" t="s">
        <v>577</v>
      </c>
      <c r="D544" s="610">
        <v>315</v>
      </c>
      <c r="E544" s="189" t="s">
        <v>53</v>
      </c>
      <c r="F544" s="636" t="s">
        <v>54</v>
      </c>
      <c r="G544" s="637"/>
      <c r="H544" s="637"/>
      <c r="I544" s="638"/>
      <c r="J544" s="638"/>
      <c r="K544" s="638"/>
      <c r="L544" s="639"/>
      <c r="M544" s="639"/>
      <c r="N544" s="640"/>
      <c r="O544" s="639"/>
      <c r="P544" s="639"/>
      <c r="Q544" s="639"/>
      <c r="R544" s="639"/>
      <c r="S544" s="639"/>
      <c r="T544" s="641"/>
      <c r="U544" s="639"/>
      <c r="V544" s="307">
        <f t="shared" si="292"/>
        <v>672</v>
      </c>
      <c r="W544" s="610">
        <v>315</v>
      </c>
      <c r="X544" s="309"/>
      <c r="Y544" s="310">
        <f t="shared" si="276"/>
        <v>315</v>
      </c>
      <c r="Z544" s="307">
        <f t="shared" si="294"/>
        <v>315</v>
      </c>
      <c r="AA544" s="311">
        <f t="shared" si="287"/>
        <v>100</v>
      </c>
      <c r="AB544" s="123"/>
      <c r="AC544" s="123"/>
      <c r="AD544" s="123"/>
      <c r="AE544" s="123"/>
      <c r="AF544" s="102"/>
      <c r="AG544" s="102"/>
      <c r="AH544" s="102"/>
      <c r="AI544" s="102"/>
      <c r="AJ544" s="102"/>
      <c r="AK544" s="102"/>
      <c r="AL544" s="102"/>
      <c r="AM544" s="102"/>
      <c r="AN544" s="102"/>
      <c r="AO544" s="102"/>
      <c r="AP544" s="102"/>
      <c r="AQ544" s="102"/>
      <c r="AR544" s="102"/>
    </row>
    <row r="545" spans="1:44" s="103" customFormat="1" ht="30" customHeight="1" thickBot="1">
      <c r="A545" s="233">
        <v>42</v>
      </c>
      <c r="B545" s="234" t="s">
        <v>578</v>
      </c>
      <c r="C545" s="493" t="s">
        <v>579</v>
      </c>
      <c r="D545" s="607">
        <v>315</v>
      </c>
      <c r="E545" s="198" t="s">
        <v>53</v>
      </c>
      <c r="F545" s="238" t="s">
        <v>54</v>
      </c>
      <c r="G545" s="494"/>
      <c r="H545" s="494"/>
      <c r="I545" s="495"/>
      <c r="J545" s="495"/>
      <c r="K545" s="495"/>
      <c r="L545" s="240"/>
      <c r="M545" s="240"/>
      <c r="N545" s="240"/>
      <c r="O545" s="240"/>
      <c r="P545" s="240"/>
      <c r="Q545" s="240"/>
      <c r="R545" s="240"/>
      <c r="S545" s="240"/>
      <c r="T545" s="241"/>
      <c r="U545" s="240"/>
      <c r="V545" s="242">
        <f t="shared" si="292"/>
        <v>672</v>
      </c>
      <c r="W545" s="607">
        <v>315</v>
      </c>
      <c r="X545" s="236"/>
      <c r="Y545" s="244">
        <f t="shared" si="276"/>
        <v>315</v>
      </c>
      <c r="Z545" s="242">
        <f t="shared" si="294"/>
        <v>315</v>
      </c>
      <c r="AA545" s="245">
        <f t="shared" si="287"/>
        <v>100</v>
      </c>
      <c r="AB545" s="123"/>
      <c r="AC545" s="123"/>
      <c r="AD545" s="123"/>
      <c r="AE545" s="123"/>
      <c r="AF545" s="102"/>
      <c r="AG545" s="102"/>
      <c r="AH545" s="102"/>
      <c r="AI545" s="102"/>
      <c r="AJ545" s="102"/>
      <c r="AK545" s="102"/>
      <c r="AL545" s="102"/>
      <c r="AM545" s="102"/>
      <c r="AN545" s="102"/>
      <c r="AO545" s="102"/>
      <c r="AP545" s="102"/>
      <c r="AQ545" s="102"/>
      <c r="AR545" s="102"/>
    </row>
    <row r="546" spans="1:44" s="103" customFormat="1" ht="30" customHeight="1" thickBot="1">
      <c r="A546" s="233">
        <v>43</v>
      </c>
      <c r="B546" s="234" t="s">
        <v>580</v>
      </c>
      <c r="C546" s="493" t="s">
        <v>581</v>
      </c>
      <c r="D546" s="607">
        <v>315</v>
      </c>
      <c r="E546" s="157" t="s">
        <v>53</v>
      </c>
      <c r="F546" s="238" t="s">
        <v>54</v>
      </c>
      <c r="G546" s="494"/>
      <c r="H546" s="494"/>
      <c r="I546" s="495"/>
      <c r="J546" s="495"/>
      <c r="K546" s="495"/>
      <c r="L546" s="240"/>
      <c r="M546" s="524"/>
      <c r="N546" s="524"/>
      <c r="O546" s="240"/>
      <c r="P546" s="240"/>
      <c r="Q546" s="240"/>
      <c r="R546" s="240"/>
      <c r="S546" s="240"/>
      <c r="T546" s="241"/>
      <c r="U546" s="240"/>
      <c r="V546" s="242">
        <f t="shared" si="292"/>
        <v>672</v>
      </c>
      <c r="W546" s="607">
        <v>315</v>
      </c>
      <c r="X546" s="236"/>
      <c r="Y546" s="244">
        <f t="shared" si="276"/>
        <v>315</v>
      </c>
      <c r="Z546" s="242">
        <f t="shared" si="294"/>
        <v>315</v>
      </c>
      <c r="AA546" s="245">
        <f t="shared" si="287"/>
        <v>100</v>
      </c>
      <c r="AB546" s="123"/>
      <c r="AC546" s="123"/>
      <c r="AD546" s="123"/>
      <c r="AE546" s="123"/>
      <c r="AF546" s="102"/>
      <c r="AG546" s="102"/>
      <c r="AH546" s="102"/>
      <c r="AI546" s="102"/>
      <c r="AJ546" s="102"/>
      <c r="AK546" s="102"/>
      <c r="AL546" s="102"/>
      <c r="AM546" s="102"/>
      <c r="AN546" s="102"/>
      <c r="AO546" s="102"/>
      <c r="AP546" s="102"/>
      <c r="AQ546" s="102"/>
      <c r="AR546" s="102"/>
    </row>
    <row r="547" spans="1:44" s="103" customFormat="1" ht="30" customHeight="1" thickBot="1">
      <c r="A547" s="233">
        <v>44</v>
      </c>
      <c r="B547" s="234" t="s">
        <v>582</v>
      </c>
      <c r="C547" s="493" t="s">
        <v>583</v>
      </c>
      <c r="D547" s="607">
        <v>500</v>
      </c>
      <c r="E547" s="198" t="s">
        <v>53</v>
      </c>
      <c r="F547" s="238" t="s">
        <v>54</v>
      </c>
      <c r="G547" s="494"/>
      <c r="H547" s="494"/>
      <c r="I547" s="495"/>
      <c r="J547" s="495"/>
      <c r="K547" s="495"/>
      <c r="L547" s="240"/>
      <c r="M547" s="524"/>
      <c r="N547" s="524"/>
      <c r="O547" s="240"/>
      <c r="P547" s="240"/>
      <c r="Q547" s="240"/>
      <c r="R547" s="240"/>
      <c r="S547" s="240"/>
      <c r="T547" s="241"/>
      <c r="U547" s="240"/>
      <c r="V547" s="242">
        <f t="shared" si="292"/>
        <v>672</v>
      </c>
      <c r="W547" s="607">
        <v>500</v>
      </c>
      <c r="X547" s="236"/>
      <c r="Y547" s="244">
        <f t="shared" si="276"/>
        <v>500</v>
      </c>
      <c r="Z547" s="242">
        <f t="shared" si="294"/>
        <v>500</v>
      </c>
      <c r="AA547" s="245">
        <f t="shared" si="287"/>
        <v>100</v>
      </c>
      <c r="AB547" s="123"/>
      <c r="AC547" s="123"/>
      <c r="AD547" s="123"/>
      <c r="AE547" s="123"/>
      <c r="AF547" s="102"/>
      <c r="AG547" s="102"/>
      <c r="AH547" s="102"/>
      <c r="AI547" s="102"/>
      <c r="AJ547" s="102"/>
      <c r="AK547" s="102"/>
      <c r="AL547" s="102"/>
      <c r="AM547" s="102"/>
      <c r="AN547" s="102"/>
      <c r="AO547" s="102"/>
      <c r="AP547" s="102"/>
      <c r="AQ547" s="102"/>
      <c r="AR547" s="102"/>
    </row>
    <row r="548" spans="1:44" s="103" customFormat="1" ht="30" customHeight="1" thickBot="1">
      <c r="A548" s="233">
        <v>45</v>
      </c>
      <c r="B548" s="234" t="s">
        <v>584</v>
      </c>
      <c r="C548" s="493" t="s">
        <v>585</v>
      </c>
      <c r="D548" s="607">
        <v>500</v>
      </c>
      <c r="E548" s="157" t="s">
        <v>53</v>
      </c>
      <c r="F548" s="238" t="s">
        <v>54</v>
      </c>
      <c r="G548" s="494"/>
      <c r="H548" s="494"/>
      <c r="I548" s="495"/>
      <c r="J548" s="495"/>
      <c r="K548" s="495"/>
      <c r="L548" s="240"/>
      <c r="M548" s="524"/>
      <c r="N548" s="524"/>
      <c r="O548" s="240"/>
      <c r="P548" s="240"/>
      <c r="Q548" s="240"/>
      <c r="R548" s="240"/>
      <c r="S548" s="240"/>
      <c r="T548" s="241"/>
      <c r="U548" s="240"/>
      <c r="V548" s="242">
        <f t="shared" si="292"/>
        <v>672</v>
      </c>
      <c r="W548" s="607">
        <v>500</v>
      </c>
      <c r="X548" s="236"/>
      <c r="Y548" s="244">
        <f t="shared" si="276"/>
        <v>500</v>
      </c>
      <c r="Z548" s="242">
        <f t="shared" si="294"/>
        <v>500</v>
      </c>
      <c r="AA548" s="245">
        <f t="shared" si="287"/>
        <v>100</v>
      </c>
      <c r="AB548" s="123"/>
      <c r="AC548" s="123"/>
      <c r="AD548" s="123"/>
      <c r="AE548" s="123"/>
      <c r="AF548" s="102"/>
      <c r="AG548" s="102"/>
      <c r="AH548" s="102"/>
      <c r="AI548" s="102"/>
      <c r="AJ548" s="102"/>
      <c r="AK548" s="102"/>
      <c r="AL548" s="102"/>
      <c r="AM548" s="102"/>
      <c r="AN548" s="102"/>
      <c r="AO548" s="102"/>
      <c r="AP548" s="102"/>
      <c r="AQ548" s="102"/>
      <c r="AR548" s="102"/>
    </row>
    <row r="549" spans="1:44" s="103" customFormat="1" ht="30" customHeight="1" thickBot="1">
      <c r="A549" s="251">
        <v>46</v>
      </c>
      <c r="B549" s="252" t="s">
        <v>586</v>
      </c>
      <c r="C549" s="496" t="s">
        <v>587</v>
      </c>
      <c r="D549" s="609">
        <v>315</v>
      </c>
      <c r="E549" s="198" t="s">
        <v>53</v>
      </c>
      <c r="F549" s="180" t="s">
        <v>54</v>
      </c>
      <c r="G549" s="440"/>
      <c r="H549" s="440"/>
      <c r="I549" s="497"/>
      <c r="J549" s="497"/>
      <c r="K549" s="497"/>
      <c r="L549" s="278">
        <f>IF(RIGHT(S549)="T",(+H549-G549),0)</f>
        <v>0</v>
      </c>
      <c r="M549" s="278">
        <f>IF(RIGHT(S549)="U",(+H549-G549),0)</f>
        <v>0</v>
      </c>
      <c r="N549" s="278">
        <f>IF(RIGHT(S549)="C",(+H549-G549),0)</f>
        <v>0</v>
      </c>
      <c r="O549" s="278">
        <f>IF(RIGHT(S549)="D",(+H549-G549),0)</f>
        <v>0</v>
      </c>
      <c r="P549" s="182"/>
      <c r="Q549" s="182"/>
      <c r="R549" s="182"/>
      <c r="S549" s="441"/>
      <c r="T549" s="442"/>
      <c r="U549" s="182"/>
      <c r="V549" s="254"/>
      <c r="W549" s="255"/>
      <c r="X549" s="255"/>
      <c r="Y549" s="255"/>
      <c r="Z549" s="255"/>
      <c r="AA549" s="256"/>
      <c r="AB549" s="123"/>
      <c r="AC549" s="123"/>
      <c r="AD549" s="123"/>
      <c r="AE549" s="123"/>
      <c r="AF549" s="102"/>
      <c r="AG549" s="102"/>
      <c r="AH549" s="102"/>
      <c r="AI549" s="102"/>
      <c r="AJ549" s="102"/>
      <c r="AK549" s="102"/>
      <c r="AL549" s="102"/>
      <c r="AM549" s="102"/>
      <c r="AN549" s="102"/>
      <c r="AO549" s="102"/>
      <c r="AP549" s="102"/>
      <c r="AQ549" s="102"/>
      <c r="AR549" s="102"/>
    </row>
    <row r="550" spans="1:44" s="88" customFormat="1" ht="30" customHeight="1" thickBot="1">
      <c r="A550" s="300"/>
      <c r="B550" s="301"/>
      <c r="C550" s="302" t="s">
        <v>58</v>
      </c>
      <c r="D550" s="301"/>
      <c r="E550" s="157" t="s">
        <v>53</v>
      </c>
      <c r="F550" s="304" t="s">
        <v>54</v>
      </c>
      <c r="G550" s="305"/>
      <c r="H550" s="305"/>
      <c r="I550" s="304" t="s">
        <v>54</v>
      </c>
      <c r="J550" s="304" t="s">
        <v>54</v>
      </c>
      <c r="K550" s="304" t="s">
        <v>54</v>
      </c>
      <c r="L550" s="306">
        <f>SUM(L549:L549)</f>
        <v>0</v>
      </c>
      <c r="M550" s="306">
        <f>SUM(M549:M549)</f>
        <v>0</v>
      </c>
      <c r="N550" s="306">
        <f>SUM(N549:N549)</f>
        <v>0</v>
      </c>
      <c r="O550" s="306">
        <f>SUM(O549:O549)</f>
        <v>0</v>
      </c>
      <c r="P550" s="304" t="s">
        <v>54</v>
      </c>
      <c r="Q550" s="304" t="s">
        <v>54</v>
      </c>
      <c r="R550" s="304" t="s">
        <v>54</v>
      </c>
      <c r="S550" s="301"/>
      <c r="T550" s="301"/>
      <c r="U550" s="301"/>
      <c r="V550" s="307">
        <f t="shared" ref="V550" si="306">$AB$15-((N550*24))</f>
        <v>672</v>
      </c>
      <c r="W550" s="610">
        <v>316</v>
      </c>
      <c r="X550" s="309"/>
      <c r="Y550" s="310">
        <f t="shared" ref="Y550" si="307">W550</f>
        <v>316</v>
      </c>
      <c r="Z550" s="307">
        <f t="shared" ref="Z550" si="308">(Y550*(V550-L550*24))/V550</f>
        <v>316</v>
      </c>
      <c r="AA550" s="311">
        <f t="shared" ref="AA550" si="309">(Z550/Y550)*100</f>
        <v>100</v>
      </c>
      <c r="AB550" s="108"/>
    </row>
    <row r="551" spans="1:44" s="103" customFormat="1" ht="30" customHeight="1" thickBot="1">
      <c r="A551" s="251">
        <v>47</v>
      </c>
      <c r="B551" s="252" t="s">
        <v>588</v>
      </c>
      <c r="C551" s="496" t="s">
        <v>589</v>
      </c>
      <c r="D551" s="609">
        <v>315</v>
      </c>
      <c r="E551" s="198" t="s">
        <v>53</v>
      </c>
      <c r="F551" s="180" t="s">
        <v>54</v>
      </c>
      <c r="G551" s="440"/>
      <c r="H551" s="440"/>
      <c r="I551" s="497"/>
      <c r="J551" s="497"/>
      <c r="K551" s="497"/>
      <c r="L551" s="278">
        <f>IF(RIGHT(S551)="T",(+H551-G551),0)</f>
        <v>0</v>
      </c>
      <c r="M551" s="278">
        <f>IF(RIGHT(S551)="U",(+H551-G551),0)</f>
        <v>0</v>
      </c>
      <c r="N551" s="278">
        <f>IF(RIGHT(S551)="C",(+H551-G551),0)</f>
        <v>0</v>
      </c>
      <c r="O551" s="278">
        <f>IF(RIGHT(S551)="D",(+H551-G551),0)</f>
        <v>0</v>
      </c>
      <c r="P551" s="182"/>
      <c r="Q551" s="182"/>
      <c r="R551" s="182"/>
      <c r="S551" s="441"/>
      <c r="T551" s="442"/>
      <c r="U551" s="182"/>
      <c r="V551" s="254"/>
      <c r="W551" s="255"/>
      <c r="X551" s="255"/>
      <c r="Y551" s="255"/>
      <c r="Z551" s="255"/>
      <c r="AA551" s="256"/>
      <c r="AB551" s="123"/>
      <c r="AC551" s="123"/>
      <c r="AD551" s="123"/>
      <c r="AE551" s="123"/>
      <c r="AF551" s="102"/>
      <c r="AG551" s="102"/>
      <c r="AH551" s="102"/>
      <c r="AI551" s="102"/>
      <c r="AJ551" s="102"/>
      <c r="AK551" s="102"/>
      <c r="AL551" s="102"/>
      <c r="AM551" s="102"/>
      <c r="AN551" s="102"/>
      <c r="AO551" s="102"/>
      <c r="AP551" s="102"/>
      <c r="AQ551" s="102"/>
      <c r="AR551" s="102"/>
    </row>
    <row r="552" spans="1:44" s="88" customFormat="1" ht="30" customHeight="1" thickBot="1">
      <c r="A552" s="300"/>
      <c r="B552" s="301"/>
      <c r="C552" s="302" t="s">
        <v>58</v>
      </c>
      <c r="D552" s="301"/>
      <c r="E552" s="157" t="s">
        <v>53</v>
      </c>
      <c r="F552" s="304" t="s">
        <v>54</v>
      </c>
      <c r="G552" s="305"/>
      <c r="H552" s="305"/>
      <c r="I552" s="304" t="s">
        <v>54</v>
      </c>
      <c r="J552" s="304" t="s">
        <v>54</v>
      </c>
      <c r="K552" s="304" t="s">
        <v>54</v>
      </c>
      <c r="L552" s="306">
        <f>SUM(L551:L551)</f>
        <v>0</v>
      </c>
      <c r="M552" s="306">
        <f>SUM(M551:M551)</f>
        <v>0</v>
      </c>
      <c r="N552" s="306">
        <f>SUM(N551:N551)</f>
        <v>0</v>
      </c>
      <c r="O552" s="306">
        <f>SUM(O551:O551)</f>
        <v>0</v>
      </c>
      <c r="P552" s="304" t="s">
        <v>54</v>
      </c>
      <c r="Q552" s="304" t="s">
        <v>54</v>
      </c>
      <c r="R552" s="304" t="s">
        <v>54</v>
      </c>
      <c r="S552" s="301"/>
      <c r="T552" s="301"/>
      <c r="U552" s="301"/>
      <c r="V552" s="307">
        <f t="shared" ref="V552" si="310">$AB$15-((N552*24))</f>
        <v>672</v>
      </c>
      <c r="W552" s="610">
        <v>315</v>
      </c>
      <c r="X552" s="309"/>
      <c r="Y552" s="310">
        <f t="shared" ref="Y552" si="311">W552</f>
        <v>315</v>
      </c>
      <c r="Z552" s="307">
        <f t="shared" ref="Z552" si="312">(Y552*(V552-L552*24))/V552</f>
        <v>315</v>
      </c>
      <c r="AA552" s="311">
        <f t="shared" ref="AA552" si="313">(Z552/Y552)*100</f>
        <v>100</v>
      </c>
      <c r="AB552" s="108"/>
    </row>
    <row r="553" spans="1:44" s="103" customFormat="1" ht="30" customHeight="1" thickBot="1">
      <c r="A553" s="233">
        <v>48</v>
      </c>
      <c r="B553" s="234" t="s">
        <v>590</v>
      </c>
      <c r="C553" s="493" t="s">
        <v>591</v>
      </c>
      <c r="D553" s="607">
        <v>315</v>
      </c>
      <c r="E553" s="198" t="s">
        <v>53</v>
      </c>
      <c r="F553" s="238" t="s">
        <v>54</v>
      </c>
      <c r="G553" s="494"/>
      <c r="H553" s="494"/>
      <c r="I553" s="495"/>
      <c r="J553" s="495"/>
      <c r="K553" s="495"/>
      <c r="L553" s="240"/>
      <c r="M553" s="524"/>
      <c r="N553" s="524"/>
      <c r="O553" s="240"/>
      <c r="P553" s="240"/>
      <c r="Q553" s="240"/>
      <c r="R553" s="240"/>
      <c r="S553" s="240"/>
      <c r="T553" s="241"/>
      <c r="U553" s="240"/>
      <c r="V553" s="242">
        <f t="shared" si="292"/>
        <v>672</v>
      </c>
      <c r="W553" s="607">
        <v>315</v>
      </c>
      <c r="X553" s="236"/>
      <c r="Y553" s="244">
        <f t="shared" si="276"/>
        <v>315</v>
      </c>
      <c r="Z553" s="242">
        <f t="shared" si="294"/>
        <v>315</v>
      </c>
      <c r="AA553" s="245">
        <f t="shared" si="287"/>
        <v>100</v>
      </c>
      <c r="AB553" s="123"/>
      <c r="AC553" s="123"/>
      <c r="AD553" s="123"/>
      <c r="AE553" s="123"/>
      <c r="AF553" s="102"/>
      <c r="AG553" s="102"/>
      <c r="AH553" s="102"/>
      <c r="AI553" s="102"/>
      <c r="AJ553" s="102"/>
      <c r="AK553" s="102"/>
      <c r="AL553" s="102"/>
      <c r="AM553" s="102"/>
      <c r="AN553" s="102"/>
      <c r="AO553" s="102"/>
      <c r="AP553" s="102"/>
      <c r="AQ553" s="102"/>
      <c r="AR553" s="102"/>
    </row>
    <row r="554" spans="1:44" s="103" customFormat="1" ht="30" customHeight="1" thickBot="1">
      <c r="A554" s="233">
        <v>49</v>
      </c>
      <c r="B554" s="234" t="s">
        <v>592</v>
      </c>
      <c r="C554" s="493" t="s">
        <v>593</v>
      </c>
      <c r="D554" s="607">
        <v>315</v>
      </c>
      <c r="E554" s="157" t="s">
        <v>53</v>
      </c>
      <c r="F554" s="238" t="s">
        <v>54</v>
      </c>
      <c r="G554" s="494"/>
      <c r="H554" s="494"/>
      <c r="I554" s="495"/>
      <c r="J554" s="495"/>
      <c r="K554" s="495"/>
      <c r="L554" s="240"/>
      <c r="M554" s="524"/>
      <c r="N554" s="524"/>
      <c r="O554" s="240"/>
      <c r="P554" s="240"/>
      <c r="Q554" s="240"/>
      <c r="R554" s="240"/>
      <c r="S554" s="240"/>
      <c r="T554" s="241"/>
      <c r="U554" s="240"/>
      <c r="V554" s="242">
        <f t="shared" si="292"/>
        <v>672</v>
      </c>
      <c r="W554" s="607">
        <v>315</v>
      </c>
      <c r="X554" s="236"/>
      <c r="Y554" s="244">
        <f t="shared" si="276"/>
        <v>315</v>
      </c>
      <c r="Z554" s="242">
        <f t="shared" si="294"/>
        <v>315</v>
      </c>
      <c r="AA554" s="245">
        <f t="shared" si="287"/>
        <v>100</v>
      </c>
      <c r="AB554" s="123"/>
      <c r="AC554" s="123"/>
      <c r="AD554" s="123"/>
      <c r="AE554" s="123"/>
      <c r="AF554" s="102"/>
      <c r="AG554" s="102"/>
      <c r="AH554" s="102"/>
      <c r="AI554" s="102"/>
      <c r="AJ554" s="102"/>
      <c r="AK554" s="102"/>
      <c r="AL554" s="102"/>
      <c r="AM554" s="102"/>
      <c r="AN554" s="102"/>
      <c r="AO554" s="102"/>
      <c r="AP554" s="102"/>
      <c r="AQ554" s="102"/>
      <c r="AR554" s="102"/>
    </row>
    <row r="555" spans="1:44" s="103" customFormat="1" ht="30" customHeight="1" thickBot="1">
      <c r="A555" s="233">
        <v>50</v>
      </c>
      <c r="B555" s="234" t="s">
        <v>594</v>
      </c>
      <c r="C555" s="493" t="s">
        <v>595</v>
      </c>
      <c r="D555" s="607">
        <v>500</v>
      </c>
      <c r="E555" s="198" t="s">
        <v>53</v>
      </c>
      <c r="F555" s="238" t="s">
        <v>54</v>
      </c>
      <c r="G555" s="494"/>
      <c r="H555" s="494"/>
      <c r="I555" s="495"/>
      <c r="J555" s="495"/>
      <c r="K555" s="495"/>
      <c r="L555" s="240"/>
      <c r="M555" s="524"/>
      <c r="N555" s="524"/>
      <c r="O555" s="240"/>
      <c r="P555" s="240"/>
      <c r="Q555" s="240"/>
      <c r="R555" s="240"/>
      <c r="S555" s="240"/>
      <c r="T555" s="241"/>
      <c r="U555" s="240"/>
      <c r="V555" s="242">
        <f t="shared" si="292"/>
        <v>672</v>
      </c>
      <c r="W555" s="607">
        <v>500</v>
      </c>
      <c r="X555" s="236"/>
      <c r="Y555" s="244">
        <f t="shared" si="276"/>
        <v>500</v>
      </c>
      <c r="Z555" s="242">
        <f t="shared" si="294"/>
        <v>500</v>
      </c>
      <c r="AA555" s="245">
        <f t="shared" si="287"/>
        <v>100</v>
      </c>
      <c r="AB555" s="123"/>
      <c r="AC555" s="123"/>
      <c r="AD555" s="123"/>
      <c r="AE555" s="123"/>
      <c r="AF555" s="102"/>
      <c r="AG555" s="102"/>
      <c r="AH555" s="102"/>
      <c r="AI555" s="102"/>
      <c r="AJ555" s="102"/>
      <c r="AK555" s="102"/>
      <c r="AL555" s="102"/>
      <c r="AM555" s="102"/>
      <c r="AN555" s="102"/>
      <c r="AO555" s="102"/>
      <c r="AP555" s="102"/>
      <c r="AQ555" s="102"/>
      <c r="AR555" s="102"/>
    </row>
    <row r="556" spans="1:44" s="103" customFormat="1" ht="30" customHeight="1" thickBot="1">
      <c r="A556" s="233">
        <v>51</v>
      </c>
      <c r="B556" s="234" t="s">
        <v>596</v>
      </c>
      <c r="C556" s="493" t="s">
        <v>597</v>
      </c>
      <c r="D556" s="607">
        <v>315</v>
      </c>
      <c r="E556" s="157" t="s">
        <v>53</v>
      </c>
      <c r="F556" s="238" t="s">
        <v>54</v>
      </c>
      <c r="G556" s="494"/>
      <c r="H556" s="494"/>
      <c r="I556" s="495"/>
      <c r="J556" s="495"/>
      <c r="K556" s="495"/>
      <c r="L556" s="240"/>
      <c r="M556" s="524"/>
      <c r="N556" s="524"/>
      <c r="O556" s="240"/>
      <c r="P556" s="240"/>
      <c r="Q556" s="240"/>
      <c r="R556" s="240"/>
      <c r="S556" s="240"/>
      <c r="T556" s="241"/>
      <c r="U556" s="240"/>
      <c r="V556" s="242">
        <f t="shared" si="292"/>
        <v>672</v>
      </c>
      <c r="W556" s="607">
        <v>315</v>
      </c>
      <c r="X556" s="236"/>
      <c r="Y556" s="244">
        <f t="shared" ref="Y556:Y572" si="314">W556</f>
        <v>315</v>
      </c>
      <c r="Z556" s="242">
        <f t="shared" si="294"/>
        <v>315</v>
      </c>
      <c r="AA556" s="245">
        <f t="shared" si="287"/>
        <v>100</v>
      </c>
      <c r="AB556" s="123"/>
      <c r="AC556" s="123"/>
      <c r="AD556" s="123"/>
      <c r="AE556" s="123"/>
      <c r="AF556" s="102"/>
      <c r="AG556" s="102"/>
      <c r="AH556" s="102"/>
      <c r="AI556" s="102"/>
      <c r="AJ556" s="102"/>
      <c r="AK556" s="102"/>
      <c r="AL556" s="102"/>
      <c r="AM556" s="102"/>
      <c r="AN556" s="102"/>
      <c r="AO556" s="102"/>
      <c r="AP556" s="102"/>
      <c r="AQ556" s="102"/>
      <c r="AR556" s="102"/>
    </row>
    <row r="557" spans="1:44" s="103" customFormat="1" ht="30" customHeight="1" thickBot="1">
      <c r="A557" s="620">
        <v>52</v>
      </c>
      <c r="B557" s="358" t="s">
        <v>598</v>
      </c>
      <c r="C557" s="621" t="s">
        <v>599</v>
      </c>
      <c r="D557" s="620">
        <v>315</v>
      </c>
      <c r="E557" s="198" t="s">
        <v>53</v>
      </c>
      <c r="F557" s="169" t="s">
        <v>54</v>
      </c>
      <c r="G557" s="622"/>
      <c r="H557" s="622"/>
      <c r="I557" s="526"/>
      <c r="J557" s="526"/>
      <c r="K557" s="526"/>
      <c r="L557" s="172"/>
      <c r="M557" s="623"/>
      <c r="N557" s="623"/>
      <c r="O557" s="172"/>
      <c r="P557" s="172"/>
      <c r="Q557" s="172"/>
      <c r="R557" s="172"/>
      <c r="S557" s="172"/>
      <c r="T557" s="624"/>
      <c r="U557" s="172"/>
      <c r="V557" s="361">
        <f t="shared" si="292"/>
        <v>672</v>
      </c>
      <c r="W557" s="620">
        <v>315</v>
      </c>
      <c r="X557" s="359"/>
      <c r="Y557" s="363">
        <f t="shared" si="314"/>
        <v>315</v>
      </c>
      <c r="Z557" s="361">
        <f t="shared" si="294"/>
        <v>315</v>
      </c>
      <c r="AA557" s="625">
        <f t="shared" si="287"/>
        <v>100</v>
      </c>
      <c r="AB557" s="123"/>
      <c r="AC557" s="123"/>
      <c r="AD557" s="123"/>
      <c r="AE557" s="123"/>
      <c r="AF557" s="102"/>
      <c r="AG557" s="102"/>
      <c r="AH557" s="102"/>
      <c r="AI557" s="102"/>
      <c r="AJ557" s="102"/>
      <c r="AK557" s="102"/>
      <c r="AL557" s="102"/>
      <c r="AM557" s="102"/>
      <c r="AN557" s="102"/>
      <c r="AO557" s="102"/>
      <c r="AP557" s="102"/>
      <c r="AQ557" s="102"/>
      <c r="AR557" s="102"/>
    </row>
    <row r="558" spans="1:44" s="103" customFormat="1" ht="30" customHeight="1" thickBot="1">
      <c r="A558" s="233">
        <v>53</v>
      </c>
      <c r="B558" s="234" t="s">
        <v>600</v>
      </c>
      <c r="C558" s="493" t="s">
        <v>601</v>
      </c>
      <c r="D558" s="607">
        <v>315</v>
      </c>
      <c r="E558" s="157" t="s">
        <v>53</v>
      </c>
      <c r="F558" s="238" t="s">
        <v>54</v>
      </c>
      <c r="G558" s="494"/>
      <c r="H558" s="494"/>
      <c r="I558" s="495"/>
      <c r="J558" s="495"/>
      <c r="K558" s="495"/>
      <c r="L558" s="240"/>
      <c r="M558" s="524"/>
      <c r="N558" s="524"/>
      <c r="O558" s="240"/>
      <c r="P558" s="240"/>
      <c r="Q558" s="240"/>
      <c r="R558" s="240"/>
      <c r="S558" s="240"/>
      <c r="T558" s="241"/>
      <c r="U558" s="240"/>
      <c r="V558" s="242">
        <f t="shared" si="292"/>
        <v>672</v>
      </c>
      <c r="W558" s="607">
        <v>315</v>
      </c>
      <c r="X558" s="236"/>
      <c r="Y558" s="244">
        <f t="shared" si="314"/>
        <v>315</v>
      </c>
      <c r="Z558" s="242">
        <f t="shared" si="294"/>
        <v>315</v>
      </c>
      <c r="AA558" s="245">
        <f t="shared" si="287"/>
        <v>100</v>
      </c>
      <c r="AB558" s="123"/>
      <c r="AC558" s="123"/>
      <c r="AD558" s="123"/>
      <c r="AE558" s="123"/>
      <c r="AF558" s="102"/>
      <c r="AG558" s="102"/>
      <c r="AH558" s="102"/>
      <c r="AI558" s="102"/>
      <c r="AJ558" s="102"/>
      <c r="AK558" s="102"/>
      <c r="AL558" s="102"/>
      <c r="AM558" s="102"/>
      <c r="AN558" s="102"/>
      <c r="AO558" s="102"/>
      <c r="AP558" s="102"/>
      <c r="AQ558" s="102"/>
      <c r="AR558" s="102"/>
    </row>
    <row r="559" spans="1:44" s="103" customFormat="1" ht="30" customHeight="1" thickBot="1">
      <c r="A559" s="233">
        <v>54</v>
      </c>
      <c r="B559" s="234" t="s">
        <v>602</v>
      </c>
      <c r="C559" s="493" t="s">
        <v>603</v>
      </c>
      <c r="D559" s="607">
        <v>315</v>
      </c>
      <c r="E559" s="198" t="s">
        <v>53</v>
      </c>
      <c r="F559" s="238" t="s">
        <v>54</v>
      </c>
      <c r="G559" s="494"/>
      <c r="H559" s="494"/>
      <c r="I559" s="495"/>
      <c r="J559" s="495"/>
      <c r="K559" s="495"/>
      <c r="L559" s="240"/>
      <c r="M559" s="524"/>
      <c r="N559" s="524"/>
      <c r="O559" s="240"/>
      <c r="P559" s="240"/>
      <c r="Q559" s="240"/>
      <c r="R559" s="240"/>
      <c r="S559" s="240"/>
      <c r="T559" s="241"/>
      <c r="U559" s="240"/>
      <c r="V559" s="242">
        <f t="shared" si="292"/>
        <v>672</v>
      </c>
      <c r="W559" s="607">
        <v>315</v>
      </c>
      <c r="X559" s="236"/>
      <c r="Y559" s="244">
        <f t="shared" si="314"/>
        <v>315</v>
      </c>
      <c r="Z559" s="242">
        <f t="shared" si="294"/>
        <v>315</v>
      </c>
      <c r="AA559" s="245">
        <f t="shared" si="287"/>
        <v>100</v>
      </c>
      <c r="AB559" s="123"/>
      <c r="AC559" s="123"/>
      <c r="AD559" s="123"/>
      <c r="AE559" s="123"/>
      <c r="AF559" s="102"/>
      <c r="AG559" s="102"/>
      <c r="AH559" s="102"/>
      <c r="AI559" s="102"/>
      <c r="AJ559" s="102"/>
      <c r="AK559" s="102"/>
      <c r="AL559" s="102"/>
      <c r="AM559" s="102"/>
      <c r="AN559" s="102"/>
      <c r="AO559" s="102"/>
      <c r="AP559" s="102"/>
      <c r="AQ559" s="102"/>
      <c r="AR559" s="102"/>
    </row>
    <row r="560" spans="1:44" s="103" customFormat="1" ht="30" customHeight="1" thickBot="1">
      <c r="A560" s="233">
        <v>55</v>
      </c>
      <c r="B560" s="234" t="s">
        <v>604</v>
      </c>
      <c r="C560" s="493" t="s">
        <v>605</v>
      </c>
      <c r="D560" s="607">
        <v>315</v>
      </c>
      <c r="E560" s="157" t="s">
        <v>53</v>
      </c>
      <c r="F560" s="238" t="s">
        <v>54</v>
      </c>
      <c r="G560" s="494"/>
      <c r="H560" s="494"/>
      <c r="I560" s="495"/>
      <c r="J560" s="495"/>
      <c r="K560" s="495"/>
      <c r="L560" s="240"/>
      <c r="M560" s="524"/>
      <c r="N560" s="524"/>
      <c r="O560" s="240"/>
      <c r="P560" s="240"/>
      <c r="Q560" s="240"/>
      <c r="R560" s="240"/>
      <c r="S560" s="240"/>
      <c r="T560" s="241"/>
      <c r="U560" s="240"/>
      <c r="V560" s="242">
        <f t="shared" si="292"/>
        <v>672</v>
      </c>
      <c r="W560" s="607">
        <v>315</v>
      </c>
      <c r="X560" s="236"/>
      <c r="Y560" s="244">
        <f t="shared" si="314"/>
        <v>315</v>
      </c>
      <c r="Z560" s="242">
        <f t="shared" si="294"/>
        <v>315</v>
      </c>
      <c r="AA560" s="245">
        <f t="shared" si="287"/>
        <v>100</v>
      </c>
      <c r="AB560" s="123"/>
      <c r="AC560" s="123"/>
      <c r="AD560" s="123"/>
      <c r="AE560" s="123"/>
      <c r="AF560" s="102"/>
      <c r="AG560" s="102"/>
      <c r="AH560" s="102"/>
      <c r="AI560" s="102"/>
      <c r="AJ560" s="102"/>
      <c r="AK560" s="102"/>
      <c r="AL560" s="102"/>
      <c r="AM560" s="102"/>
      <c r="AN560" s="102"/>
      <c r="AO560" s="102"/>
      <c r="AP560" s="102"/>
      <c r="AQ560" s="102"/>
      <c r="AR560" s="102"/>
    </row>
    <row r="561" spans="1:44" ht="30" customHeight="1" thickBot="1">
      <c r="A561" s="476">
        <v>56</v>
      </c>
      <c r="B561" s="252" t="s">
        <v>606</v>
      </c>
      <c r="C561" s="477" t="s">
        <v>607</v>
      </c>
      <c r="D561" s="642">
        <v>315</v>
      </c>
      <c r="E561" s="198" t="s">
        <v>53</v>
      </c>
      <c r="F561" s="552" t="s">
        <v>54</v>
      </c>
      <c r="G561" s="104"/>
      <c r="H561" s="104"/>
      <c r="I561" s="643"/>
      <c r="J561" s="643"/>
      <c r="K561" s="643"/>
      <c r="L561" s="278">
        <f>IF(RIGHT(S561)="T",(+H561-G561),0)</f>
        <v>0</v>
      </c>
      <c r="M561" s="278">
        <f>IF(RIGHT(S561)="U",(+H561-G561),0)</f>
        <v>0</v>
      </c>
      <c r="N561" s="278">
        <f>IF(RIGHT(S561)="C",(+H561-G561),0)</f>
        <v>0</v>
      </c>
      <c r="O561" s="278">
        <f>IF(RIGHT(S561)="D",(+H561-G561),0)</f>
        <v>0</v>
      </c>
      <c r="P561" s="182"/>
      <c r="Q561" s="182"/>
      <c r="R561" s="182"/>
      <c r="S561" s="105"/>
      <c r="T561" s="106"/>
      <c r="U561" s="182"/>
      <c r="V561" s="490"/>
      <c r="W561" s="491"/>
      <c r="X561" s="491"/>
      <c r="Y561" s="491"/>
      <c r="Z561" s="491"/>
      <c r="AA561" s="492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</row>
    <row r="562" spans="1:44" s="88" customFormat="1" ht="30" customHeight="1" thickBot="1">
      <c r="A562" s="300"/>
      <c r="B562" s="301"/>
      <c r="C562" s="302" t="s">
        <v>58</v>
      </c>
      <c r="D562" s="301"/>
      <c r="E562" s="198" t="s">
        <v>53</v>
      </c>
      <c r="F562" s="304" t="s">
        <v>54</v>
      </c>
      <c r="G562" s="305"/>
      <c r="H562" s="305"/>
      <c r="I562" s="304" t="s">
        <v>54</v>
      </c>
      <c r="J562" s="304" t="s">
        <v>54</v>
      </c>
      <c r="K562" s="304" t="s">
        <v>54</v>
      </c>
      <c r="L562" s="306">
        <f>SUM(L561:L561)</f>
        <v>0</v>
      </c>
      <c r="M562" s="306">
        <f>SUM(M561:M561)</f>
        <v>0</v>
      </c>
      <c r="N562" s="306">
        <f>SUM(N561:N561)</f>
        <v>0</v>
      </c>
      <c r="O562" s="306">
        <f>SUM(O561:O561)</f>
        <v>0</v>
      </c>
      <c r="P562" s="304" t="s">
        <v>54</v>
      </c>
      <c r="Q562" s="304" t="s">
        <v>54</v>
      </c>
      <c r="R562" s="304" t="s">
        <v>54</v>
      </c>
      <c r="S562" s="301"/>
      <c r="T562" s="301"/>
      <c r="U562" s="301"/>
      <c r="V562" s="545">
        <f t="shared" ref="V562" si="315">$AB$15-((N562*24))</f>
        <v>672</v>
      </c>
      <c r="W562" s="644">
        <v>315</v>
      </c>
      <c r="X562" s="309"/>
      <c r="Y562" s="548">
        <f t="shared" ref="Y562" si="316">W562</f>
        <v>315</v>
      </c>
      <c r="Z562" s="549">
        <f t="shared" ref="Z562" si="317">(Y562*(V562-L562*24))/V562</f>
        <v>315</v>
      </c>
      <c r="AA562" s="550">
        <f t="shared" ref="AA562" si="318">(Z562/Y562)*100</f>
        <v>100</v>
      </c>
      <c r="AB562" s="108"/>
    </row>
    <row r="563" spans="1:44" s="103" customFormat="1" ht="30" customHeight="1" thickBot="1">
      <c r="A563" s="233">
        <v>57</v>
      </c>
      <c r="B563" s="234" t="s">
        <v>608</v>
      </c>
      <c r="C563" s="493" t="s">
        <v>609</v>
      </c>
      <c r="D563" s="607">
        <v>315</v>
      </c>
      <c r="E563" s="157" t="s">
        <v>53</v>
      </c>
      <c r="F563" s="238" t="s">
        <v>54</v>
      </c>
      <c r="G563" s="494"/>
      <c r="H563" s="494"/>
      <c r="I563" s="495"/>
      <c r="J563" s="495"/>
      <c r="K563" s="495"/>
      <c r="L563" s="240"/>
      <c r="M563" s="524"/>
      <c r="N563" s="524"/>
      <c r="O563" s="240"/>
      <c r="P563" s="240"/>
      <c r="Q563" s="240"/>
      <c r="R563" s="240"/>
      <c r="S563" s="240"/>
      <c r="T563" s="241"/>
      <c r="U563" s="240"/>
      <c r="V563" s="242">
        <f t="shared" si="292"/>
        <v>672</v>
      </c>
      <c r="W563" s="607">
        <v>315</v>
      </c>
      <c r="X563" s="236"/>
      <c r="Y563" s="244">
        <f t="shared" si="314"/>
        <v>315</v>
      </c>
      <c r="Z563" s="242">
        <f t="shared" si="294"/>
        <v>315</v>
      </c>
      <c r="AA563" s="245">
        <f t="shared" si="287"/>
        <v>100</v>
      </c>
      <c r="AB563" s="123"/>
      <c r="AC563" s="123"/>
      <c r="AD563" s="123"/>
      <c r="AE563" s="123"/>
      <c r="AF563" s="102"/>
      <c r="AG563" s="102"/>
      <c r="AH563" s="102"/>
      <c r="AI563" s="102"/>
      <c r="AJ563" s="102"/>
      <c r="AK563" s="102"/>
      <c r="AL563" s="102"/>
      <c r="AM563" s="102"/>
      <c r="AN563" s="102"/>
      <c r="AO563" s="102"/>
      <c r="AP563" s="102"/>
      <c r="AQ563" s="102"/>
      <c r="AR563" s="102"/>
    </row>
    <row r="564" spans="1:44" s="103" customFormat="1" ht="30" customHeight="1" thickBot="1">
      <c r="A564" s="612" t="s">
        <v>47</v>
      </c>
      <c r="B564" s="612"/>
      <c r="C564" s="613" t="s">
        <v>610</v>
      </c>
      <c r="D564" s="620"/>
      <c r="E564" s="198" t="s">
        <v>53</v>
      </c>
      <c r="F564" s="169" t="s">
        <v>54</v>
      </c>
      <c r="G564" s="615"/>
      <c r="H564" s="615"/>
      <c r="I564" s="616"/>
      <c r="J564" s="616"/>
      <c r="K564" s="616"/>
      <c r="L564" s="172"/>
      <c r="M564" s="623"/>
      <c r="N564" s="623"/>
      <c r="O564" s="172"/>
      <c r="P564" s="172"/>
      <c r="Q564" s="172"/>
      <c r="R564" s="172"/>
      <c r="S564" s="172"/>
      <c r="T564" s="624"/>
      <c r="U564" s="172"/>
      <c r="V564" s="361"/>
      <c r="W564" s="620"/>
      <c r="X564" s="359"/>
      <c r="Y564" s="363"/>
      <c r="Z564" s="361"/>
      <c r="AA564" s="361"/>
      <c r="AB564" s="123"/>
      <c r="AC564" s="123"/>
      <c r="AD564" s="123"/>
      <c r="AE564" s="123"/>
      <c r="AF564" s="102"/>
      <c r="AG564" s="102"/>
      <c r="AH564" s="102"/>
      <c r="AI564" s="102"/>
      <c r="AJ564" s="102"/>
      <c r="AK564" s="102"/>
      <c r="AL564" s="102"/>
      <c r="AM564" s="102"/>
      <c r="AN564" s="102"/>
      <c r="AO564" s="102"/>
      <c r="AP564" s="102"/>
      <c r="AQ564" s="102"/>
      <c r="AR564" s="102"/>
    </row>
    <row r="565" spans="1:44" s="103" customFormat="1" ht="30" customHeight="1" thickBot="1">
      <c r="A565" s="233">
        <v>1</v>
      </c>
      <c r="B565" s="234" t="s">
        <v>611</v>
      </c>
      <c r="C565" s="493" t="s">
        <v>612</v>
      </c>
      <c r="D565" s="607">
        <v>100</v>
      </c>
      <c r="E565" s="157" t="s">
        <v>53</v>
      </c>
      <c r="F565" s="238" t="s">
        <v>54</v>
      </c>
      <c r="G565" s="494"/>
      <c r="H565" s="494"/>
      <c r="I565" s="495"/>
      <c r="J565" s="495"/>
      <c r="K565" s="495"/>
      <c r="L565" s="240"/>
      <c r="M565" s="240"/>
      <c r="N565" s="240"/>
      <c r="O565" s="240"/>
      <c r="P565" s="240"/>
      <c r="Q565" s="240"/>
      <c r="R565" s="240"/>
      <c r="S565" s="240"/>
      <c r="T565" s="241"/>
      <c r="U565" s="240"/>
      <c r="V565" s="242">
        <f t="shared" ref="V565:V572" si="319">$AB$15-((N565*24))</f>
        <v>672</v>
      </c>
      <c r="W565" s="607">
        <v>100</v>
      </c>
      <c r="X565" s="236"/>
      <c r="Y565" s="244">
        <f t="shared" si="314"/>
        <v>100</v>
      </c>
      <c r="Z565" s="242">
        <f t="shared" ref="Z565:Z572" si="320">(Y565*(V565-L565*24))/V565</f>
        <v>100</v>
      </c>
      <c r="AA565" s="245">
        <f t="shared" ref="AA565:AA572" si="321">(Z565/Y565)*100</f>
        <v>100</v>
      </c>
      <c r="AB565" s="123"/>
      <c r="AC565" s="123"/>
      <c r="AD565" s="123"/>
      <c r="AE565" s="123"/>
      <c r="AF565" s="102"/>
      <c r="AG565" s="102"/>
      <c r="AH565" s="102"/>
      <c r="AI565" s="102"/>
      <c r="AJ565" s="102"/>
      <c r="AK565" s="102"/>
      <c r="AL565" s="102"/>
      <c r="AM565" s="102"/>
      <c r="AN565" s="102"/>
      <c r="AO565" s="102"/>
      <c r="AP565" s="102"/>
      <c r="AQ565" s="102"/>
      <c r="AR565" s="102"/>
    </row>
    <row r="566" spans="1:44" s="103" customFormat="1" ht="30" customHeight="1" thickBot="1">
      <c r="A566" s="233">
        <v>2</v>
      </c>
      <c r="B566" s="234" t="s">
        <v>613</v>
      </c>
      <c r="C566" s="493" t="s">
        <v>614</v>
      </c>
      <c r="D566" s="607">
        <v>100</v>
      </c>
      <c r="E566" s="198" t="s">
        <v>53</v>
      </c>
      <c r="F566" s="238" t="s">
        <v>54</v>
      </c>
      <c r="G566" s="494"/>
      <c r="H566" s="494"/>
      <c r="I566" s="495"/>
      <c r="J566" s="495"/>
      <c r="K566" s="495"/>
      <c r="L566" s="240"/>
      <c r="M566" s="240"/>
      <c r="N566" s="240"/>
      <c r="O566" s="240"/>
      <c r="P566" s="240"/>
      <c r="Q566" s="240"/>
      <c r="R566" s="240"/>
      <c r="S566" s="240"/>
      <c r="T566" s="241"/>
      <c r="U566" s="240"/>
      <c r="V566" s="242">
        <f t="shared" si="319"/>
        <v>672</v>
      </c>
      <c r="W566" s="607">
        <v>100</v>
      </c>
      <c r="X566" s="236"/>
      <c r="Y566" s="244">
        <f t="shared" si="314"/>
        <v>100</v>
      </c>
      <c r="Z566" s="242">
        <f t="shared" si="320"/>
        <v>100</v>
      </c>
      <c r="AA566" s="245">
        <f t="shared" si="321"/>
        <v>100</v>
      </c>
      <c r="AB566" s="123"/>
      <c r="AC566" s="123"/>
      <c r="AD566" s="123"/>
      <c r="AE566" s="123"/>
      <c r="AF566" s="102"/>
      <c r="AG566" s="102"/>
      <c r="AH566" s="102"/>
      <c r="AI566" s="102"/>
      <c r="AJ566" s="102"/>
      <c r="AK566" s="102"/>
      <c r="AL566" s="102"/>
      <c r="AM566" s="102"/>
      <c r="AN566" s="102"/>
      <c r="AO566" s="102"/>
      <c r="AP566" s="102"/>
      <c r="AQ566" s="102"/>
      <c r="AR566" s="102"/>
    </row>
    <row r="567" spans="1:44" s="103" customFormat="1" ht="30" customHeight="1">
      <c r="A567" s="620">
        <v>3</v>
      </c>
      <c r="B567" s="358" t="s">
        <v>615</v>
      </c>
      <c r="C567" s="621" t="s">
        <v>616</v>
      </c>
      <c r="D567" s="620">
        <v>100</v>
      </c>
      <c r="E567" s="157" t="s">
        <v>53</v>
      </c>
      <c r="F567" s="169" t="s">
        <v>54</v>
      </c>
      <c r="G567" s="104"/>
      <c r="H567" s="104"/>
      <c r="I567" s="526"/>
      <c r="J567" s="526"/>
      <c r="K567" s="526"/>
      <c r="L567" s="541">
        <f>IF(RIGHT(S567)="T",(+H567-G567),0)</f>
        <v>0</v>
      </c>
      <c r="M567" s="541">
        <f>IF(RIGHT(S567)="U",(+H567-G567),0)</f>
        <v>0</v>
      </c>
      <c r="N567" s="541">
        <f>IF(RIGHT(S567)="C",(+H567-G567),0)</f>
        <v>0</v>
      </c>
      <c r="O567" s="541">
        <f>IF(RIGHT(S567)="D",(+H567-G567),0)</f>
        <v>0</v>
      </c>
      <c r="P567" s="172"/>
      <c r="Q567" s="172"/>
      <c r="R567" s="172"/>
      <c r="S567" s="105"/>
      <c r="T567" s="106"/>
      <c r="U567" s="172"/>
      <c r="V567" s="361"/>
      <c r="W567" s="620"/>
      <c r="X567" s="359"/>
      <c r="Y567" s="363"/>
      <c r="Z567" s="361"/>
      <c r="AA567" s="625"/>
      <c r="AB567" s="123"/>
      <c r="AC567" s="123"/>
      <c r="AD567" s="123"/>
      <c r="AE567" s="123"/>
      <c r="AF567" s="102"/>
      <c r="AG567" s="102"/>
      <c r="AH567" s="102"/>
      <c r="AI567" s="102"/>
      <c r="AJ567" s="102"/>
      <c r="AK567" s="102"/>
      <c r="AL567" s="102"/>
      <c r="AM567" s="102"/>
      <c r="AN567" s="102"/>
      <c r="AO567" s="102"/>
      <c r="AP567" s="102"/>
      <c r="AQ567" s="102"/>
      <c r="AR567" s="102"/>
    </row>
    <row r="568" spans="1:44" s="88" customFormat="1" ht="30" customHeight="1" thickBot="1">
      <c r="A568" s="300"/>
      <c r="B568" s="301"/>
      <c r="C568" s="302" t="s">
        <v>58</v>
      </c>
      <c r="D568" s="301"/>
      <c r="E568" s="198" t="s">
        <v>53</v>
      </c>
      <c r="F568" s="304" t="s">
        <v>54</v>
      </c>
      <c r="G568" s="305"/>
      <c r="H568" s="305"/>
      <c r="I568" s="304" t="s">
        <v>54</v>
      </c>
      <c r="J568" s="304" t="s">
        <v>54</v>
      </c>
      <c r="K568" s="304" t="s">
        <v>54</v>
      </c>
      <c r="L568" s="306">
        <f>SUM(L567:L567)</f>
        <v>0</v>
      </c>
      <c r="M568" s="306">
        <f t="shared" ref="M568:O568" si="322">SUM(M567:M567)</f>
        <v>0</v>
      </c>
      <c r="N568" s="306">
        <f t="shared" si="322"/>
        <v>0</v>
      </c>
      <c r="O568" s="306">
        <f t="shared" si="322"/>
        <v>0</v>
      </c>
      <c r="P568" s="304" t="s">
        <v>54</v>
      </c>
      <c r="Q568" s="304" t="s">
        <v>54</v>
      </c>
      <c r="R568" s="304" t="s">
        <v>54</v>
      </c>
      <c r="S568" s="301"/>
      <c r="T568" s="301"/>
      <c r="U568" s="301"/>
      <c r="V568" s="361">
        <f t="shared" ref="V568" si="323">$AB$15-((N568*24))</f>
        <v>672</v>
      </c>
      <c r="W568" s="620">
        <v>100</v>
      </c>
      <c r="X568" s="359"/>
      <c r="Y568" s="363">
        <f t="shared" ref="Y568" si="324">W568</f>
        <v>100</v>
      </c>
      <c r="Z568" s="361">
        <f t="shared" ref="Z568" si="325">(Y568*(V568-L568*24))/V568</f>
        <v>100</v>
      </c>
      <c r="AA568" s="625">
        <f t="shared" ref="AA568" si="326">(Z568/Y568)*100</f>
        <v>100</v>
      </c>
      <c r="AB568" s="108"/>
    </row>
    <row r="569" spans="1:44" s="103" customFormat="1" ht="30" customHeight="1" thickBot="1">
      <c r="A569" s="233">
        <v>4</v>
      </c>
      <c r="B569" s="234" t="s">
        <v>617</v>
      </c>
      <c r="C569" s="493" t="s">
        <v>618</v>
      </c>
      <c r="D569" s="607">
        <v>100</v>
      </c>
      <c r="E569" s="198" t="s">
        <v>53</v>
      </c>
      <c r="F569" s="238" t="s">
        <v>54</v>
      </c>
      <c r="G569" s="494"/>
      <c r="H569" s="494"/>
      <c r="I569" s="495"/>
      <c r="J569" s="495"/>
      <c r="K569" s="495"/>
      <c r="L569" s="240"/>
      <c r="M569" s="240"/>
      <c r="N569" s="240"/>
      <c r="O569" s="240"/>
      <c r="P569" s="240"/>
      <c r="Q569" s="240"/>
      <c r="R569" s="240"/>
      <c r="S569" s="240"/>
      <c r="T569" s="241"/>
      <c r="U569" s="240"/>
      <c r="V569" s="242">
        <f t="shared" si="319"/>
        <v>672</v>
      </c>
      <c r="W569" s="607">
        <v>100</v>
      </c>
      <c r="X569" s="236"/>
      <c r="Y569" s="244">
        <f t="shared" si="314"/>
        <v>100</v>
      </c>
      <c r="Z569" s="242">
        <f t="shared" si="320"/>
        <v>100</v>
      </c>
      <c r="AA569" s="245">
        <f t="shared" si="321"/>
        <v>100</v>
      </c>
      <c r="AB569" s="123"/>
      <c r="AC569" s="123"/>
      <c r="AD569" s="123"/>
      <c r="AE569" s="123"/>
      <c r="AF569" s="102"/>
      <c r="AG569" s="102"/>
      <c r="AH569" s="102"/>
      <c r="AI569" s="102"/>
      <c r="AJ569" s="102"/>
      <c r="AK569" s="102"/>
      <c r="AL569" s="102"/>
      <c r="AM569" s="102"/>
      <c r="AN569" s="102"/>
      <c r="AO569" s="102"/>
      <c r="AP569" s="102"/>
      <c r="AQ569" s="102"/>
      <c r="AR569" s="102"/>
    </row>
    <row r="570" spans="1:44" s="103" customFormat="1" ht="30" customHeight="1" thickBot="1">
      <c r="A570" s="233">
        <v>5</v>
      </c>
      <c r="B570" s="234" t="s">
        <v>619</v>
      </c>
      <c r="C570" s="493" t="s">
        <v>620</v>
      </c>
      <c r="D570" s="607">
        <v>100</v>
      </c>
      <c r="E570" s="157" t="s">
        <v>53</v>
      </c>
      <c r="F570" s="238" t="s">
        <v>54</v>
      </c>
      <c r="G570" s="494"/>
      <c r="H570" s="494"/>
      <c r="I570" s="495"/>
      <c r="J570" s="495"/>
      <c r="K570" s="495"/>
      <c r="L570" s="240"/>
      <c r="M570" s="240"/>
      <c r="N570" s="240"/>
      <c r="O570" s="240"/>
      <c r="P570" s="240"/>
      <c r="Q570" s="240"/>
      <c r="R570" s="240"/>
      <c r="S570" s="240"/>
      <c r="T570" s="241"/>
      <c r="U570" s="240"/>
      <c r="V570" s="242">
        <f t="shared" si="319"/>
        <v>672</v>
      </c>
      <c r="W570" s="607">
        <v>100</v>
      </c>
      <c r="X570" s="236"/>
      <c r="Y570" s="244">
        <f t="shared" si="314"/>
        <v>100</v>
      </c>
      <c r="Z570" s="242">
        <f t="shared" si="320"/>
        <v>100</v>
      </c>
      <c r="AA570" s="245">
        <f t="shared" si="321"/>
        <v>100</v>
      </c>
      <c r="AB570" s="123"/>
      <c r="AC570" s="123"/>
      <c r="AD570" s="123"/>
      <c r="AE570" s="123"/>
      <c r="AF570" s="102"/>
      <c r="AG570" s="102"/>
      <c r="AH570" s="102"/>
      <c r="AI570" s="102"/>
      <c r="AJ570" s="102"/>
      <c r="AK570" s="102"/>
      <c r="AL570" s="102"/>
      <c r="AM570" s="102"/>
      <c r="AN570" s="102"/>
      <c r="AO570" s="102"/>
      <c r="AP570" s="102"/>
      <c r="AQ570" s="102"/>
      <c r="AR570" s="102"/>
    </row>
    <row r="571" spans="1:44" s="103" customFormat="1" ht="30" customHeight="1" thickBot="1">
      <c r="A571" s="233">
        <v>6</v>
      </c>
      <c r="B571" s="234" t="s">
        <v>621</v>
      </c>
      <c r="C571" s="493" t="s">
        <v>622</v>
      </c>
      <c r="D571" s="607">
        <v>100</v>
      </c>
      <c r="E571" s="198" t="s">
        <v>53</v>
      </c>
      <c r="F571" s="238" t="s">
        <v>54</v>
      </c>
      <c r="G571" s="494"/>
      <c r="H571" s="494"/>
      <c r="I571" s="495"/>
      <c r="J571" s="495"/>
      <c r="K571" s="495"/>
      <c r="L571" s="240"/>
      <c r="M571" s="240"/>
      <c r="N571" s="240"/>
      <c r="O571" s="240"/>
      <c r="P571" s="240"/>
      <c r="Q571" s="240"/>
      <c r="R571" s="240"/>
      <c r="S571" s="240"/>
      <c r="T571" s="241"/>
      <c r="U571" s="240"/>
      <c r="V571" s="242">
        <f t="shared" si="319"/>
        <v>672</v>
      </c>
      <c r="W571" s="607">
        <v>100</v>
      </c>
      <c r="X571" s="236"/>
      <c r="Y571" s="244">
        <f t="shared" si="314"/>
        <v>100</v>
      </c>
      <c r="Z571" s="242">
        <f t="shared" si="320"/>
        <v>100</v>
      </c>
      <c r="AA571" s="245">
        <f t="shared" si="321"/>
        <v>100</v>
      </c>
      <c r="AB571" s="123"/>
      <c r="AC571" s="123"/>
      <c r="AD571" s="123"/>
      <c r="AE571" s="123"/>
      <c r="AF571" s="102"/>
      <c r="AG571" s="102"/>
      <c r="AH571" s="102"/>
      <c r="AI571" s="102"/>
      <c r="AJ571" s="102"/>
      <c r="AK571" s="102"/>
      <c r="AL571" s="102"/>
      <c r="AM571" s="102"/>
      <c r="AN571" s="102"/>
      <c r="AO571" s="102"/>
      <c r="AP571" s="102"/>
      <c r="AQ571" s="102"/>
      <c r="AR571" s="102"/>
    </row>
    <row r="572" spans="1:44" s="103" customFormat="1" ht="30" customHeight="1" thickBot="1">
      <c r="A572" s="233">
        <v>7</v>
      </c>
      <c r="B572" s="234" t="s">
        <v>623</v>
      </c>
      <c r="C572" s="493" t="s">
        <v>624</v>
      </c>
      <c r="D572" s="607">
        <v>100</v>
      </c>
      <c r="E572" s="157" t="s">
        <v>53</v>
      </c>
      <c r="F572" s="238" t="s">
        <v>54</v>
      </c>
      <c r="G572" s="494"/>
      <c r="H572" s="494"/>
      <c r="I572" s="495"/>
      <c r="J572" s="495"/>
      <c r="K572" s="495"/>
      <c r="L572" s="240"/>
      <c r="M572" s="240"/>
      <c r="N572" s="240"/>
      <c r="O572" s="240"/>
      <c r="P572" s="240"/>
      <c r="Q572" s="240"/>
      <c r="R572" s="240"/>
      <c r="S572" s="240"/>
      <c r="T572" s="241"/>
      <c r="U572" s="240"/>
      <c r="V572" s="242">
        <f t="shared" si="319"/>
        <v>672</v>
      </c>
      <c r="W572" s="607">
        <v>100</v>
      </c>
      <c r="X572" s="236"/>
      <c r="Y572" s="244">
        <f t="shared" si="314"/>
        <v>100</v>
      </c>
      <c r="Z572" s="242">
        <f t="shared" si="320"/>
        <v>100</v>
      </c>
      <c r="AA572" s="245">
        <f t="shared" si="321"/>
        <v>100</v>
      </c>
      <c r="AB572" s="123"/>
      <c r="AC572" s="123"/>
      <c r="AD572" s="123"/>
      <c r="AE572" s="123"/>
      <c r="AF572" s="102"/>
      <c r="AG572" s="102"/>
      <c r="AH572" s="102"/>
      <c r="AI572" s="102"/>
      <c r="AJ572" s="102"/>
      <c r="AK572" s="102"/>
      <c r="AL572" s="102"/>
      <c r="AM572" s="102"/>
      <c r="AN572" s="102"/>
      <c r="AO572" s="102"/>
      <c r="AP572" s="102"/>
      <c r="AQ572" s="102"/>
      <c r="AR572" s="102"/>
    </row>
    <row r="573" spans="1:44" s="103" customFormat="1" ht="30" customHeight="1" thickBot="1">
      <c r="A573" s="156"/>
      <c r="B573" s="443"/>
      <c r="C573" s="645"/>
      <c r="D573" s="646"/>
      <c r="E573" s="198" t="s">
        <v>53</v>
      </c>
      <c r="F573" s="190" t="s">
        <v>54</v>
      </c>
      <c r="G573" s="647"/>
      <c r="H573" s="647"/>
      <c r="I573" s="645"/>
      <c r="J573" s="645"/>
      <c r="K573" s="645"/>
      <c r="L573" s="528"/>
      <c r="M573" s="528"/>
      <c r="N573" s="648"/>
      <c r="O573" s="648"/>
      <c r="P573" s="648"/>
      <c r="Q573" s="648"/>
      <c r="R573" s="648"/>
      <c r="S573" s="649"/>
      <c r="T573" s="451"/>
      <c r="U573" s="648"/>
      <c r="V573" s="450"/>
      <c r="W573" s="156"/>
      <c r="X573" s="156"/>
      <c r="Y573" s="453"/>
      <c r="Z573" s="450"/>
      <c r="AA573" s="450"/>
      <c r="AB573" s="123"/>
      <c r="AC573" s="123"/>
      <c r="AD573" s="123"/>
      <c r="AE573" s="123"/>
      <c r="AF573" s="102"/>
      <c r="AG573" s="102"/>
      <c r="AH573" s="102"/>
      <c r="AI573" s="102"/>
      <c r="AJ573" s="102"/>
      <c r="AK573" s="102"/>
      <c r="AL573" s="102"/>
      <c r="AM573" s="102"/>
      <c r="AN573" s="102"/>
      <c r="AO573" s="102"/>
      <c r="AP573" s="102"/>
      <c r="AQ573" s="102"/>
      <c r="AR573" s="102"/>
    </row>
    <row r="574" spans="1:44" s="103" customFormat="1" ht="30" customHeight="1">
      <c r="A574" s="146">
        <f>A495+A563+A572</f>
        <v>78</v>
      </c>
      <c r="B574" s="650"/>
      <c r="C574" s="651" t="s">
        <v>625</v>
      </c>
      <c r="D574" s="595"/>
      <c r="E574" s="157" t="s">
        <v>53</v>
      </c>
      <c r="F574" s="211" t="s">
        <v>54</v>
      </c>
      <c r="G574" s="595"/>
      <c r="H574" s="595"/>
      <c r="I574" s="594"/>
      <c r="J574" s="594"/>
      <c r="K574" s="594"/>
      <c r="L574" s="527">
        <f>SUM(L480:L573)</f>
        <v>0.12638888889341615</v>
      </c>
      <c r="M574" s="527">
        <f>SUM(M480:M573)</f>
        <v>0</v>
      </c>
      <c r="N574" s="527">
        <f>SUM(N480:N573)</f>
        <v>0</v>
      </c>
      <c r="O574" s="527">
        <f>SUM(O480:O573)</f>
        <v>0.25416666668024845</v>
      </c>
      <c r="P574" s="527"/>
      <c r="Q574" s="527"/>
      <c r="R574" s="527"/>
      <c r="S574" s="527"/>
      <c r="T574" s="596"/>
      <c r="U574" s="527"/>
      <c r="V574" s="343"/>
      <c r="W574" s="652">
        <f>SUM(W480:W573)</f>
        <v>41136</v>
      </c>
      <c r="X574" s="146"/>
      <c r="Y574" s="343">
        <f>SUM(Y480:Y573)</f>
        <v>41136</v>
      </c>
      <c r="Z574" s="346">
        <f>SUM(Z480:Z573)</f>
        <v>41134.877604166526</v>
      </c>
      <c r="AA574" s="347">
        <f>(Z574/Y574)*100</f>
        <v>99.99727149982138</v>
      </c>
      <c r="AB574" s="144" t="s">
        <v>460</v>
      </c>
      <c r="AC574" s="123"/>
      <c r="AD574" s="123"/>
      <c r="AE574" s="123"/>
      <c r="AF574" s="102"/>
      <c r="AG574" s="102"/>
      <c r="AH574" s="102"/>
      <c r="AI574" s="102"/>
      <c r="AJ574" s="102"/>
      <c r="AK574" s="102"/>
      <c r="AL574" s="102"/>
      <c r="AM574" s="102"/>
      <c r="AN574" s="102"/>
      <c r="AO574" s="102"/>
      <c r="AP574" s="102"/>
      <c r="AQ574" s="102"/>
      <c r="AR574" s="102"/>
    </row>
    <row r="575" spans="1:44" s="103" customFormat="1" ht="30" customHeight="1" thickBot="1">
      <c r="A575" s="653" t="s">
        <v>48</v>
      </c>
      <c r="B575" s="455"/>
      <c r="C575" s="570" t="s">
        <v>626</v>
      </c>
      <c r="D575" s="571"/>
      <c r="E575" s="198" t="s">
        <v>53</v>
      </c>
      <c r="F575" s="572" t="s">
        <v>54</v>
      </c>
      <c r="G575" s="654"/>
      <c r="H575" s="654"/>
      <c r="I575" s="655"/>
      <c r="J575" s="655"/>
      <c r="K575" s="655"/>
      <c r="L575" s="656"/>
      <c r="M575" s="656"/>
      <c r="N575" s="656"/>
      <c r="O575" s="656"/>
      <c r="P575" s="656"/>
      <c r="Q575" s="656"/>
      <c r="R575" s="656"/>
      <c r="S575" s="657"/>
      <c r="T575" s="176"/>
      <c r="U575" s="605"/>
      <c r="V575" s="428"/>
      <c r="W575" s="455" t="s">
        <v>627</v>
      </c>
      <c r="X575" s="658" t="s">
        <v>628</v>
      </c>
      <c r="Y575" s="606"/>
      <c r="Z575" s="606"/>
      <c r="AA575" s="606"/>
      <c r="AB575" s="123"/>
      <c r="AC575" s="123"/>
      <c r="AD575" s="123"/>
      <c r="AE575" s="123"/>
      <c r="AF575" s="102"/>
      <c r="AG575" s="102"/>
      <c r="AH575" s="102"/>
      <c r="AI575" s="102"/>
      <c r="AJ575" s="102"/>
      <c r="AK575" s="102"/>
      <c r="AL575" s="102"/>
      <c r="AM575" s="102"/>
      <c r="AN575" s="102"/>
      <c r="AO575" s="102"/>
      <c r="AP575" s="102"/>
      <c r="AQ575" s="102"/>
      <c r="AR575" s="102"/>
    </row>
    <row r="576" spans="1:44" s="103" customFormat="1" ht="30" customHeight="1" thickBot="1">
      <c r="A576" s="251">
        <v>1</v>
      </c>
      <c r="B576" s="488" t="s">
        <v>629</v>
      </c>
      <c r="C576" s="496" t="s">
        <v>630</v>
      </c>
      <c r="D576" s="371">
        <v>815</v>
      </c>
      <c r="E576" s="157" t="s">
        <v>53</v>
      </c>
      <c r="F576" s="180" t="s">
        <v>54</v>
      </c>
      <c r="G576" s="104"/>
      <c r="H576" s="104"/>
      <c r="I576" s="526"/>
      <c r="J576" s="526"/>
      <c r="K576" s="526"/>
      <c r="L576" s="562">
        <f>IF(RIGHT(S576)="T",(+H576-G576),0)</f>
        <v>0</v>
      </c>
      <c r="M576" s="562">
        <f>IF(RIGHT(S576)="U",(+H576-G576),0)</f>
        <v>0</v>
      </c>
      <c r="N576" s="562">
        <f>IF(RIGHT(S576)="C",(+H576-G576),0)</f>
        <v>0</v>
      </c>
      <c r="O576" s="562">
        <f>IF(RIGHT(S576)="D",(+H576-G576),0)</f>
        <v>0</v>
      </c>
      <c r="P576" s="172"/>
      <c r="Q576" s="172"/>
      <c r="R576" s="172"/>
      <c r="S576" s="105"/>
      <c r="T576" s="106"/>
      <c r="U576" s="182"/>
      <c r="V576" s="254"/>
      <c r="W576" s="416"/>
      <c r="X576" s="416"/>
      <c r="Y576" s="416"/>
      <c r="Z576" s="416"/>
      <c r="AA576" s="417"/>
      <c r="AB576" s="123"/>
      <c r="AC576" s="123"/>
      <c r="AD576" s="123"/>
      <c r="AE576" s="123"/>
      <c r="AF576" s="102"/>
      <c r="AG576" s="102"/>
      <c r="AH576" s="102"/>
      <c r="AI576" s="102"/>
      <c r="AJ576" s="102"/>
      <c r="AK576" s="102"/>
      <c r="AL576" s="102"/>
      <c r="AM576" s="102"/>
      <c r="AN576" s="102"/>
      <c r="AO576" s="102"/>
      <c r="AP576" s="102"/>
      <c r="AQ576" s="102"/>
      <c r="AR576" s="102"/>
    </row>
    <row r="577" spans="1:44" s="88" customFormat="1" ht="30" customHeight="1" thickBot="1">
      <c r="A577" s="348"/>
      <c r="B577" s="349"/>
      <c r="C577" s="350" t="s">
        <v>58</v>
      </c>
      <c r="D577" s="349"/>
      <c r="E577" s="157" t="s">
        <v>53</v>
      </c>
      <c r="F577" s="352" t="s">
        <v>54</v>
      </c>
      <c r="G577" s="353"/>
      <c r="H577" s="353"/>
      <c r="I577" s="352" t="s">
        <v>54</v>
      </c>
      <c r="J577" s="352" t="s">
        <v>54</v>
      </c>
      <c r="K577" s="352" t="s">
        <v>54</v>
      </c>
      <c r="L577" s="354">
        <f>SUM(L576:L576)</f>
        <v>0</v>
      </c>
      <c r="M577" s="354">
        <f>SUM(M576:M576)</f>
        <v>0</v>
      </c>
      <c r="N577" s="354">
        <f>SUM(N576:N576)</f>
        <v>0</v>
      </c>
      <c r="O577" s="354">
        <f>SUM(O576:O576)</f>
        <v>0</v>
      </c>
      <c r="P577" s="354"/>
      <c r="Q577" s="354"/>
      <c r="R577" s="354"/>
      <c r="S577" s="355"/>
      <c r="T577" s="356"/>
      <c r="U577" s="349"/>
      <c r="V577" s="307">
        <f>$AB$15-((N577*24))</f>
        <v>672</v>
      </c>
      <c r="W577" s="308">
        <v>750</v>
      </c>
      <c r="X577" s="309">
        <v>815</v>
      </c>
      <c r="Y577" s="310">
        <f>W577*X577</f>
        <v>611250</v>
      </c>
      <c r="Z577" s="307">
        <f>(Y577*(V577-L577*24))/V577</f>
        <v>611250</v>
      </c>
      <c r="AA577" s="311">
        <f>(Z577/Y577)*100</f>
        <v>100</v>
      </c>
      <c r="AB577" s="107"/>
    </row>
    <row r="578" spans="1:44" s="103" customFormat="1" ht="30" customHeight="1" thickBot="1">
      <c r="A578" s="251">
        <v>2</v>
      </c>
      <c r="B578" s="488" t="s">
        <v>631</v>
      </c>
      <c r="C578" s="496" t="s">
        <v>632</v>
      </c>
      <c r="D578" s="371">
        <v>815</v>
      </c>
      <c r="E578" s="198" t="s">
        <v>53</v>
      </c>
      <c r="F578" s="180" t="s">
        <v>54</v>
      </c>
      <c r="G578" s="104">
        <v>42053.504166666666</v>
      </c>
      <c r="H578" s="104">
        <v>42053.731944444444</v>
      </c>
      <c r="I578" s="497"/>
      <c r="J578" s="497"/>
      <c r="K578" s="497"/>
      <c r="L578" s="160">
        <f>IF(RIGHT(S578)="T",(+H578-G578),0)</f>
        <v>0.22777777777810115</v>
      </c>
      <c r="M578" s="160">
        <f>IF(RIGHT(S578)="U",(+H578-G578),0)</f>
        <v>0</v>
      </c>
      <c r="N578" s="160">
        <f>IF(RIGHT(S578)="C",(+H578-G578),0)</f>
        <v>0</v>
      </c>
      <c r="O578" s="160">
        <f>IF(RIGHT(S578)="D",(+H578-G578),0)</f>
        <v>0</v>
      </c>
      <c r="P578" s="182"/>
      <c r="Q578" s="182"/>
      <c r="R578" s="182"/>
      <c r="S578" s="105" t="s">
        <v>128</v>
      </c>
      <c r="T578" s="106" t="s">
        <v>893</v>
      </c>
      <c r="U578" s="182"/>
      <c r="V578" s="254"/>
      <c r="W578" s="416"/>
      <c r="X578" s="416"/>
      <c r="Y578" s="416"/>
      <c r="Z578" s="416"/>
      <c r="AA578" s="417"/>
      <c r="AB578" s="123"/>
      <c r="AC578" s="123"/>
      <c r="AD578" s="123"/>
      <c r="AE578" s="123"/>
      <c r="AF578" s="102"/>
      <c r="AG578" s="102"/>
      <c r="AH578" s="102"/>
      <c r="AI578" s="102"/>
      <c r="AJ578" s="102"/>
      <c r="AK578" s="102"/>
      <c r="AL578" s="102"/>
      <c r="AM578" s="102"/>
      <c r="AN578" s="102"/>
      <c r="AO578" s="102"/>
      <c r="AP578" s="102"/>
      <c r="AQ578" s="102"/>
      <c r="AR578" s="102"/>
    </row>
    <row r="579" spans="1:44" s="88" customFormat="1" ht="30" customHeight="1" thickBot="1">
      <c r="A579" s="348"/>
      <c r="B579" s="349"/>
      <c r="C579" s="350" t="s">
        <v>58</v>
      </c>
      <c r="D579" s="349"/>
      <c r="E579" s="157" t="s">
        <v>53</v>
      </c>
      <c r="F579" s="352" t="s">
        <v>54</v>
      </c>
      <c r="G579" s="353"/>
      <c r="H579" s="353"/>
      <c r="I579" s="352" t="s">
        <v>54</v>
      </c>
      <c r="J579" s="352" t="s">
        <v>54</v>
      </c>
      <c r="K579" s="352" t="s">
        <v>54</v>
      </c>
      <c r="L579" s="354">
        <f>SUM(L578:L578)</f>
        <v>0.22777777777810115</v>
      </c>
      <c r="M579" s="354">
        <f>SUM(M578:M578)</f>
        <v>0</v>
      </c>
      <c r="N579" s="354">
        <f>SUM(N578:N578)</f>
        <v>0</v>
      </c>
      <c r="O579" s="354">
        <f>SUM(O578:O578)</f>
        <v>0</v>
      </c>
      <c r="P579" s="354"/>
      <c r="Q579" s="354"/>
      <c r="R579" s="354"/>
      <c r="S579" s="355"/>
      <c r="T579" s="356"/>
      <c r="U579" s="349"/>
      <c r="V579" s="307">
        <f>$AB$15-((N579*24))</f>
        <v>672</v>
      </c>
      <c r="W579" s="308">
        <v>750</v>
      </c>
      <c r="X579" s="309">
        <v>815</v>
      </c>
      <c r="Y579" s="310">
        <f>W579*X579</f>
        <v>611250</v>
      </c>
      <c r="Z579" s="307">
        <f>(Y579*(V579-L579*24))/V579</f>
        <v>606277.52976189763</v>
      </c>
      <c r="AA579" s="311">
        <f>(Z579/Y579)*100</f>
        <v>99.186507936506771</v>
      </c>
      <c r="AB579" s="107"/>
    </row>
    <row r="580" spans="1:44" s="107" customFormat="1" ht="30" customHeight="1" thickBot="1">
      <c r="A580" s="698">
        <v>3</v>
      </c>
      <c r="B580" s="706" t="s">
        <v>633</v>
      </c>
      <c r="C580" s="704" t="s">
        <v>634</v>
      </c>
      <c r="D580" s="739">
        <v>789.78599999999994</v>
      </c>
      <c r="E580" s="198" t="s">
        <v>53</v>
      </c>
      <c r="F580" s="180" t="s">
        <v>54</v>
      </c>
      <c r="G580" s="104">
        <v>42053.45208333333</v>
      </c>
      <c r="H580" s="104">
        <v>42053.479166666664</v>
      </c>
      <c r="I580" s="180" t="s">
        <v>54</v>
      </c>
      <c r="J580" s="180" t="s">
        <v>54</v>
      </c>
      <c r="K580" s="180" t="s">
        <v>54</v>
      </c>
      <c r="L580" s="160">
        <f t="shared" ref="L580:L581" si="327">IF(RIGHT(S580)="T",(+H580-G580),0)</f>
        <v>0</v>
      </c>
      <c r="M580" s="160">
        <f t="shared" ref="M580:M581" si="328">IF(RIGHT(S580)="U",(+H580-G580),0)</f>
        <v>2.7083333334303461E-2</v>
      </c>
      <c r="N580" s="160">
        <f t="shared" ref="N580:N581" si="329">IF(RIGHT(S580)="C",(+H580-G580),0)</f>
        <v>0</v>
      </c>
      <c r="O580" s="160">
        <f t="shared" ref="O580:O581" si="330">IF(RIGHT(S580)="D",(+H580-G580),0)</f>
        <v>0</v>
      </c>
      <c r="P580" s="659" t="s">
        <v>635</v>
      </c>
      <c r="Q580" s="659" t="s">
        <v>635</v>
      </c>
      <c r="R580" s="659" t="s">
        <v>635</v>
      </c>
      <c r="S580" s="373" t="s">
        <v>78</v>
      </c>
      <c r="T580" s="374" t="s">
        <v>897</v>
      </c>
      <c r="U580" s="394"/>
      <c r="V580" s="208"/>
      <c r="W580" s="209"/>
      <c r="X580" s="209"/>
      <c r="Y580" s="209"/>
      <c r="Z580" s="209"/>
      <c r="AA580" s="210"/>
    </row>
    <row r="581" spans="1:44" s="107" customFormat="1" ht="30" customHeight="1" thickBot="1">
      <c r="A581" s="699"/>
      <c r="B581" s="738"/>
      <c r="C581" s="738"/>
      <c r="D581" s="738"/>
      <c r="E581" s="157" t="s">
        <v>53</v>
      </c>
      <c r="F581" s="169"/>
      <c r="G581" s="104">
        <v>42054.507638888892</v>
      </c>
      <c r="H581" s="104">
        <v>42054.511805555558</v>
      </c>
      <c r="I581" s="169"/>
      <c r="J581" s="169"/>
      <c r="K581" s="169"/>
      <c r="L581" s="171">
        <f t="shared" si="327"/>
        <v>4.166666665696539E-3</v>
      </c>
      <c r="M581" s="171">
        <f t="shared" si="328"/>
        <v>0</v>
      </c>
      <c r="N581" s="171">
        <f t="shared" si="329"/>
        <v>0</v>
      </c>
      <c r="O581" s="171">
        <f t="shared" si="330"/>
        <v>0</v>
      </c>
      <c r="P581" s="660"/>
      <c r="Q581" s="660"/>
      <c r="R581" s="660"/>
      <c r="S581" s="105" t="s">
        <v>171</v>
      </c>
      <c r="T581" s="111" t="s">
        <v>892</v>
      </c>
      <c r="U581" s="339"/>
      <c r="V581" s="192"/>
      <c r="W581" s="193"/>
      <c r="X581" s="193"/>
      <c r="Y581" s="193"/>
      <c r="Z581" s="193"/>
      <c r="AA581" s="194"/>
    </row>
    <row r="582" spans="1:44" s="88" customFormat="1" ht="30" customHeight="1" thickBot="1">
      <c r="A582" s="348"/>
      <c r="B582" s="349"/>
      <c r="C582" s="350" t="s">
        <v>58</v>
      </c>
      <c r="D582" s="349"/>
      <c r="E582" s="157" t="s">
        <v>53</v>
      </c>
      <c r="F582" s="352" t="s">
        <v>54</v>
      </c>
      <c r="G582" s="353"/>
      <c r="H582" s="353"/>
      <c r="I582" s="352" t="s">
        <v>54</v>
      </c>
      <c r="J582" s="352" t="s">
        <v>54</v>
      </c>
      <c r="K582" s="352" t="s">
        <v>54</v>
      </c>
      <c r="L582" s="354">
        <f>SUM(L580:L581)</f>
        <v>4.166666665696539E-3</v>
      </c>
      <c r="M582" s="354">
        <f>SUM(M580:M581)</f>
        <v>2.7083333334303461E-2</v>
      </c>
      <c r="N582" s="354">
        <f>SUM(N580:N581)</f>
        <v>0</v>
      </c>
      <c r="O582" s="354">
        <f>SUM(O580:O581)</f>
        <v>0</v>
      </c>
      <c r="P582" s="354"/>
      <c r="Q582" s="354"/>
      <c r="R582" s="354"/>
      <c r="S582" s="355"/>
      <c r="T582" s="356"/>
      <c r="U582" s="349"/>
      <c r="V582" s="203">
        <f>$AB$15-((N582*24))</f>
        <v>672</v>
      </c>
      <c r="W582" s="176">
        <v>1250</v>
      </c>
      <c r="X582" s="177">
        <v>789.78599999999994</v>
      </c>
      <c r="Y582" s="204">
        <f>W582*X582</f>
        <v>987232.49999999988</v>
      </c>
      <c r="Z582" s="203">
        <f>(Y582*(V582-L582*24))/V582</f>
        <v>987085.59040181979</v>
      </c>
      <c r="AA582" s="205">
        <f>(Z582/Y582)*100</f>
        <v>99.985119047622504</v>
      </c>
      <c r="AB582" s="107"/>
    </row>
    <row r="583" spans="1:44" s="107" customFormat="1" ht="30" customHeight="1" thickBot="1">
      <c r="A583" s="698">
        <v>4</v>
      </c>
      <c r="B583" s="706" t="s">
        <v>636</v>
      </c>
      <c r="C583" s="704" t="s">
        <v>637</v>
      </c>
      <c r="D583" s="739">
        <v>789.78599999999994</v>
      </c>
      <c r="E583" s="198" t="s">
        <v>53</v>
      </c>
      <c r="F583" s="180" t="s">
        <v>54</v>
      </c>
      <c r="G583" s="104">
        <v>42053.45208333333</v>
      </c>
      <c r="H583" s="104">
        <v>42053.479166666664</v>
      </c>
      <c r="I583" s="180" t="s">
        <v>54</v>
      </c>
      <c r="J583" s="180" t="s">
        <v>54</v>
      </c>
      <c r="K583" s="180" t="s">
        <v>54</v>
      </c>
      <c r="L583" s="160">
        <f>IF(RIGHT(S583)="T",(+H583-G583),0)</f>
        <v>0</v>
      </c>
      <c r="M583" s="160">
        <f>IF(RIGHT(S583)="U",(+H583-G583),0)</f>
        <v>2.7083333334303461E-2</v>
      </c>
      <c r="N583" s="160">
        <f>IF(RIGHT(S583)="C",(+H583-G583),0)</f>
        <v>0</v>
      </c>
      <c r="O583" s="160">
        <f>IF(RIGHT(S583)="D",(+H583-G583),0)</f>
        <v>0</v>
      </c>
      <c r="P583" s="659" t="s">
        <v>635</v>
      </c>
      <c r="Q583" s="659" t="s">
        <v>635</v>
      </c>
      <c r="R583" s="659" t="s">
        <v>635</v>
      </c>
      <c r="S583" s="373" t="s">
        <v>78</v>
      </c>
      <c r="T583" s="374" t="s">
        <v>897</v>
      </c>
      <c r="U583" s="394"/>
      <c r="V583" s="208"/>
      <c r="W583" s="209"/>
      <c r="X583" s="209"/>
      <c r="Y583" s="209"/>
      <c r="Z583" s="209"/>
      <c r="AA583" s="210"/>
    </row>
    <row r="584" spans="1:44" s="107" customFormat="1" ht="30" customHeight="1">
      <c r="A584" s="699"/>
      <c r="B584" s="738"/>
      <c r="C584" s="738"/>
      <c r="D584" s="738"/>
      <c r="E584" s="157" t="s">
        <v>53</v>
      </c>
      <c r="F584" s="169"/>
      <c r="G584" s="104">
        <v>42054.507638888892</v>
      </c>
      <c r="H584" s="104">
        <v>42054.511805555558</v>
      </c>
      <c r="I584" s="169"/>
      <c r="J584" s="169"/>
      <c r="K584" s="169"/>
      <c r="L584" s="562">
        <f>IF(RIGHT(S584)="T",(+H584-G584),0)</f>
        <v>4.166666665696539E-3</v>
      </c>
      <c r="M584" s="562">
        <f>IF(RIGHT(S584)="U",(+H584-G584),0)</f>
        <v>0</v>
      </c>
      <c r="N584" s="562">
        <f>IF(RIGHT(S584)="C",(+H584-G584),0)</f>
        <v>0</v>
      </c>
      <c r="O584" s="562">
        <f>IF(RIGHT(S584)="D",(+H584-G584),0)</f>
        <v>0</v>
      </c>
      <c r="P584" s="660"/>
      <c r="Q584" s="660"/>
      <c r="R584" s="660"/>
      <c r="S584" s="105" t="s">
        <v>171</v>
      </c>
      <c r="T584" s="111" t="s">
        <v>892</v>
      </c>
      <c r="U584" s="339"/>
      <c r="V584" s="192"/>
      <c r="W584" s="193"/>
      <c r="X584" s="193"/>
      <c r="Y584" s="193"/>
      <c r="Z584" s="193"/>
      <c r="AA584" s="194"/>
    </row>
    <row r="585" spans="1:44" s="88" customFormat="1" ht="30" customHeight="1" thickBot="1">
      <c r="A585" s="348"/>
      <c r="B585" s="349"/>
      <c r="C585" s="350" t="s">
        <v>58</v>
      </c>
      <c r="D585" s="349"/>
      <c r="E585" s="198" t="s">
        <v>53</v>
      </c>
      <c r="F585" s="352" t="s">
        <v>54</v>
      </c>
      <c r="G585" s="353"/>
      <c r="H585" s="353"/>
      <c r="I585" s="352" t="s">
        <v>54</v>
      </c>
      <c r="J585" s="352" t="s">
        <v>54</v>
      </c>
      <c r="K585" s="352" t="s">
        <v>54</v>
      </c>
      <c r="L585" s="354">
        <f>SUM(L583:L584)</f>
        <v>4.166666665696539E-3</v>
      </c>
      <c r="M585" s="354">
        <f>SUM(M583:M584)</f>
        <v>2.7083333334303461E-2</v>
      </c>
      <c r="N585" s="354">
        <f>SUM(N583:N584)</f>
        <v>0</v>
      </c>
      <c r="O585" s="354">
        <f>SUM(O583:O584)</f>
        <v>0</v>
      </c>
      <c r="P585" s="354"/>
      <c r="Q585" s="354"/>
      <c r="R585" s="354"/>
      <c r="S585" s="355"/>
      <c r="T585" s="356"/>
      <c r="U585" s="349"/>
      <c r="V585" s="307">
        <f>$AB$15-((N585*24))</f>
        <v>672</v>
      </c>
      <c r="W585" s="308">
        <v>1250</v>
      </c>
      <c r="X585" s="309">
        <v>789.78599999999994</v>
      </c>
      <c r="Y585" s="310">
        <f>W585*X585</f>
        <v>987232.49999999988</v>
      </c>
      <c r="Z585" s="307">
        <f>(Y585*(V585-L585*24))/V585</f>
        <v>987085.59040181979</v>
      </c>
      <c r="AA585" s="311">
        <f>(Z585/Y585)*100</f>
        <v>99.985119047622504</v>
      </c>
      <c r="AB585" s="107"/>
    </row>
    <row r="586" spans="1:44" s="103" customFormat="1" ht="30" customHeight="1">
      <c r="A586" s="564"/>
      <c r="B586" s="443"/>
      <c r="C586" s="661" t="s">
        <v>638</v>
      </c>
      <c r="D586" s="662"/>
      <c r="E586" s="157" t="s">
        <v>53</v>
      </c>
      <c r="F586" s="190" t="s">
        <v>54</v>
      </c>
      <c r="G586" s="662"/>
      <c r="H586" s="662"/>
      <c r="I586" s="661"/>
      <c r="J586" s="661"/>
      <c r="K586" s="661"/>
      <c r="L586" s="528">
        <f>SUM(L582+L585+L579+L577)</f>
        <v>0.23611111110949423</v>
      </c>
      <c r="M586" s="528">
        <f>SUM(M582+M585+M579+M577)</f>
        <v>5.4166666668606922E-2</v>
      </c>
      <c r="N586" s="528">
        <f>SUM(N582+N585+N579+N577)</f>
        <v>0</v>
      </c>
      <c r="O586" s="528">
        <f>SUM(O582+O585+O579+O577)</f>
        <v>0</v>
      </c>
      <c r="P586" s="528"/>
      <c r="Q586" s="528"/>
      <c r="R586" s="528"/>
      <c r="S586" s="528"/>
      <c r="T586" s="569"/>
      <c r="U586" s="528"/>
      <c r="V586" s="450"/>
      <c r="W586" s="451"/>
      <c r="X586" s="450">
        <f>SUM(X576:X585)</f>
        <v>3209.5720000000001</v>
      </c>
      <c r="Y586" s="450">
        <f>SUM(Y576:Y585)</f>
        <v>3196965</v>
      </c>
      <c r="Z586" s="453">
        <f>SUM(Z576:Z585)</f>
        <v>3191698.7105655372</v>
      </c>
      <c r="AA586" s="663">
        <f>(Z586/Y586)*100</f>
        <v>99.8352722211703</v>
      </c>
      <c r="AB586" s="144" t="s">
        <v>460</v>
      </c>
      <c r="AC586" s="123"/>
      <c r="AD586" s="123"/>
      <c r="AE586" s="123"/>
      <c r="AF586" s="102"/>
      <c r="AG586" s="102"/>
      <c r="AH586" s="102"/>
      <c r="AI586" s="102"/>
      <c r="AJ586" s="102"/>
      <c r="AK586" s="102"/>
      <c r="AL586" s="102"/>
      <c r="AM586" s="102"/>
      <c r="AN586" s="102"/>
      <c r="AO586" s="102"/>
      <c r="AP586" s="102"/>
      <c r="AQ586" s="102"/>
      <c r="AR586" s="102"/>
    </row>
    <row r="587" spans="1:44" s="103" customFormat="1" ht="30" customHeight="1" thickBot="1">
      <c r="A587" s="653" t="s">
        <v>639</v>
      </c>
      <c r="B587" s="455"/>
      <c r="C587" s="570" t="s">
        <v>640</v>
      </c>
      <c r="D587" s="664"/>
      <c r="E587" s="198" t="s">
        <v>53</v>
      </c>
      <c r="F587" s="517" t="s">
        <v>54</v>
      </c>
      <c r="G587" s="654"/>
      <c r="H587" s="654"/>
      <c r="I587" s="655"/>
      <c r="J587" s="655"/>
      <c r="K587" s="655"/>
      <c r="L587" s="656"/>
      <c r="M587" s="656"/>
      <c r="N587" s="656"/>
      <c r="O587" s="656"/>
      <c r="P587" s="656"/>
      <c r="Q587" s="656"/>
      <c r="R587" s="656"/>
      <c r="S587" s="657"/>
      <c r="T587" s="176"/>
      <c r="U587" s="605"/>
      <c r="V587" s="428"/>
      <c r="W587" s="455" t="s">
        <v>627</v>
      </c>
      <c r="X587" s="658"/>
      <c r="Y587" s="606"/>
      <c r="Z587" s="606"/>
      <c r="AA587" s="606"/>
      <c r="AB587" s="123"/>
      <c r="AC587" s="123"/>
      <c r="AD587" s="123"/>
      <c r="AE587" s="123"/>
      <c r="AF587" s="102"/>
      <c r="AG587" s="102"/>
      <c r="AH587" s="102"/>
      <c r="AI587" s="102"/>
      <c r="AJ587" s="102"/>
      <c r="AK587" s="102"/>
      <c r="AL587" s="102"/>
      <c r="AM587" s="102"/>
      <c r="AN587" s="102"/>
      <c r="AO587" s="102"/>
      <c r="AP587" s="102"/>
      <c r="AQ587" s="102"/>
      <c r="AR587" s="102"/>
    </row>
    <row r="588" spans="1:44" s="103" customFormat="1" ht="30" customHeight="1">
      <c r="A588" s="251">
        <v>1</v>
      </c>
      <c r="B588" s="252" t="s">
        <v>641</v>
      </c>
      <c r="C588" s="496" t="s">
        <v>642</v>
      </c>
      <c r="D588" s="362">
        <v>250</v>
      </c>
      <c r="E588" s="268" t="s">
        <v>53</v>
      </c>
      <c r="F588" s="169" t="s">
        <v>54</v>
      </c>
      <c r="G588" s="104">
        <v>42048.694444444445</v>
      </c>
      <c r="H588" s="104">
        <v>42049.087500000001</v>
      </c>
      <c r="I588" s="526"/>
      <c r="J588" s="526"/>
      <c r="K588" s="526"/>
      <c r="L588" s="181">
        <f>IF(RIGHT(S588)="T",(+H588-G588),0)</f>
        <v>0.39305555555620231</v>
      </c>
      <c r="M588" s="181">
        <f>IF(RIGHT(S588)="U",(+H588-G588),0)</f>
        <v>0</v>
      </c>
      <c r="N588" s="181">
        <f>IF(RIGHT(S588)="C",(+H588-G588),0)</f>
        <v>0</v>
      </c>
      <c r="O588" s="181">
        <f>IF(RIGHT(S588)="D",(+H588-G588),0)</f>
        <v>0</v>
      </c>
      <c r="P588" s="172"/>
      <c r="Q588" s="172"/>
      <c r="R588" s="172"/>
      <c r="S588" s="105" t="s">
        <v>171</v>
      </c>
      <c r="T588" s="111" t="s">
        <v>894</v>
      </c>
      <c r="U588" s="182"/>
      <c r="V588" s="296"/>
      <c r="W588" s="297"/>
      <c r="X588" s="221"/>
      <c r="Y588" s="298"/>
      <c r="Z588" s="296"/>
      <c r="AA588" s="299"/>
      <c r="AB588" s="123"/>
      <c r="AC588" s="123"/>
      <c r="AD588" s="123"/>
      <c r="AE588" s="123"/>
      <c r="AF588" s="102"/>
      <c r="AG588" s="102"/>
      <c r="AH588" s="102"/>
      <c r="AI588" s="102"/>
      <c r="AJ588" s="102"/>
      <c r="AK588" s="102"/>
      <c r="AL588" s="102"/>
      <c r="AM588" s="102"/>
      <c r="AN588" s="102"/>
      <c r="AO588" s="102"/>
      <c r="AP588" s="102"/>
      <c r="AQ588" s="102"/>
      <c r="AR588" s="102"/>
    </row>
    <row r="589" spans="1:44" s="88" customFormat="1" ht="30" customHeight="1" thickBot="1">
      <c r="A589" s="348"/>
      <c r="B589" s="349"/>
      <c r="C589" s="350" t="s">
        <v>58</v>
      </c>
      <c r="D589" s="349"/>
      <c r="E589" s="189" t="s">
        <v>53</v>
      </c>
      <c r="F589" s="352" t="s">
        <v>54</v>
      </c>
      <c r="G589" s="353"/>
      <c r="H589" s="353"/>
      <c r="I589" s="352" t="s">
        <v>54</v>
      </c>
      <c r="J589" s="352" t="s">
        <v>54</v>
      </c>
      <c r="K589" s="352" t="s">
        <v>54</v>
      </c>
      <c r="L589" s="354">
        <f>SUM(L588:L588)</f>
        <v>0.39305555555620231</v>
      </c>
      <c r="M589" s="354">
        <f>SUM(M588:M588)</f>
        <v>0</v>
      </c>
      <c r="N589" s="354">
        <f>SUM(N588:N588)</f>
        <v>0</v>
      </c>
      <c r="O589" s="354">
        <f>SUM(O588:O588)</f>
        <v>0</v>
      </c>
      <c r="P589" s="354"/>
      <c r="Q589" s="354"/>
      <c r="R589" s="354"/>
      <c r="S589" s="355"/>
      <c r="T589" s="356"/>
      <c r="U589" s="349"/>
      <c r="V589" s="307">
        <f>$AB$15-((N589*24))</f>
        <v>672</v>
      </c>
      <c r="W589" s="308">
        <v>250</v>
      </c>
      <c r="X589" s="309"/>
      <c r="Y589" s="310">
        <f>W589</f>
        <v>250</v>
      </c>
      <c r="Z589" s="307">
        <f>(Y589*(V589-L589*24))/V589</f>
        <v>246.49057539681962</v>
      </c>
      <c r="AA589" s="311">
        <f>(Z589/Y589)*100</f>
        <v>98.596230158727849</v>
      </c>
      <c r="AB589" s="107"/>
    </row>
    <row r="590" spans="1:44" s="113" customFormat="1" ht="30" customHeight="1" thickBot="1">
      <c r="A590" s="316">
        <v>2</v>
      </c>
      <c r="B590" s="317" t="s">
        <v>643</v>
      </c>
      <c r="C590" s="318" t="s">
        <v>644</v>
      </c>
      <c r="D590" s="665">
        <v>250</v>
      </c>
      <c r="E590" s="198" t="s">
        <v>53</v>
      </c>
      <c r="F590" s="158" t="s">
        <v>54</v>
      </c>
      <c r="G590" s="104"/>
      <c r="H590" s="104"/>
      <c r="I590" s="158" t="s">
        <v>54</v>
      </c>
      <c r="J590" s="158" t="s">
        <v>54</v>
      </c>
      <c r="K590" s="158" t="s">
        <v>54</v>
      </c>
      <c r="L590" s="206">
        <f>IF(RIGHT(S590)="T",(+H590-G590),0)</f>
        <v>0</v>
      </c>
      <c r="M590" s="206">
        <f>IF(RIGHT(S590)="U",(+H590-G590),0)</f>
        <v>0</v>
      </c>
      <c r="N590" s="206">
        <f>IF(RIGHT(S590)="C",(+H590-G590),0)</f>
        <v>0</v>
      </c>
      <c r="O590" s="206">
        <f>IF(RIGHT(S590)="D",(+H590-G590),0)</f>
        <v>0</v>
      </c>
      <c r="P590" s="158" t="s">
        <v>54</v>
      </c>
      <c r="Q590" s="158" t="s">
        <v>54</v>
      </c>
      <c r="R590" s="158" t="s">
        <v>54</v>
      </c>
      <c r="S590" s="105"/>
      <c r="T590" s="111"/>
      <c r="U590" s="267"/>
      <c r="V590" s="222"/>
      <c r="W590" s="223"/>
      <c r="X590" s="223"/>
      <c r="Y590" s="223"/>
      <c r="Z590" s="223"/>
      <c r="AA590" s="224"/>
    </row>
    <row r="591" spans="1:44" s="88" customFormat="1" ht="30" customHeight="1" thickBot="1">
      <c r="A591" s="195"/>
      <c r="B591" s="196"/>
      <c r="C591" s="197" t="s">
        <v>58</v>
      </c>
      <c r="D591" s="196"/>
      <c r="E591" s="157" t="s">
        <v>53</v>
      </c>
      <c r="F591" s="199" t="s">
        <v>54</v>
      </c>
      <c r="G591" s="200"/>
      <c r="H591" s="200"/>
      <c r="I591" s="199" t="s">
        <v>54</v>
      </c>
      <c r="J591" s="199" t="s">
        <v>54</v>
      </c>
      <c r="K591" s="199" t="s">
        <v>54</v>
      </c>
      <c r="L591" s="201">
        <f>SUM(L590:L590)</f>
        <v>0</v>
      </c>
      <c r="M591" s="201">
        <f>SUM(M590:M590)</f>
        <v>0</v>
      </c>
      <c r="N591" s="201">
        <f>SUM(N590:N590)</f>
        <v>0</v>
      </c>
      <c r="O591" s="201">
        <f>SUM(O590:O590)</f>
        <v>0</v>
      </c>
      <c r="P591" s="201"/>
      <c r="Q591" s="201"/>
      <c r="R591" s="201"/>
      <c r="S591" s="338"/>
      <c r="T591" s="225"/>
      <c r="U591" s="196"/>
      <c r="V591" s="203">
        <f>$AB$15-((N591*24))</f>
        <v>672</v>
      </c>
      <c r="W591" s="176">
        <v>250</v>
      </c>
      <c r="X591" s="177"/>
      <c r="Y591" s="204">
        <f>W591</f>
        <v>250</v>
      </c>
      <c r="Z591" s="203">
        <f>(Y591*(V591-L591*24))/V591</f>
        <v>250</v>
      </c>
      <c r="AA591" s="205">
        <f>(Z591/Y591)*100</f>
        <v>100</v>
      </c>
      <c r="AB591" s="107"/>
    </row>
    <row r="592" spans="1:44" s="103" customFormat="1" ht="30" customHeight="1" thickBot="1">
      <c r="A592" s="156"/>
      <c r="B592" s="443"/>
      <c r="C592" s="666" t="s">
        <v>645</v>
      </c>
      <c r="D592" s="451"/>
      <c r="E592" s="198" t="s">
        <v>53</v>
      </c>
      <c r="F592" s="190" t="s">
        <v>54</v>
      </c>
      <c r="G592" s="567"/>
      <c r="H592" s="567"/>
      <c r="I592" s="666"/>
      <c r="J592" s="666"/>
      <c r="K592" s="666"/>
      <c r="L592" s="528">
        <f>SUM(L588+L591)</f>
        <v>0.39305555555620231</v>
      </c>
      <c r="M592" s="528">
        <f>SUM(M588+M591)</f>
        <v>0</v>
      </c>
      <c r="N592" s="528">
        <f>SUM(N588+N591)</f>
        <v>0</v>
      </c>
      <c r="O592" s="528">
        <f>SUM(O588+O591)</f>
        <v>0</v>
      </c>
      <c r="P592" s="528"/>
      <c r="Q592" s="528"/>
      <c r="R592" s="528"/>
      <c r="S592" s="528"/>
      <c r="T592" s="569"/>
      <c r="U592" s="528"/>
      <c r="V592" s="450"/>
      <c r="W592" s="451"/>
      <c r="X592" s="445"/>
      <c r="Y592" s="450">
        <f>SUM(Y588:Y591)</f>
        <v>500</v>
      </c>
      <c r="Z592" s="453">
        <f>SUM(Z588:Z591)</f>
        <v>496.49057539681962</v>
      </c>
      <c r="AA592" s="663">
        <f>(Z592/Y592)*100</f>
        <v>99.298115079363924</v>
      </c>
      <c r="AB592" s="144" t="s">
        <v>460</v>
      </c>
      <c r="AC592" s="123"/>
      <c r="AD592" s="123"/>
      <c r="AE592" s="123"/>
      <c r="AF592" s="102"/>
      <c r="AG592" s="102"/>
      <c r="AH592" s="102"/>
      <c r="AI592" s="102"/>
      <c r="AJ592" s="102"/>
      <c r="AK592" s="102"/>
      <c r="AL592" s="102"/>
      <c r="AM592" s="102"/>
      <c r="AN592" s="102"/>
      <c r="AO592" s="102"/>
      <c r="AP592" s="102"/>
      <c r="AQ592" s="102"/>
      <c r="AR592" s="102"/>
    </row>
    <row r="593" spans="1:44" s="103" customFormat="1" ht="30" customHeight="1" thickBot="1">
      <c r="A593" s="667" t="s">
        <v>646</v>
      </c>
      <c r="B593" s="455"/>
      <c r="C593" s="570" t="s">
        <v>647</v>
      </c>
      <c r="D593" s="571"/>
      <c r="E593" s="157" t="s">
        <v>53</v>
      </c>
      <c r="F593" s="572" t="s">
        <v>54</v>
      </c>
      <c r="G593" s="654"/>
      <c r="H593" s="654"/>
      <c r="I593" s="655"/>
      <c r="J593" s="655"/>
      <c r="K593" s="655"/>
      <c r="L593" s="656"/>
      <c r="M593" s="656"/>
      <c r="N593" s="656"/>
      <c r="O593" s="656"/>
      <c r="P593" s="656"/>
      <c r="Q593" s="656"/>
      <c r="R593" s="656"/>
      <c r="S593" s="657"/>
      <c r="T593" s="176"/>
      <c r="U593" s="605"/>
      <c r="V593" s="428"/>
      <c r="W593" s="668" t="s">
        <v>648</v>
      </c>
      <c r="X593" s="658"/>
      <c r="Y593" s="606" t="s">
        <v>649</v>
      </c>
      <c r="Z593" s="606" t="s">
        <v>650</v>
      </c>
      <c r="AA593" s="606"/>
      <c r="AB593" s="123"/>
      <c r="AC593" s="123"/>
      <c r="AD593" s="123"/>
      <c r="AE593" s="123"/>
      <c r="AF593" s="102"/>
      <c r="AG593" s="102"/>
      <c r="AH593" s="102"/>
      <c r="AI593" s="102"/>
      <c r="AJ593" s="102"/>
      <c r="AK593" s="102"/>
      <c r="AL593" s="102"/>
      <c r="AM593" s="102"/>
      <c r="AN593" s="102"/>
      <c r="AO593" s="102"/>
      <c r="AP593" s="102"/>
      <c r="AQ593" s="102"/>
      <c r="AR593" s="102"/>
    </row>
    <row r="594" spans="1:44" ht="30" customHeight="1" thickBot="1">
      <c r="A594" s="669">
        <v>1</v>
      </c>
      <c r="B594" s="252" t="s">
        <v>651</v>
      </c>
      <c r="C594" s="670" t="s">
        <v>652</v>
      </c>
      <c r="D594" s="671"/>
      <c r="E594" s="198" t="s">
        <v>53</v>
      </c>
      <c r="F594" s="277"/>
      <c r="G594" s="98"/>
      <c r="H594" s="98"/>
      <c r="I594" s="672"/>
      <c r="J594" s="672"/>
      <c r="K594" s="672"/>
      <c r="L594" s="673">
        <f>IF(RIGHT(S594)="T",(+H594-G594),0)</f>
        <v>0</v>
      </c>
      <c r="M594" s="673">
        <f>IF(RIGHT(S594)="U",(+H594-G594),0)</f>
        <v>0</v>
      </c>
      <c r="N594" s="673">
        <f>IF(RIGHT(S594)="C",(+H594-G594),0)</f>
        <v>0</v>
      </c>
      <c r="O594" s="673">
        <f>IF(RIGHT(S594)="D",(+H594-G594),0)</f>
        <v>0</v>
      </c>
      <c r="P594" s="674"/>
      <c r="Q594" s="674"/>
      <c r="R594" s="674"/>
      <c r="S594" s="99"/>
      <c r="T594" s="129"/>
      <c r="U594" s="675"/>
      <c r="V594" s="676"/>
      <c r="W594" s="404"/>
      <c r="X594" s="404"/>
      <c r="Y594" s="404"/>
      <c r="Z594" s="404"/>
      <c r="AA594" s="40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</row>
    <row r="595" spans="1:44" s="88" customFormat="1" ht="30" customHeight="1" thickBot="1">
      <c r="A595" s="283"/>
      <c r="B595" s="284"/>
      <c r="C595" s="285" t="s">
        <v>58</v>
      </c>
      <c r="D595" s="284"/>
      <c r="E595" s="157" t="s">
        <v>53</v>
      </c>
      <c r="F595" s="287" t="s">
        <v>54</v>
      </c>
      <c r="G595" s="288"/>
      <c r="H595" s="288"/>
      <c r="I595" s="287" t="s">
        <v>54</v>
      </c>
      <c r="J595" s="287" t="s">
        <v>54</v>
      </c>
      <c r="K595" s="287" t="s">
        <v>54</v>
      </c>
      <c r="L595" s="289">
        <f>SUM(L594:L594)</f>
        <v>0</v>
      </c>
      <c r="M595" s="289">
        <f>SUM(M594:M594)</f>
        <v>0</v>
      </c>
      <c r="N595" s="289">
        <f>SUM(N594:N594)</f>
        <v>0</v>
      </c>
      <c r="O595" s="289">
        <f>SUM(O594:O594)</f>
        <v>0</v>
      </c>
      <c r="P595" s="289"/>
      <c r="Q595" s="289"/>
      <c r="R595" s="289"/>
      <c r="S595" s="284"/>
      <c r="T595" s="284"/>
      <c r="U595" s="284"/>
      <c r="V595" s="290">
        <f>$AB$15-((N595*24))</f>
        <v>672</v>
      </c>
      <c r="W595" s="291">
        <v>250</v>
      </c>
      <c r="X595" s="177"/>
      <c r="Y595" s="292">
        <f>W595</f>
        <v>250</v>
      </c>
      <c r="Z595" s="293">
        <f>(Y595*(V595-L595*24))/V595</f>
        <v>250</v>
      </c>
      <c r="AA595" s="294">
        <f>(Z595/Y595)*100</f>
        <v>100</v>
      </c>
      <c r="AB595" s="108"/>
    </row>
    <row r="596" spans="1:44" s="107" customFormat="1" ht="30" customHeight="1" thickBot="1">
      <c r="A596" s="677">
        <v>2</v>
      </c>
      <c r="B596" s="317" t="s">
        <v>568</v>
      </c>
      <c r="C596" s="318" t="s">
        <v>653</v>
      </c>
      <c r="D596" s="333">
        <v>280</v>
      </c>
      <c r="E596" s="198" t="s">
        <v>53</v>
      </c>
      <c r="F596" s="158" t="s">
        <v>54</v>
      </c>
      <c r="G596" s="332"/>
      <c r="H596" s="332"/>
      <c r="I596" s="158" t="s">
        <v>54</v>
      </c>
      <c r="J596" s="158" t="s">
        <v>54</v>
      </c>
      <c r="K596" s="159"/>
      <c r="L596" s="206">
        <f>IF(RIGHT(S596)="T",(+H596-G596),0)</f>
        <v>0</v>
      </c>
      <c r="M596" s="206">
        <f>IF(RIGHT(S596)="U",(+H596-G596),0)</f>
        <v>0</v>
      </c>
      <c r="N596" s="206">
        <f>IF(RIGHT(S596)="C",(+H596-G596),0)</f>
        <v>0</v>
      </c>
      <c r="O596" s="206">
        <f>IF(RIGHT(S596)="D",(+H596-G596),0)</f>
        <v>0</v>
      </c>
      <c r="P596" s="158" t="s">
        <v>54</v>
      </c>
      <c r="Q596" s="158" t="s">
        <v>54</v>
      </c>
      <c r="R596" s="158" t="s">
        <v>54</v>
      </c>
      <c r="S596" s="333"/>
      <c r="T596" s="267"/>
      <c r="U596" s="207"/>
      <c r="V596" s="222"/>
      <c r="W596" s="223"/>
      <c r="X596" s="223"/>
      <c r="Y596" s="223"/>
      <c r="Z596" s="223"/>
      <c r="AA596" s="224"/>
    </row>
    <row r="597" spans="1:44" s="88" customFormat="1" ht="30" customHeight="1" thickBot="1">
      <c r="A597" s="515"/>
      <c r="B597" s="196"/>
      <c r="C597" s="197" t="s">
        <v>58</v>
      </c>
      <c r="D597" s="196"/>
      <c r="E597" s="157" t="s">
        <v>53</v>
      </c>
      <c r="F597" s="199" t="s">
        <v>54</v>
      </c>
      <c r="G597" s="200"/>
      <c r="H597" s="200"/>
      <c r="I597" s="199" t="s">
        <v>54</v>
      </c>
      <c r="J597" s="199" t="s">
        <v>54</v>
      </c>
      <c r="K597" s="199" t="s">
        <v>54</v>
      </c>
      <c r="L597" s="201">
        <f>SUM(L596:L596)</f>
        <v>0</v>
      </c>
      <c r="M597" s="201">
        <f>SUM(M596:M596)</f>
        <v>0</v>
      </c>
      <c r="N597" s="201">
        <f>SUM(N596:N596)</f>
        <v>0</v>
      </c>
      <c r="O597" s="201">
        <f>SUM(O596:O596)</f>
        <v>0</v>
      </c>
      <c r="P597" s="199" t="s">
        <v>54</v>
      </c>
      <c r="Q597" s="199" t="s">
        <v>54</v>
      </c>
      <c r="R597" s="199" t="s">
        <v>54</v>
      </c>
      <c r="S597" s="338"/>
      <c r="T597" s="225"/>
      <c r="U597" s="196"/>
      <c r="V597" s="203">
        <f>$AB$15-((N597*24))</f>
        <v>672</v>
      </c>
      <c r="W597" s="176">
        <v>280</v>
      </c>
      <c r="X597" s="177"/>
      <c r="Y597" s="204">
        <f>W597</f>
        <v>280</v>
      </c>
      <c r="Z597" s="203">
        <f>(Y597*(V597-L597*24))/V597</f>
        <v>280</v>
      </c>
      <c r="AA597" s="205">
        <f>(Z597/Y597)*100</f>
        <v>100</v>
      </c>
      <c r="AB597" s="107"/>
    </row>
    <row r="598" spans="1:44" s="103" customFormat="1" ht="30" customHeight="1" thickBot="1">
      <c r="A598" s="156"/>
      <c r="B598" s="443"/>
      <c r="C598" s="666" t="s">
        <v>654</v>
      </c>
      <c r="D598" s="567"/>
      <c r="E598" s="198" t="s">
        <v>53</v>
      </c>
      <c r="F598" s="190" t="s">
        <v>54</v>
      </c>
      <c r="G598" s="567"/>
      <c r="H598" s="567"/>
      <c r="I598" s="666"/>
      <c r="J598" s="666"/>
      <c r="K598" s="666"/>
      <c r="L598" s="528">
        <f>SUM(L595+L597)</f>
        <v>0</v>
      </c>
      <c r="M598" s="528">
        <f t="shared" ref="M598:O598" si="331">SUM(M595+M597)</f>
        <v>0</v>
      </c>
      <c r="N598" s="528">
        <f t="shared" si="331"/>
        <v>0</v>
      </c>
      <c r="O598" s="528">
        <f t="shared" si="331"/>
        <v>0</v>
      </c>
      <c r="P598" s="528"/>
      <c r="Q598" s="528"/>
      <c r="R598" s="528"/>
      <c r="S598" s="528"/>
      <c r="T598" s="569"/>
      <c r="U598" s="528"/>
      <c r="V598" s="450"/>
      <c r="W598" s="451"/>
      <c r="X598" s="445"/>
      <c r="Y598" s="450">
        <f>SUM(Y596:Y597)</f>
        <v>280</v>
      </c>
      <c r="Z598" s="453">
        <f>SUM(Z596:Z597)</f>
        <v>280</v>
      </c>
      <c r="AA598" s="663">
        <f>(Z598/Y598)*100</f>
        <v>100</v>
      </c>
      <c r="AB598" s="144" t="s">
        <v>460</v>
      </c>
      <c r="AC598" s="123"/>
      <c r="AD598" s="123"/>
      <c r="AE598" s="123"/>
      <c r="AF598" s="102"/>
      <c r="AG598" s="102"/>
      <c r="AH598" s="102"/>
      <c r="AI598" s="102"/>
      <c r="AJ598" s="102"/>
      <c r="AK598" s="102"/>
      <c r="AL598" s="102"/>
      <c r="AM598" s="102"/>
      <c r="AN598" s="102"/>
      <c r="AO598" s="102"/>
      <c r="AP598" s="102"/>
      <c r="AQ598" s="102"/>
      <c r="AR598" s="102"/>
    </row>
    <row r="599" spans="1:44" s="103" customFormat="1" ht="30" customHeight="1" thickBot="1">
      <c r="A599" s="667" t="s">
        <v>655</v>
      </c>
      <c r="B599" s="455"/>
      <c r="C599" s="570" t="s">
        <v>656</v>
      </c>
      <c r="D599" s="571"/>
      <c r="E599" s="157" t="s">
        <v>53</v>
      </c>
      <c r="F599" s="572" t="s">
        <v>54</v>
      </c>
      <c r="G599" s="573"/>
      <c r="H599" s="573"/>
      <c r="I599" s="574"/>
      <c r="J599" s="574"/>
      <c r="K599" s="574"/>
      <c r="L599" s="605"/>
      <c r="M599" s="605"/>
      <c r="N599" s="605"/>
      <c r="O599" s="605"/>
      <c r="P599" s="605"/>
      <c r="Q599" s="605"/>
      <c r="R599" s="605"/>
      <c r="S599" s="464"/>
      <c r="T599" s="429"/>
      <c r="U599" s="605"/>
      <c r="V599" s="428"/>
      <c r="W599" s="668" t="s">
        <v>648</v>
      </c>
      <c r="X599" s="658"/>
      <c r="Y599" s="606" t="s">
        <v>649</v>
      </c>
      <c r="Z599" s="606" t="s">
        <v>650</v>
      </c>
      <c r="AA599" s="653"/>
      <c r="AB599" s="123"/>
      <c r="AC599" s="123"/>
      <c r="AD599" s="123"/>
      <c r="AE599" s="123"/>
      <c r="AF599" s="102"/>
      <c r="AG599" s="102"/>
      <c r="AH599" s="102"/>
      <c r="AI599" s="102"/>
      <c r="AJ599" s="102"/>
      <c r="AK599" s="102"/>
      <c r="AL599" s="102"/>
      <c r="AM599" s="102"/>
      <c r="AN599" s="102"/>
      <c r="AO599" s="102"/>
      <c r="AP599" s="102"/>
      <c r="AQ599" s="102"/>
      <c r="AR599" s="102"/>
    </row>
    <row r="600" spans="1:44" s="103" customFormat="1" ht="30" customHeight="1" thickBot="1">
      <c r="A600" s="678">
        <v>1</v>
      </c>
      <c r="B600" s="234" t="s">
        <v>657</v>
      </c>
      <c r="C600" s="493" t="s">
        <v>658</v>
      </c>
      <c r="D600" s="243">
        <v>125</v>
      </c>
      <c r="E600" s="198" t="s">
        <v>53</v>
      </c>
      <c r="F600" s="238" t="s">
        <v>54</v>
      </c>
      <c r="G600" s="494"/>
      <c r="H600" s="494"/>
      <c r="I600" s="495"/>
      <c r="J600" s="495"/>
      <c r="K600" s="495"/>
      <c r="L600" s="240"/>
      <c r="M600" s="524"/>
      <c r="N600" s="524"/>
      <c r="O600" s="586"/>
      <c r="P600" s="586"/>
      <c r="Q600" s="586"/>
      <c r="R600" s="586"/>
      <c r="S600" s="586"/>
      <c r="T600" s="679"/>
      <c r="U600" s="586"/>
      <c r="V600" s="242">
        <f t="shared" ref="V600:V606" si="332">$AB$15-((N600*24))</f>
        <v>672</v>
      </c>
      <c r="W600" s="243">
        <v>125</v>
      </c>
      <c r="X600" s="236"/>
      <c r="Y600" s="244">
        <f t="shared" ref="Y600:Y669" si="333">W600</f>
        <v>125</v>
      </c>
      <c r="Z600" s="242">
        <f t="shared" ref="Z600:Z606" si="334">(Y600*(V600-L600*24))/V600</f>
        <v>125</v>
      </c>
      <c r="AA600" s="245">
        <f t="shared" ref="AA600:AA669" si="335">(Z600/Y600)*100</f>
        <v>100</v>
      </c>
      <c r="AB600" s="123"/>
      <c r="AC600" s="123"/>
      <c r="AD600" s="123"/>
      <c r="AE600" s="123"/>
      <c r="AF600" s="102"/>
      <c r="AG600" s="102"/>
      <c r="AH600" s="102"/>
      <c r="AI600" s="102"/>
      <c r="AJ600" s="102"/>
      <c r="AK600" s="102"/>
      <c r="AL600" s="102"/>
      <c r="AM600" s="102"/>
      <c r="AN600" s="102"/>
      <c r="AO600" s="102"/>
      <c r="AP600" s="102"/>
      <c r="AQ600" s="102"/>
      <c r="AR600" s="102"/>
    </row>
    <row r="601" spans="1:44" s="103" customFormat="1" ht="30" customHeight="1" thickBot="1">
      <c r="A601" s="678">
        <v>2</v>
      </c>
      <c r="B601" s="234" t="s">
        <v>659</v>
      </c>
      <c r="C601" s="493" t="s">
        <v>660</v>
      </c>
      <c r="D601" s="243">
        <v>125</v>
      </c>
      <c r="E601" s="157" t="s">
        <v>53</v>
      </c>
      <c r="F601" s="238" t="s">
        <v>54</v>
      </c>
      <c r="G601" s="494"/>
      <c r="H601" s="494"/>
      <c r="I601" s="495"/>
      <c r="J601" s="495"/>
      <c r="K601" s="495"/>
      <c r="L601" s="240"/>
      <c r="M601" s="524"/>
      <c r="N601" s="524"/>
      <c r="O601" s="586"/>
      <c r="P601" s="586"/>
      <c r="Q601" s="586"/>
      <c r="R601" s="586"/>
      <c r="S601" s="586"/>
      <c r="T601" s="679"/>
      <c r="U601" s="586"/>
      <c r="V601" s="242">
        <f t="shared" si="332"/>
        <v>672</v>
      </c>
      <c r="W601" s="243">
        <v>125</v>
      </c>
      <c r="X601" s="236"/>
      <c r="Y601" s="244">
        <f t="shared" si="333"/>
        <v>125</v>
      </c>
      <c r="Z601" s="242">
        <f t="shared" si="334"/>
        <v>125</v>
      </c>
      <c r="AA601" s="245">
        <f t="shared" si="335"/>
        <v>100</v>
      </c>
      <c r="AB601" s="123"/>
      <c r="AC601" s="123"/>
      <c r="AD601" s="123"/>
      <c r="AE601" s="123"/>
      <c r="AF601" s="102"/>
      <c r="AG601" s="102"/>
      <c r="AH601" s="102"/>
      <c r="AI601" s="102"/>
      <c r="AJ601" s="102"/>
      <c r="AK601" s="102"/>
      <c r="AL601" s="102"/>
      <c r="AM601" s="102"/>
      <c r="AN601" s="102"/>
      <c r="AO601" s="102"/>
      <c r="AP601" s="102"/>
      <c r="AQ601" s="102"/>
      <c r="AR601" s="102"/>
    </row>
    <row r="602" spans="1:44" s="103" customFormat="1" ht="30" customHeight="1" thickBot="1">
      <c r="A602" s="678">
        <v>3</v>
      </c>
      <c r="B602" s="234" t="s">
        <v>661</v>
      </c>
      <c r="C602" s="493" t="s">
        <v>662</v>
      </c>
      <c r="D602" s="243">
        <v>240</v>
      </c>
      <c r="E602" s="198" t="s">
        <v>53</v>
      </c>
      <c r="F602" s="238" t="s">
        <v>54</v>
      </c>
      <c r="G602" s="494"/>
      <c r="H602" s="494"/>
      <c r="I602" s="495"/>
      <c r="J602" s="495"/>
      <c r="K602" s="495"/>
      <c r="L602" s="240"/>
      <c r="M602" s="524"/>
      <c r="N602" s="524"/>
      <c r="O602" s="586"/>
      <c r="P602" s="586"/>
      <c r="Q602" s="586"/>
      <c r="R602" s="586"/>
      <c r="S602" s="586"/>
      <c r="T602" s="679"/>
      <c r="U602" s="586"/>
      <c r="V602" s="242">
        <f t="shared" si="332"/>
        <v>672</v>
      </c>
      <c r="W602" s="243">
        <v>240</v>
      </c>
      <c r="X602" s="236"/>
      <c r="Y602" s="244">
        <f t="shared" si="333"/>
        <v>240</v>
      </c>
      <c r="Z602" s="242">
        <f t="shared" si="334"/>
        <v>240</v>
      </c>
      <c r="AA602" s="245">
        <f t="shared" si="335"/>
        <v>100</v>
      </c>
      <c r="AB602" s="123"/>
      <c r="AC602" s="123"/>
      <c r="AD602" s="123"/>
      <c r="AE602" s="123"/>
      <c r="AF602" s="102"/>
      <c r="AG602" s="102"/>
      <c r="AH602" s="102"/>
      <c r="AI602" s="102"/>
      <c r="AJ602" s="102"/>
      <c r="AK602" s="102"/>
      <c r="AL602" s="102"/>
      <c r="AM602" s="102"/>
      <c r="AN602" s="102"/>
      <c r="AO602" s="102"/>
      <c r="AP602" s="102"/>
      <c r="AQ602" s="102"/>
      <c r="AR602" s="102"/>
    </row>
    <row r="603" spans="1:44" s="103" customFormat="1" ht="30" customHeight="1" thickBot="1">
      <c r="A603" s="678">
        <v>4</v>
      </c>
      <c r="B603" s="234" t="s">
        <v>663</v>
      </c>
      <c r="C603" s="493" t="s">
        <v>664</v>
      </c>
      <c r="D603" s="243">
        <v>240</v>
      </c>
      <c r="E603" s="157" t="s">
        <v>53</v>
      </c>
      <c r="F603" s="238" t="s">
        <v>54</v>
      </c>
      <c r="G603" s="494"/>
      <c r="H603" s="494"/>
      <c r="I603" s="495"/>
      <c r="J603" s="495"/>
      <c r="K603" s="495"/>
      <c r="L603" s="240"/>
      <c r="M603" s="524"/>
      <c r="N603" s="524"/>
      <c r="O603" s="586"/>
      <c r="P603" s="586"/>
      <c r="Q603" s="586"/>
      <c r="R603" s="586"/>
      <c r="S603" s="586"/>
      <c r="T603" s="679"/>
      <c r="U603" s="586"/>
      <c r="V603" s="242">
        <f t="shared" si="332"/>
        <v>672</v>
      </c>
      <c r="W603" s="243">
        <v>240</v>
      </c>
      <c r="X603" s="236"/>
      <c r="Y603" s="244">
        <f t="shared" si="333"/>
        <v>240</v>
      </c>
      <c r="Z603" s="242">
        <f t="shared" si="334"/>
        <v>240</v>
      </c>
      <c r="AA603" s="245">
        <f t="shared" si="335"/>
        <v>100</v>
      </c>
      <c r="AB603" s="123"/>
      <c r="AC603" s="123"/>
      <c r="AD603" s="123"/>
      <c r="AE603" s="123"/>
      <c r="AF603" s="102"/>
      <c r="AG603" s="102"/>
      <c r="AH603" s="102"/>
      <c r="AI603" s="102"/>
      <c r="AJ603" s="102"/>
      <c r="AK603" s="102"/>
      <c r="AL603" s="102"/>
      <c r="AM603" s="102"/>
      <c r="AN603" s="102"/>
      <c r="AO603" s="102"/>
      <c r="AP603" s="102"/>
      <c r="AQ603" s="102"/>
      <c r="AR603" s="102"/>
    </row>
    <row r="604" spans="1:44" s="103" customFormat="1" ht="30" customHeight="1" thickBot="1">
      <c r="A604" s="678">
        <v>5</v>
      </c>
      <c r="B604" s="234" t="s">
        <v>665</v>
      </c>
      <c r="C604" s="493" t="s">
        <v>666</v>
      </c>
      <c r="D604" s="243">
        <v>80</v>
      </c>
      <c r="E604" s="198" t="s">
        <v>53</v>
      </c>
      <c r="F604" s="238" t="s">
        <v>54</v>
      </c>
      <c r="G604" s="494"/>
      <c r="H604" s="494"/>
      <c r="I604" s="495"/>
      <c r="J604" s="495"/>
      <c r="K604" s="495"/>
      <c r="L604" s="240"/>
      <c r="M604" s="524"/>
      <c r="N604" s="524"/>
      <c r="O604" s="586"/>
      <c r="P604" s="586"/>
      <c r="Q604" s="586"/>
      <c r="R604" s="586"/>
      <c r="S604" s="586"/>
      <c r="T604" s="679"/>
      <c r="U604" s="586"/>
      <c r="V604" s="242">
        <f t="shared" si="332"/>
        <v>672</v>
      </c>
      <c r="W604" s="243">
        <v>80</v>
      </c>
      <c r="X604" s="236"/>
      <c r="Y604" s="244">
        <f t="shared" si="333"/>
        <v>80</v>
      </c>
      <c r="Z604" s="242">
        <f t="shared" si="334"/>
        <v>80</v>
      </c>
      <c r="AA604" s="245">
        <f t="shared" si="335"/>
        <v>100</v>
      </c>
      <c r="AB604" s="123"/>
      <c r="AC604" s="123"/>
      <c r="AD604" s="123"/>
      <c r="AE604" s="123"/>
      <c r="AF604" s="102"/>
      <c r="AG604" s="102"/>
      <c r="AH604" s="102"/>
      <c r="AI604" s="102"/>
      <c r="AJ604" s="102"/>
      <c r="AK604" s="102"/>
      <c r="AL604" s="102"/>
      <c r="AM604" s="102"/>
      <c r="AN604" s="102"/>
      <c r="AO604" s="102"/>
      <c r="AP604" s="102"/>
      <c r="AQ604" s="102"/>
      <c r="AR604" s="102"/>
    </row>
    <row r="605" spans="1:44" s="103" customFormat="1" ht="30" customHeight="1" thickBot="1">
      <c r="A605" s="680">
        <v>6</v>
      </c>
      <c r="B605" s="358" t="s">
        <v>667</v>
      </c>
      <c r="C605" s="621" t="s">
        <v>668</v>
      </c>
      <c r="D605" s="362">
        <v>125</v>
      </c>
      <c r="E605" s="157" t="s">
        <v>53</v>
      </c>
      <c r="F605" s="169" t="s">
        <v>54</v>
      </c>
      <c r="G605" s="622"/>
      <c r="H605" s="622"/>
      <c r="I605" s="526"/>
      <c r="J605" s="526"/>
      <c r="K605" s="526"/>
      <c r="L605" s="172"/>
      <c r="M605" s="623"/>
      <c r="N605" s="623"/>
      <c r="O605" s="681"/>
      <c r="P605" s="681"/>
      <c r="Q605" s="681"/>
      <c r="R605" s="681"/>
      <c r="S605" s="681"/>
      <c r="T605" s="682"/>
      <c r="U605" s="681"/>
      <c r="V605" s="361">
        <f t="shared" si="332"/>
        <v>672</v>
      </c>
      <c r="W605" s="362">
        <v>125</v>
      </c>
      <c r="X605" s="359"/>
      <c r="Y605" s="363">
        <f t="shared" si="333"/>
        <v>125</v>
      </c>
      <c r="Z605" s="361">
        <f t="shared" si="334"/>
        <v>125</v>
      </c>
      <c r="AA605" s="625">
        <f t="shared" si="335"/>
        <v>100</v>
      </c>
      <c r="AB605" s="123"/>
      <c r="AC605" s="123"/>
      <c r="AD605" s="123"/>
      <c r="AE605" s="123"/>
      <c r="AF605" s="102"/>
      <c r="AG605" s="102"/>
      <c r="AH605" s="102"/>
      <c r="AI605" s="102"/>
      <c r="AJ605" s="102"/>
      <c r="AK605" s="102"/>
      <c r="AL605" s="102"/>
      <c r="AM605" s="102"/>
      <c r="AN605" s="102"/>
      <c r="AO605" s="102"/>
      <c r="AP605" s="102"/>
      <c r="AQ605" s="102"/>
      <c r="AR605" s="102"/>
    </row>
    <row r="606" spans="1:44" s="103" customFormat="1" ht="30" customHeight="1" thickBot="1">
      <c r="A606" s="678">
        <v>7</v>
      </c>
      <c r="B606" s="234" t="s">
        <v>669</v>
      </c>
      <c r="C606" s="493" t="s">
        <v>670</v>
      </c>
      <c r="D606" s="243">
        <v>80</v>
      </c>
      <c r="E606" s="198" t="s">
        <v>53</v>
      </c>
      <c r="F606" s="238" t="s">
        <v>54</v>
      </c>
      <c r="G606" s="494"/>
      <c r="H606" s="494"/>
      <c r="I606" s="495"/>
      <c r="J606" s="495"/>
      <c r="K606" s="495"/>
      <c r="L606" s="240"/>
      <c r="M606" s="524"/>
      <c r="N606" s="524"/>
      <c r="O606" s="586"/>
      <c r="P606" s="586"/>
      <c r="Q606" s="586"/>
      <c r="R606" s="586"/>
      <c r="S606" s="586"/>
      <c r="T606" s="679"/>
      <c r="U606" s="586"/>
      <c r="V606" s="242">
        <f t="shared" si="332"/>
        <v>672</v>
      </c>
      <c r="W606" s="243">
        <v>80</v>
      </c>
      <c r="X606" s="236"/>
      <c r="Y606" s="244">
        <f t="shared" si="333"/>
        <v>80</v>
      </c>
      <c r="Z606" s="242">
        <f t="shared" si="334"/>
        <v>80</v>
      </c>
      <c r="AA606" s="245">
        <f t="shared" si="335"/>
        <v>100</v>
      </c>
      <c r="AB606" s="123"/>
      <c r="AC606" s="123"/>
      <c r="AD606" s="123"/>
      <c r="AE606" s="123"/>
      <c r="AF606" s="102"/>
      <c r="AG606" s="102"/>
      <c r="AH606" s="102"/>
      <c r="AI606" s="102"/>
      <c r="AJ606" s="102"/>
      <c r="AK606" s="102"/>
      <c r="AL606" s="102"/>
      <c r="AM606" s="102"/>
      <c r="AN606" s="102"/>
      <c r="AO606" s="102"/>
      <c r="AP606" s="102"/>
      <c r="AQ606" s="102"/>
      <c r="AR606" s="102"/>
    </row>
    <row r="607" spans="1:44" s="107" customFormat="1" ht="30" customHeight="1">
      <c r="A607" s="677">
        <v>8</v>
      </c>
      <c r="B607" s="683" t="s">
        <v>671</v>
      </c>
      <c r="C607" s="684" t="s">
        <v>672</v>
      </c>
      <c r="D607" s="665">
        <v>125</v>
      </c>
      <c r="E607" s="157" t="s">
        <v>53</v>
      </c>
      <c r="F607" s="158" t="s">
        <v>54</v>
      </c>
      <c r="G607" s="685"/>
      <c r="H607" s="686"/>
      <c r="I607" s="158" t="s">
        <v>54</v>
      </c>
      <c r="J607" s="158" t="s">
        <v>54</v>
      </c>
      <c r="K607" s="159"/>
      <c r="L607" s="206">
        <f>IF(RIGHT(S607)="T",(+H607-G607),0)</f>
        <v>0</v>
      </c>
      <c r="M607" s="206">
        <f>IF(RIGHT(S607)="U",(+H607-G607),0)</f>
        <v>0</v>
      </c>
      <c r="N607" s="206">
        <f>IF(RIGHT(S607)="C",(+H607-G607),0)</f>
        <v>0</v>
      </c>
      <c r="O607" s="206">
        <f>IF(RIGHT(S607)="D",(+H607-G607),0)</f>
        <v>0</v>
      </c>
      <c r="P607" s="158" t="s">
        <v>54</v>
      </c>
      <c r="Q607" s="158" t="s">
        <v>54</v>
      </c>
      <c r="R607" s="158" t="s">
        <v>54</v>
      </c>
      <c r="S607" s="333"/>
      <c r="T607" s="267"/>
      <c r="U607" s="207"/>
      <c r="V607" s="222"/>
      <c r="W607" s="223"/>
      <c r="X607" s="223"/>
      <c r="Y607" s="223"/>
      <c r="Z607" s="223"/>
      <c r="AA607" s="224"/>
    </row>
    <row r="608" spans="1:44" s="88" customFormat="1" ht="30" customHeight="1" thickBot="1">
      <c r="A608" s="283"/>
      <c r="B608" s="196"/>
      <c r="C608" s="197" t="s">
        <v>58</v>
      </c>
      <c r="D608" s="196"/>
      <c r="E608" s="198" t="s">
        <v>53</v>
      </c>
      <c r="F608" s="199" t="s">
        <v>54</v>
      </c>
      <c r="G608" s="200"/>
      <c r="H608" s="200"/>
      <c r="I608" s="199" t="s">
        <v>54</v>
      </c>
      <c r="J608" s="199" t="s">
        <v>54</v>
      </c>
      <c r="K608" s="199" t="s">
        <v>54</v>
      </c>
      <c r="L608" s="201">
        <f>SUM(L607:L607)</f>
        <v>0</v>
      </c>
      <c r="M608" s="201">
        <f>SUM(M607:M607)</f>
        <v>0</v>
      </c>
      <c r="N608" s="201">
        <f>SUM(N607:N607)</f>
        <v>0</v>
      </c>
      <c r="O608" s="201">
        <f>SUM(O607:O607)</f>
        <v>0</v>
      </c>
      <c r="P608" s="199" t="s">
        <v>54</v>
      </c>
      <c r="Q608" s="199" t="s">
        <v>54</v>
      </c>
      <c r="R608" s="199" t="s">
        <v>54</v>
      </c>
      <c r="S608" s="338"/>
      <c r="T608" s="225"/>
      <c r="U608" s="196"/>
      <c r="V608" s="203">
        <f>$AB$15-((N608*24))</f>
        <v>672</v>
      </c>
      <c r="W608" s="176">
        <v>125</v>
      </c>
      <c r="X608" s="177"/>
      <c r="Y608" s="204">
        <f t="shared" ref="Y608" si="336">W608</f>
        <v>125</v>
      </c>
      <c r="Z608" s="203">
        <f>(Y608*(V608-L608*24))/V608</f>
        <v>125</v>
      </c>
      <c r="AA608" s="205">
        <f t="shared" ref="AA608" si="337">(Z608/Y608)*100</f>
        <v>100</v>
      </c>
      <c r="AB608" s="107"/>
    </row>
    <row r="609" spans="1:44" s="103" customFormat="1" ht="30" customHeight="1" thickBot="1">
      <c r="A609" s="678">
        <v>9</v>
      </c>
      <c r="B609" s="234" t="s">
        <v>673</v>
      </c>
      <c r="C609" s="493" t="s">
        <v>674</v>
      </c>
      <c r="D609" s="243">
        <v>125</v>
      </c>
      <c r="E609" s="157" t="s">
        <v>53</v>
      </c>
      <c r="F609" s="238" t="s">
        <v>54</v>
      </c>
      <c r="G609" s="494"/>
      <c r="H609" s="494"/>
      <c r="I609" s="495"/>
      <c r="J609" s="495"/>
      <c r="K609" s="495"/>
      <c r="L609" s="240"/>
      <c r="M609" s="524"/>
      <c r="N609" s="524"/>
      <c r="O609" s="586"/>
      <c r="P609" s="586"/>
      <c r="Q609" s="586"/>
      <c r="R609" s="586"/>
      <c r="S609" s="586"/>
      <c r="T609" s="679"/>
      <c r="U609" s="586"/>
      <c r="V609" s="242">
        <f>$AB$15-((N609*24))</f>
        <v>672</v>
      </c>
      <c r="W609" s="243">
        <v>125</v>
      </c>
      <c r="X609" s="236"/>
      <c r="Y609" s="244">
        <f t="shared" si="333"/>
        <v>125</v>
      </c>
      <c r="Z609" s="242">
        <f>(Y609*(V609-L609*24))/V609</f>
        <v>125</v>
      </c>
      <c r="AA609" s="245">
        <f t="shared" si="335"/>
        <v>100</v>
      </c>
      <c r="AB609" s="123"/>
      <c r="AC609" s="123"/>
      <c r="AD609" s="123"/>
      <c r="AE609" s="123"/>
      <c r="AF609" s="102"/>
      <c r="AG609" s="102"/>
      <c r="AH609" s="102"/>
      <c r="AI609" s="102"/>
      <c r="AJ609" s="102"/>
      <c r="AK609" s="102"/>
      <c r="AL609" s="102"/>
      <c r="AM609" s="102"/>
      <c r="AN609" s="102"/>
      <c r="AO609" s="102"/>
      <c r="AP609" s="102"/>
      <c r="AQ609" s="102"/>
      <c r="AR609" s="102"/>
    </row>
    <row r="610" spans="1:44" s="103" customFormat="1" ht="30" customHeight="1" thickBot="1">
      <c r="A610" s="678">
        <v>10</v>
      </c>
      <c r="B610" s="234" t="s">
        <v>675</v>
      </c>
      <c r="C610" s="493" t="s">
        <v>676</v>
      </c>
      <c r="D610" s="243">
        <v>125</v>
      </c>
      <c r="E610" s="198" t="s">
        <v>53</v>
      </c>
      <c r="F610" s="238" t="s">
        <v>54</v>
      </c>
      <c r="G610" s="494"/>
      <c r="H610" s="494"/>
      <c r="I610" s="495"/>
      <c r="J610" s="495"/>
      <c r="K610" s="495"/>
      <c r="L610" s="240"/>
      <c r="M610" s="524"/>
      <c r="N610" s="524"/>
      <c r="O610" s="586"/>
      <c r="P610" s="586"/>
      <c r="Q610" s="586"/>
      <c r="R610" s="586"/>
      <c r="S610" s="586"/>
      <c r="T610" s="679"/>
      <c r="U610" s="586"/>
      <c r="V610" s="242">
        <f>$AB$15-((N610*24))</f>
        <v>672</v>
      </c>
      <c r="W610" s="243">
        <v>125</v>
      </c>
      <c r="X610" s="236"/>
      <c r="Y610" s="244">
        <f t="shared" si="333"/>
        <v>125</v>
      </c>
      <c r="Z610" s="242">
        <f>(Y610*(V610-L610*24))/V610</f>
        <v>125</v>
      </c>
      <c r="AA610" s="245">
        <f t="shared" si="335"/>
        <v>100</v>
      </c>
      <c r="AB610" s="123"/>
      <c r="AC610" s="123"/>
      <c r="AD610" s="123"/>
      <c r="AE610" s="123"/>
      <c r="AF610" s="102"/>
      <c r="AG610" s="102"/>
      <c r="AH610" s="102"/>
      <c r="AI610" s="102"/>
      <c r="AJ610" s="102"/>
      <c r="AK610" s="102"/>
      <c r="AL610" s="102"/>
      <c r="AM610" s="102"/>
      <c r="AN610" s="102"/>
      <c r="AO610" s="102"/>
      <c r="AP610" s="102"/>
      <c r="AQ610" s="102"/>
      <c r="AR610" s="102"/>
    </row>
    <row r="611" spans="1:44" s="107" customFormat="1" ht="30" customHeight="1">
      <c r="A611" s="677">
        <v>11</v>
      </c>
      <c r="B611" s="683" t="s">
        <v>677</v>
      </c>
      <c r="C611" s="684" t="s">
        <v>678</v>
      </c>
      <c r="D611" s="665">
        <v>240</v>
      </c>
      <c r="E611" s="157" t="s">
        <v>53</v>
      </c>
      <c r="F611" s="158" t="s">
        <v>54</v>
      </c>
      <c r="G611" s="685"/>
      <c r="H611" s="686"/>
      <c r="I611" s="158" t="s">
        <v>54</v>
      </c>
      <c r="J611" s="158" t="s">
        <v>54</v>
      </c>
      <c r="K611" s="158" t="s">
        <v>54</v>
      </c>
      <c r="L611" s="206">
        <f>IF(RIGHT(S611)="T",(+H611-G611),0)</f>
        <v>0</v>
      </c>
      <c r="M611" s="206">
        <f>IF(RIGHT(S611)="U",(+H611-G611),0)</f>
        <v>0</v>
      </c>
      <c r="N611" s="206">
        <f>IF(RIGHT(S611)="C",(+H611-G611),0)</f>
        <v>0</v>
      </c>
      <c r="O611" s="206">
        <f>IF(RIGHT(S611)="D",(+H611-G611),0)</f>
        <v>0</v>
      </c>
      <c r="P611" s="158" t="s">
        <v>54</v>
      </c>
      <c r="Q611" s="158" t="s">
        <v>54</v>
      </c>
      <c r="R611" s="158" t="s">
        <v>54</v>
      </c>
      <c r="S611" s="333"/>
      <c r="T611" s="267"/>
      <c r="U611" s="207"/>
      <c r="V611" s="222"/>
      <c r="W611" s="223"/>
      <c r="X611" s="223"/>
      <c r="Y611" s="223"/>
      <c r="Z611" s="223"/>
      <c r="AA611" s="224"/>
    </row>
    <row r="612" spans="1:44" s="88" customFormat="1" ht="30" customHeight="1" thickBot="1">
      <c r="A612" s="502"/>
      <c r="B612" s="506"/>
      <c r="C612" s="507" t="s">
        <v>58</v>
      </c>
      <c r="D612" s="506"/>
      <c r="E612" s="198" t="s">
        <v>53</v>
      </c>
      <c r="F612" s="199" t="s">
        <v>54</v>
      </c>
      <c r="G612" s="200"/>
      <c r="H612" s="200"/>
      <c r="I612" s="199" t="s">
        <v>54</v>
      </c>
      <c r="J612" s="199" t="s">
        <v>54</v>
      </c>
      <c r="K612" s="199" t="s">
        <v>54</v>
      </c>
      <c r="L612" s="201">
        <f>SUM(L611:L611)</f>
        <v>0</v>
      </c>
      <c r="M612" s="201">
        <f>SUM(M611:M611)</f>
        <v>0</v>
      </c>
      <c r="N612" s="201">
        <f>SUM(N611:N611)</f>
        <v>0</v>
      </c>
      <c r="O612" s="201">
        <f>SUM(O611:O611)</f>
        <v>0</v>
      </c>
      <c r="P612" s="199" t="s">
        <v>54</v>
      </c>
      <c r="Q612" s="199" t="s">
        <v>54</v>
      </c>
      <c r="R612" s="199" t="s">
        <v>54</v>
      </c>
      <c r="S612" s="508"/>
      <c r="T612" s="509"/>
      <c r="U612" s="506"/>
      <c r="V612" s="203">
        <f>$AB$15-((N612*24))</f>
        <v>672</v>
      </c>
      <c r="W612" s="176">
        <v>240</v>
      </c>
      <c r="X612" s="177"/>
      <c r="Y612" s="204">
        <f t="shared" ref="Y612" si="338">W612</f>
        <v>240</v>
      </c>
      <c r="Z612" s="203">
        <f>(Y612*(V612-L612*24))/V612</f>
        <v>240</v>
      </c>
      <c r="AA612" s="205">
        <f t="shared" ref="AA612" si="339">(Z612/Y612)*100</f>
        <v>100</v>
      </c>
      <c r="AB612" s="107"/>
    </row>
    <row r="613" spans="1:44" s="103" customFormat="1" ht="30" customHeight="1" thickBot="1">
      <c r="A613" s="678">
        <v>12</v>
      </c>
      <c r="B613" s="234" t="s">
        <v>679</v>
      </c>
      <c r="C613" s="493" t="s">
        <v>680</v>
      </c>
      <c r="D613" s="243">
        <v>240</v>
      </c>
      <c r="E613" s="157" t="s">
        <v>53</v>
      </c>
      <c r="F613" s="238" t="s">
        <v>54</v>
      </c>
      <c r="G613" s="494"/>
      <c r="H613" s="494"/>
      <c r="I613" s="495"/>
      <c r="J613" s="495"/>
      <c r="K613" s="495"/>
      <c r="L613" s="240"/>
      <c r="M613" s="524"/>
      <c r="N613" s="524"/>
      <c r="O613" s="586"/>
      <c r="P613" s="586"/>
      <c r="Q613" s="586"/>
      <c r="R613" s="586"/>
      <c r="S613" s="586"/>
      <c r="T613" s="679"/>
      <c r="U613" s="586"/>
      <c r="V613" s="242">
        <f>$AB$15-((N613*24))</f>
        <v>672</v>
      </c>
      <c r="W613" s="243">
        <v>240</v>
      </c>
      <c r="X613" s="236"/>
      <c r="Y613" s="244">
        <f t="shared" si="333"/>
        <v>240</v>
      </c>
      <c r="Z613" s="242">
        <f>(Y613*(V613-L613*24))/V613</f>
        <v>240</v>
      </c>
      <c r="AA613" s="245">
        <f t="shared" si="335"/>
        <v>100</v>
      </c>
      <c r="AB613" s="123"/>
      <c r="AC613" s="123"/>
      <c r="AD613" s="123"/>
      <c r="AE613" s="123"/>
      <c r="AF613" s="102"/>
      <c r="AG613" s="102"/>
      <c r="AH613" s="102"/>
      <c r="AI613" s="102"/>
      <c r="AJ613" s="102"/>
      <c r="AK613" s="102"/>
      <c r="AL613" s="102"/>
      <c r="AM613" s="102"/>
      <c r="AN613" s="102"/>
      <c r="AO613" s="102"/>
      <c r="AP613" s="102"/>
      <c r="AQ613" s="102"/>
      <c r="AR613" s="102"/>
    </row>
    <row r="614" spans="1:44" s="107" customFormat="1" ht="30" customHeight="1" thickBot="1">
      <c r="A614" s="677">
        <v>13</v>
      </c>
      <c r="B614" s="683" t="s">
        <v>681</v>
      </c>
      <c r="C614" s="512" t="s">
        <v>682</v>
      </c>
      <c r="D614" s="665">
        <v>80</v>
      </c>
      <c r="E614" s="198" t="s">
        <v>53</v>
      </c>
      <c r="F614" s="158" t="s">
        <v>54</v>
      </c>
      <c r="G614" s="685"/>
      <c r="H614" s="685"/>
      <c r="I614" s="158" t="s">
        <v>54</v>
      </c>
      <c r="J614" s="158" t="s">
        <v>54</v>
      </c>
      <c r="K614" s="159"/>
      <c r="L614" s="206">
        <f>IF(RIGHT(S614)="T",(+H614-G614),0)</f>
        <v>0</v>
      </c>
      <c r="M614" s="206">
        <f>IF(RIGHT(S614)="U",(+H614-G614),0)</f>
        <v>0</v>
      </c>
      <c r="N614" s="206">
        <f>IF(RIGHT(S614)="C",(+H614-G614),0)</f>
        <v>0</v>
      </c>
      <c r="O614" s="206">
        <f>IF(RIGHT(S614)="D",(+H614-G614),0)</f>
        <v>0</v>
      </c>
      <c r="P614" s="158" t="s">
        <v>54</v>
      </c>
      <c r="Q614" s="158" t="s">
        <v>54</v>
      </c>
      <c r="R614" s="158" t="s">
        <v>54</v>
      </c>
      <c r="S614" s="333"/>
      <c r="T614" s="267"/>
      <c r="U614" s="207"/>
      <c r="V614" s="222"/>
      <c r="W614" s="223"/>
      <c r="X614" s="223"/>
      <c r="Y614" s="223"/>
      <c r="Z614" s="223"/>
      <c r="AA614" s="224"/>
    </row>
    <row r="615" spans="1:44" s="88" customFormat="1" ht="30" customHeight="1" thickBot="1">
      <c r="A615" s="283"/>
      <c r="B615" s="196"/>
      <c r="C615" s="197" t="s">
        <v>58</v>
      </c>
      <c r="D615" s="196"/>
      <c r="E615" s="157" t="s">
        <v>53</v>
      </c>
      <c r="F615" s="199" t="s">
        <v>54</v>
      </c>
      <c r="G615" s="200"/>
      <c r="H615" s="200"/>
      <c r="I615" s="199" t="s">
        <v>54</v>
      </c>
      <c r="J615" s="199" t="s">
        <v>54</v>
      </c>
      <c r="K615" s="334"/>
      <c r="L615" s="201">
        <f>SUM(L614:L614)</f>
        <v>0</v>
      </c>
      <c r="M615" s="201">
        <f>SUM(M614:M614)</f>
        <v>0</v>
      </c>
      <c r="N615" s="201">
        <f>SUM(N614:N614)</f>
        <v>0</v>
      </c>
      <c r="O615" s="201">
        <f>SUM(O614:O614)</f>
        <v>0</v>
      </c>
      <c r="P615" s="199" t="s">
        <v>54</v>
      </c>
      <c r="Q615" s="199" t="s">
        <v>54</v>
      </c>
      <c r="R615" s="199" t="s">
        <v>54</v>
      </c>
      <c r="S615" s="338"/>
      <c r="T615" s="225"/>
      <c r="U615" s="196"/>
      <c r="V615" s="203">
        <f>$AB$15-((N615*24))</f>
        <v>672</v>
      </c>
      <c r="W615" s="176">
        <v>80</v>
      </c>
      <c r="X615" s="177"/>
      <c r="Y615" s="204">
        <f t="shared" ref="Y615" si="340">W615</f>
        <v>80</v>
      </c>
      <c r="Z615" s="203">
        <f>(Y615*(V615-L615*24))/V615</f>
        <v>80</v>
      </c>
      <c r="AA615" s="205">
        <f t="shared" ref="AA615" si="341">(Z615/Y615)*100</f>
        <v>100</v>
      </c>
      <c r="AB615" s="107"/>
    </row>
    <row r="616" spans="1:44" s="103" customFormat="1" ht="30" customHeight="1" thickBot="1">
      <c r="A616" s="678">
        <v>14</v>
      </c>
      <c r="B616" s="632" t="s">
        <v>683</v>
      </c>
      <c r="C616" s="493" t="s">
        <v>684</v>
      </c>
      <c r="D616" s="243">
        <v>50</v>
      </c>
      <c r="E616" s="198" t="s">
        <v>53</v>
      </c>
      <c r="F616" s="238" t="s">
        <v>54</v>
      </c>
      <c r="G616" s="494"/>
      <c r="H616" s="494"/>
      <c r="I616" s="495"/>
      <c r="J616" s="495"/>
      <c r="K616" s="495"/>
      <c r="L616" s="586"/>
      <c r="M616" s="524"/>
      <c r="N616" s="524"/>
      <c r="O616" s="586"/>
      <c r="P616" s="586"/>
      <c r="Q616" s="586"/>
      <c r="R616" s="586"/>
      <c r="S616" s="586"/>
      <c r="T616" s="679"/>
      <c r="U616" s="586"/>
      <c r="V616" s="242">
        <f>$AB$15-((N616*24))</f>
        <v>672</v>
      </c>
      <c r="W616" s="243">
        <v>50</v>
      </c>
      <c r="X616" s="236"/>
      <c r="Y616" s="244">
        <f t="shared" si="333"/>
        <v>50</v>
      </c>
      <c r="Z616" s="242">
        <f>(Y616*(V616-L616*24))/V616</f>
        <v>50</v>
      </c>
      <c r="AA616" s="245">
        <f t="shared" si="335"/>
        <v>100</v>
      </c>
      <c r="AB616" s="123"/>
      <c r="AC616" s="123"/>
      <c r="AD616" s="123"/>
      <c r="AE616" s="123"/>
      <c r="AF616" s="102"/>
      <c r="AG616" s="102"/>
      <c r="AH616" s="102"/>
      <c r="AI616" s="102"/>
      <c r="AJ616" s="102"/>
      <c r="AK616" s="102"/>
      <c r="AL616" s="102"/>
      <c r="AM616" s="102"/>
      <c r="AN616" s="102"/>
      <c r="AO616" s="102"/>
      <c r="AP616" s="102"/>
      <c r="AQ616" s="102"/>
      <c r="AR616" s="102"/>
    </row>
    <row r="617" spans="1:44" s="103" customFormat="1" ht="30" customHeight="1" thickBot="1">
      <c r="A617" s="678">
        <v>15</v>
      </c>
      <c r="B617" s="632" t="s">
        <v>685</v>
      </c>
      <c r="C617" s="493" t="s">
        <v>686</v>
      </c>
      <c r="D617" s="243">
        <v>50</v>
      </c>
      <c r="E617" s="157" t="s">
        <v>53</v>
      </c>
      <c r="F617" s="238" t="s">
        <v>54</v>
      </c>
      <c r="G617" s="494"/>
      <c r="H617" s="494"/>
      <c r="I617" s="495"/>
      <c r="J617" s="495"/>
      <c r="K617" s="495"/>
      <c r="L617" s="586"/>
      <c r="M617" s="524"/>
      <c r="N617" s="524"/>
      <c r="O617" s="586"/>
      <c r="P617" s="586"/>
      <c r="Q617" s="586"/>
      <c r="R617" s="586"/>
      <c r="S617" s="586"/>
      <c r="T617" s="679"/>
      <c r="U617" s="586"/>
      <c r="V617" s="242">
        <f>$AB$15-((N617*24))</f>
        <v>672</v>
      </c>
      <c r="W617" s="243">
        <v>50</v>
      </c>
      <c r="X617" s="236"/>
      <c r="Y617" s="244">
        <f t="shared" si="333"/>
        <v>50</v>
      </c>
      <c r="Z617" s="242">
        <f>(Y617*(V617-L617*24))/V617</f>
        <v>50</v>
      </c>
      <c r="AA617" s="245">
        <f t="shared" si="335"/>
        <v>100</v>
      </c>
      <c r="AB617" s="123"/>
      <c r="AC617" s="123"/>
      <c r="AD617" s="123"/>
      <c r="AE617" s="123"/>
      <c r="AF617" s="102"/>
      <c r="AG617" s="102"/>
      <c r="AH617" s="102"/>
      <c r="AI617" s="102"/>
      <c r="AJ617" s="102"/>
      <c r="AK617" s="102"/>
      <c r="AL617" s="102"/>
      <c r="AM617" s="102"/>
      <c r="AN617" s="102"/>
      <c r="AO617" s="102"/>
      <c r="AP617" s="102"/>
      <c r="AQ617" s="102"/>
      <c r="AR617" s="102"/>
    </row>
    <row r="618" spans="1:44" s="103" customFormat="1" ht="30" customHeight="1" thickBot="1">
      <c r="A618" s="678">
        <v>16</v>
      </c>
      <c r="B618" s="234" t="s">
        <v>687</v>
      </c>
      <c r="C618" s="493" t="s">
        <v>688</v>
      </c>
      <c r="D618" s="243">
        <v>50</v>
      </c>
      <c r="E618" s="198" t="s">
        <v>53</v>
      </c>
      <c r="F618" s="238" t="s">
        <v>54</v>
      </c>
      <c r="G618" s="494"/>
      <c r="H618" s="494"/>
      <c r="I618" s="495"/>
      <c r="J618" s="495"/>
      <c r="K618" s="495"/>
      <c r="L618" s="240"/>
      <c r="M618" s="524"/>
      <c r="N618" s="524"/>
      <c r="O618" s="240"/>
      <c r="P618" s="240"/>
      <c r="Q618" s="240"/>
      <c r="R618" s="240"/>
      <c r="S618" s="240"/>
      <c r="T618" s="241"/>
      <c r="U618" s="240"/>
      <c r="V618" s="242">
        <f>$AB$15-((N618*24))</f>
        <v>672</v>
      </c>
      <c r="W618" s="243">
        <v>50</v>
      </c>
      <c r="X618" s="236"/>
      <c r="Y618" s="244">
        <f t="shared" si="333"/>
        <v>50</v>
      </c>
      <c r="Z618" s="242">
        <f>(Y618*(V618-L618*24))/V618</f>
        <v>50</v>
      </c>
      <c r="AA618" s="245">
        <f t="shared" si="335"/>
        <v>100</v>
      </c>
      <c r="AB618" s="123"/>
      <c r="AC618" s="123"/>
      <c r="AD618" s="123"/>
      <c r="AE618" s="123"/>
      <c r="AF618" s="102"/>
      <c r="AG618" s="102"/>
      <c r="AH618" s="102"/>
      <c r="AI618" s="102"/>
      <c r="AJ618" s="102"/>
      <c r="AK618" s="102"/>
      <c r="AL618" s="102"/>
      <c r="AM618" s="102"/>
      <c r="AN618" s="102"/>
      <c r="AO618" s="102"/>
      <c r="AP618" s="102"/>
      <c r="AQ618" s="102"/>
      <c r="AR618" s="102"/>
    </row>
    <row r="619" spans="1:44" s="107" customFormat="1" ht="30" customHeight="1">
      <c r="A619" s="677">
        <v>17</v>
      </c>
      <c r="B619" s="317" t="s">
        <v>689</v>
      </c>
      <c r="C619" s="687" t="s">
        <v>690</v>
      </c>
      <c r="D619" s="665">
        <v>80</v>
      </c>
      <c r="E619" s="157" t="s">
        <v>53</v>
      </c>
      <c r="F619" s="158" t="s">
        <v>54</v>
      </c>
      <c r="G619" s="685"/>
      <c r="H619" s="685"/>
      <c r="I619" s="158" t="s">
        <v>54</v>
      </c>
      <c r="J619" s="158" t="s">
        <v>54</v>
      </c>
      <c r="K619" s="158" t="s">
        <v>54</v>
      </c>
      <c r="L619" s="206">
        <f>IF(RIGHT(S619)="T",(+H619-G619),0)</f>
        <v>0</v>
      </c>
      <c r="M619" s="206">
        <f>IF(RIGHT(S619)="U",(+H619-G619),0)</f>
        <v>0</v>
      </c>
      <c r="N619" s="206">
        <f>IF(RIGHT(S619)="C",(+H619-G619),0)</f>
        <v>0</v>
      </c>
      <c r="O619" s="206">
        <f>IF(RIGHT(S619)="D",(+H619-G619),0)</f>
        <v>0</v>
      </c>
      <c r="P619" s="158" t="s">
        <v>54</v>
      </c>
      <c r="Q619" s="158" t="s">
        <v>54</v>
      </c>
      <c r="R619" s="158" t="s">
        <v>54</v>
      </c>
      <c r="S619" s="333"/>
      <c r="T619" s="267"/>
      <c r="U619" s="207"/>
      <c r="V619" s="222"/>
      <c r="W619" s="223"/>
      <c r="X619" s="223"/>
      <c r="Y619" s="223"/>
      <c r="Z619" s="223"/>
      <c r="AA619" s="224"/>
    </row>
    <row r="620" spans="1:44" s="88" customFormat="1" ht="30" customHeight="1" thickBot="1">
      <c r="A620" s="502"/>
      <c r="B620" s="506"/>
      <c r="C620" s="507" t="s">
        <v>58</v>
      </c>
      <c r="D620" s="506"/>
      <c r="E620" s="198" t="s">
        <v>53</v>
      </c>
      <c r="F620" s="199" t="s">
        <v>54</v>
      </c>
      <c r="G620" s="200"/>
      <c r="H620" s="200"/>
      <c r="I620" s="199" t="s">
        <v>54</v>
      </c>
      <c r="J620" s="199" t="s">
        <v>54</v>
      </c>
      <c r="K620" s="334"/>
      <c r="L620" s="201">
        <f>SUM(L619:L619)</f>
        <v>0</v>
      </c>
      <c r="M620" s="201">
        <f>SUM(M619:M619)</f>
        <v>0</v>
      </c>
      <c r="N620" s="201">
        <f>SUM(N619:N619)</f>
        <v>0</v>
      </c>
      <c r="O620" s="201">
        <f>SUM(O619:O619)</f>
        <v>0</v>
      </c>
      <c r="P620" s="199" t="s">
        <v>54</v>
      </c>
      <c r="Q620" s="199" t="s">
        <v>54</v>
      </c>
      <c r="R620" s="199" t="s">
        <v>54</v>
      </c>
      <c r="S620" s="508"/>
      <c r="T620" s="509"/>
      <c r="U620" s="506"/>
      <c r="V620" s="203">
        <f t="shared" ref="V620:V640" si="342">$AB$15-((N620*24))</f>
        <v>672</v>
      </c>
      <c r="W620" s="176">
        <v>80</v>
      </c>
      <c r="X620" s="177"/>
      <c r="Y620" s="204">
        <f t="shared" ref="Y620" si="343">W620</f>
        <v>80</v>
      </c>
      <c r="Z620" s="203">
        <f t="shared" ref="Z620:Z640" si="344">(Y620*(V620-L620*24))/V620</f>
        <v>80</v>
      </c>
      <c r="AA620" s="205">
        <f t="shared" ref="AA620" si="345">(Z620/Y620)*100</f>
        <v>100</v>
      </c>
      <c r="AB620" s="107"/>
    </row>
    <row r="621" spans="1:44" s="103" customFormat="1" ht="30" customHeight="1" thickBot="1">
      <c r="A621" s="678">
        <v>18</v>
      </c>
      <c r="B621" s="234" t="s">
        <v>691</v>
      </c>
      <c r="C621" s="493" t="s">
        <v>692</v>
      </c>
      <c r="D621" s="243">
        <v>80</v>
      </c>
      <c r="E621" s="157" t="s">
        <v>53</v>
      </c>
      <c r="F621" s="238" t="s">
        <v>54</v>
      </c>
      <c r="G621" s="494"/>
      <c r="H621" s="494"/>
      <c r="I621" s="495"/>
      <c r="J621" s="495"/>
      <c r="K621" s="495"/>
      <c r="L621" s="586"/>
      <c r="M621" s="524"/>
      <c r="N621" s="524"/>
      <c r="O621" s="240"/>
      <c r="P621" s="240"/>
      <c r="Q621" s="240"/>
      <c r="R621" s="240"/>
      <c r="S621" s="240"/>
      <c r="T621" s="241"/>
      <c r="U621" s="240"/>
      <c r="V621" s="242">
        <f t="shared" si="342"/>
        <v>672</v>
      </c>
      <c r="W621" s="243">
        <v>80</v>
      </c>
      <c r="X621" s="236"/>
      <c r="Y621" s="244">
        <f t="shared" si="333"/>
        <v>80</v>
      </c>
      <c r="Z621" s="242">
        <f t="shared" si="344"/>
        <v>80</v>
      </c>
      <c r="AA621" s="245">
        <f t="shared" si="335"/>
        <v>100</v>
      </c>
      <c r="AB621" s="123"/>
      <c r="AC621" s="123"/>
      <c r="AD621" s="123"/>
      <c r="AE621" s="123"/>
      <c r="AF621" s="102"/>
      <c r="AG621" s="102"/>
      <c r="AH621" s="102"/>
      <c r="AI621" s="102"/>
      <c r="AJ621" s="102"/>
      <c r="AK621" s="102"/>
      <c r="AL621" s="102"/>
      <c r="AM621" s="102"/>
      <c r="AN621" s="102"/>
      <c r="AO621" s="102"/>
      <c r="AP621" s="102"/>
      <c r="AQ621" s="102"/>
      <c r="AR621" s="102"/>
    </row>
    <row r="622" spans="1:44" s="103" customFormat="1" ht="30" customHeight="1" thickBot="1">
      <c r="A622" s="678">
        <v>19</v>
      </c>
      <c r="B622" s="234" t="s">
        <v>693</v>
      </c>
      <c r="C622" s="493" t="s">
        <v>694</v>
      </c>
      <c r="D622" s="243">
        <v>80</v>
      </c>
      <c r="E622" s="198" t="s">
        <v>53</v>
      </c>
      <c r="F622" s="238" t="s">
        <v>54</v>
      </c>
      <c r="G622" s="494"/>
      <c r="H622" s="494"/>
      <c r="I622" s="495"/>
      <c r="J622" s="495"/>
      <c r="K622" s="495"/>
      <c r="L622" s="586"/>
      <c r="M622" s="524"/>
      <c r="N622" s="524"/>
      <c r="O622" s="586"/>
      <c r="P622" s="586"/>
      <c r="Q622" s="586"/>
      <c r="R622" s="586"/>
      <c r="S622" s="586"/>
      <c r="T622" s="679"/>
      <c r="U622" s="586"/>
      <c r="V622" s="242">
        <f t="shared" si="342"/>
        <v>672</v>
      </c>
      <c r="W622" s="243">
        <v>80</v>
      </c>
      <c r="X622" s="236"/>
      <c r="Y622" s="244">
        <f t="shared" si="333"/>
        <v>80</v>
      </c>
      <c r="Z622" s="242">
        <f t="shared" si="344"/>
        <v>80</v>
      </c>
      <c r="AA622" s="245">
        <f t="shared" si="335"/>
        <v>100</v>
      </c>
      <c r="AB622" s="123"/>
      <c r="AC622" s="123"/>
      <c r="AD622" s="123"/>
      <c r="AE622" s="123"/>
      <c r="AF622" s="102"/>
      <c r="AG622" s="102"/>
      <c r="AH622" s="102"/>
      <c r="AI622" s="102"/>
      <c r="AJ622" s="102"/>
      <c r="AK622" s="102"/>
      <c r="AL622" s="102"/>
      <c r="AM622" s="102"/>
      <c r="AN622" s="102"/>
      <c r="AO622" s="102"/>
      <c r="AP622" s="102"/>
      <c r="AQ622" s="102"/>
      <c r="AR622" s="102"/>
    </row>
    <row r="623" spans="1:44" s="103" customFormat="1" ht="30" customHeight="1" thickBot="1">
      <c r="A623" s="678">
        <v>20</v>
      </c>
      <c r="B623" s="234" t="s">
        <v>695</v>
      </c>
      <c r="C623" s="493" t="s">
        <v>696</v>
      </c>
      <c r="D623" s="243">
        <v>80</v>
      </c>
      <c r="E623" s="157" t="s">
        <v>53</v>
      </c>
      <c r="F623" s="238" t="s">
        <v>54</v>
      </c>
      <c r="G623" s="494"/>
      <c r="H623" s="494"/>
      <c r="I623" s="495"/>
      <c r="J623" s="495"/>
      <c r="K623" s="495"/>
      <c r="L623" s="240"/>
      <c r="M623" s="524"/>
      <c r="N623" s="524"/>
      <c r="O623" s="586"/>
      <c r="P623" s="586"/>
      <c r="Q623" s="586"/>
      <c r="R623" s="586"/>
      <c r="S623" s="586"/>
      <c r="T623" s="679"/>
      <c r="U623" s="586"/>
      <c r="V623" s="242">
        <f t="shared" si="342"/>
        <v>672</v>
      </c>
      <c r="W623" s="243">
        <v>80</v>
      </c>
      <c r="X623" s="236"/>
      <c r="Y623" s="244">
        <f t="shared" si="333"/>
        <v>80</v>
      </c>
      <c r="Z623" s="242">
        <f t="shared" si="344"/>
        <v>80</v>
      </c>
      <c r="AA623" s="245">
        <f t="shared" si="335"/>
        <v>100</v>
      </c>
      <c r="AB623" s="123"/>
      <c r="AC623" s="123"/>
      <c r="AD623" s="123"/>
      <c r="AE623" s="123"/>
      <c r="AF623" s="102"/>
      <c r="AG623" s="102"/>
      <c r="AH623" s="102"/>
      <c r="AI623" s="102"/>
      <c r="AJ623" s="102"/>
      <c r="AK623" s="102"/>
      <c r="AL623" s="102"/>
      <c r="AM623" s="102"/>
      <c r="AN623" s="102"/>
      <c r="AO623" s="102"/>
      <c r="AP623" s="102"/>
      <c r="AQ623" s="102"/>
      <c r="AR623" s="102"/>
    </row>
    <row r="624" spans="1:44" s="103" customFormat="1" ht="30" customHeight="1" thickBot="1">
      <c r="A624" s="678">
        <v>21</v>
      </c>
      <c r="B624" s="234" t="s">
        <v>697</v>
      </c>
      <c r="C624" s="493" t="s">
        <v>698</v>
      </c>
      <c r="D624" s="243">
        <v>125</v>
      </c>
      <c r="E624" s="198" t="s">
        <v>53</v>
      </c>
      <c r="F624" s="238" t="s">
        <v>54</v>
      </c>
      <c r="G624" s="494"/>
      <c r="H624" s="494"/>
      <c r="I624" s="495"/>
      <c r="J624" s="495"/>
      <c r="K624" s="495"/>
      <c r="L624" s="240"/>
      <c r="M624" s="524"/>
      <c r="N624" s="524"/>
      <c r="O624" s="586"/>
      <c r="P624" s="586"/>
      <c r="Q624" s="586"/>
      <c r="R624" s="586"/>
      <c r="S624" s="586"/>
      <c r="T624" s="679"/>
      <c r="U624" s="586"/>
      <c r="V624" s="242">
        <f t="shared" si="342"/>
        <v>672</v>
      </c>
      <c r="W624" s="243">
        <v>125</v>
      </c>
      <c r="X624" s="236"/>
      <c r="Y624" s="244">
        <f t="shared" si="333"/>
        <v>125</v>
      </c>
      <c r="Z624" s="242">
        <f t="shared" si="344"/>
        <v>125</v>
      </c>
      <c r="AA624" s="245">
        <f t="shared" si="335"/>
        <v>100</v>
      </c>
      <c r="AB624" s="123"/>
      <c r="AC624" s="123"/>
      <c r="AD624" s="123"/>
      <c r="AE624" s="123"/>
      <c r="AF624" s="102"/>
      <c r="AG624" s="102"/>
      <c r="AH624" s="102"/>
      <c r="AI624" s="102"/>
      <c r="AJ624" s="102"/>
      <c r="AK624" s="102"/>
      <c r="AL624" s="102"/>
      <c r="AM624" s="102"/>
      <c r="AN624" s="102"/>
      <c r="AO624" s="102"/>
      <c r="AP624" s="102"/>
      <c r="AQ624" s="102"/>
      <c r="AR624" s="102"/>
    </row>
    <row r="625" spans="1:44" s="103" customFormat="1" ht="30" customHeight="1" thickBot="1">
      <c r="A625" s="678">
        <v>22</v>
      </c>
      <c r="B625" s="234" t="s">
        <v>699</v>
      </c>
      <c r="C625" s="493" t="s">
        <v>700</v>
      </c>
      <c r="D625" s="243">
        <v>125</v>
      </c>
      <c r="E625" s="157" t="s">
        <v>53</v>
      </c>
      <c r="F625" s="238" t="s">
        <v>54</v>
      </c>
      <c r="G625" s="494"/>
      <c r="H625" s="494"/>
      <c r="I625" s="495"/>
      <c r="J625" s="495"/>
      <c r="K625" s="495"/>
      <c r="L625" s="240"/>
      <c r="M625" s="524"/>
      <c r="N625" s="524"/>
      <c r="O625" s="586"/>
      <c r="P625" s="586"/>
      <c r="Q625" s="586"/>
      <c r="R625" s="586"/>
      <c r="S625" s="586"/>
      <c r="T625" s="679"/>
      <c r="U625" s="586"/>
      <c r="V625" s="242">
        <f t="shared" si="342"/>
        <v>672</v>
      </c>
      <c r="W625" s="243">
        <v>125</v>
      </c>
      <c r="X625" s="236"/>
      <c r="Y625" s="244">
        <f t="shared" si="333"/>
        <v>125</v>
      </c>
      <c r="Z625" s="242">
        <f t="shared" si="344"/>
        <v>125</v>
      </c>
      <c r="AA625" s="245">
        <f t="shared" si="335"/>
        <v>100</v>
      </c>
      <c r="AB625" s="123"/>
      <c r="AC625" s="123"/>
      <c r="AD625" s="123"/>
      <c r="AE625" s="123"/>
      <c r="AF625" s="102"/>
      <c r="AG625" s="102"/>
      <c r="AH625" s="102"/>
      <c r="AI625" s="102"/>
      <c r="AJ625" s="102"/>
      <c r="AK625" s="102"/>
      <c r="AL625" s="102"/>
      <c r="AM625" s="102"/>
      <c r="AN625" s="102"/>
      <c r="AO625" s="102"/>
      <c r="AP625" s="102"/>
      <c r="AQ625" s="102"/>
      <c r="AR625" s="102"/>
    </row>
    <row r="626" spans="1:44" s="103" customFormat="1" ht="30" customHeight="1" thickBot="1">
      <c r="A626" s="678">
        <v>23</v>
      </c>
      <c r="B626" s="234" t="s">
        <v>701</v>
      </c>
      <c r="C626" s="493" t="s">
        <v>702</v>
      </c>
      <c r="D626" s="243">
        <v>330</v>
      </c>
      <c r="E626" s="198" t="s">
        <v>53</v>
      </c>
      <c r="F626" s="238" t="s">
        <v>54</v>
      </c>
      <c r="G626" s="494"/>
      <c r="H626" s="494"/>
      <c r="I626" s="495"/>
      <c r="J626" s="495"/>
      <c r="K626" s="495"/>
      <c r="L626" s="240"/>
      <c r="M626" s="524"/>
      <c r="N626" s="524"/>
      <c r="O626" s="586"/>
      <c r="P626" s="586"/>
      <c r="Q626" s="586"/>
      <c r="R626" s="586"/>
      <c r="S626" s="586"/>
      <c r="T626" s="679"/>
      <c r="U626" s="586"/>
      <c r="V626" s="242">
        <f t="shared" si="342"/>
        <v>672</v>
      </c>
      <c r="W626" s="243">
        <v>330</v>
      </c>
      <c r="X626" s="236"/>
      <c r="Y626" s="244">
        <f t="shared" si="333"/>
        <v>330</v>
      </c>
      <c r="Z626" s="242">
        <f t="shared" si="344"/>
        <v>330</v>
      </c>
      <c r="AA626" s="245">
        <f t="shared" si="335"/>
        <v>100</v>
      </c>
      <c r="AB626" s="123"/>
      <c r="AC626" s="123"/>
      <c r="AD626" s="123"/>
      <c r="AE626" s="123"/>
      <c r="AF626" s="102"/>
      <c r="AG626" s="102"/>
      <c r="AH626" s="102"/>
      <c r="AI626" s="102"/>
      <c r="AJ626" s="102"/>
      <c r="AK626" s="102"/>
      <c r="AL626" s="102"/>
      <c r="AM626" s="102"/>
      <c r="AN626" s="102"/>
      <c r="AO626" s="102"/>
      <c r="AP626" s="102"/>
      <c r="AQ626" s="102"/>
      <c r="AR626" s="102"/>
    </row>
    <row r="627" spans="1:44" s="103" customFormat="1" ht="30" customHeight="1" thickBot="1">
      <c r="A627" s="678">
        <v>24</v>
      </c>
      <c r="B627" s="234" t="s">
        <v>703</v>
      </c>
      <c r="C627" s="493" t="s">
        <v>704</v>
      </c>
      <c r="D627" s="243">
        <v>125</v>
      </c>
      <c r="E627" s="157" t="s">
        <v>53</v>
      </c>
      <c r="F627" s="238" t="s">
        <v>54</v>
      </c>
      <c r="G627" s="494"/>
      <c r="H627" s="494"/>
      <c r="I627" s="495"/>
      <c r="J627" s="495"/>
      <c r="K627" s="495"/>
      <c r="L627" s="586"/>
      <c r="M627" s="524"/>
      <c r="N627" s="524"/>
      <c r="O627" s="586"/>
      <c r="P627" s="586"/>
      <c r="Q627" s="586"/>
      <c r="R627" s="586"/>
      <c r="S627" s="586"/>
      <c r="T627" s="679"/>
      <c r="U627" s="586"/>
      <c r="V627" s="242">
        <f t="shared" si="342"/>
        <v>672</v>
      </c>
      <c r="W627" s="243">
        <v>125</v>
      </c>
      <c r="X627" s="236"/>
      <c r="Y627" s="244">
        <f t="shared" si="333"/>
        <v>125</v>
      </c>
      <c r="Z627" s="242">
        <f t="shared" si="344"/>
        <v>125</v>
      </c>
      <c r="AA627" s="245">
        <f t="shared" si="335"/>
        <v>100</v>
      </c>
      <c r="AB627" s="123"/>
      <c r="AC627" s="123"/>
      <c r="AD627" s="123"/>
      <c r="AE627" s="123"/>
      <c r="AF627" s="102"/>
      <c r="AG627" s="102"/>
      <c r="AH627" s="102"/>
      <c r="AI627" s="102"/>
      <c r="AJ627" s="102"/>
      <c r="AK627" s="102"/>
      <c r="AL627" s="102"/>
      <c r="AM627" s="102"/>
      <c r="AN627" s="102"/>
      <c r="AO627" s="102"/>
      <c r="AP627" s="102"/>
      <c r="AQ627" s="102"/>
      <c r="AR627" s="102"/>
    </row>
    <row r="628" spans="1:44" s="103" customFormat="1" ht="30" customHeight="1" thickBot="1">
      <c r="A628" s="678">
        <v>25</v>
      </c>
      <c r="B628" s="234" t="s">
        <v>705</v>
      </c>
      <c r="C628" s="493" t="s">
        <v>706</v>
      </c>
      <c r="D628" s="243">
        <v>125</v>
      </c>
      <c r="E628" s="198" t="s">
        <v>53</v>
      </c>
      <c r="F628" s="238" t="s">
        <v>54</v>
      </c>
      <c r="G628" s="494"/>
      <c r="H628" s="494"/>
      <c r="I628" s="495"/>
      <c r="J628" s="495"/>
      <c r="K628" s="495"/>
      <c r="L628" s="586"/>
      <c r="M628" s="524"/>
      <c r="N628" s="524"/>
      <c r="O628" s="586"/>
      <c r="P628" s="586"/>
      <c r="Q628" s="586"/>
      <c r="R628" s="586"/>
      <c r="S628" s="586"/>
      <c r="T628" s="679"/>
      <c r="U628" s="586"/>
      <c r="V628" s="242">
        <f t="shared" si="342"/>
        <v>672</v>
      </c>
      <c r="W628" s="243">
        <v>125</v>
      </c>
      <c r="X628" s="236"/>
      <c r="Y628" s="244">
        <f t="shared" si="333"/>
        <v>125</v>
      </c>
      <c r="Z628" s="242">
        <f t="shared" si="344"/>
        <v>125</v>
      </c>
      <c r="AA628" s="245">
        <f t="shared" si="335"/>
        <v>100</v>
      </c>
      <c r="AB628" s="123"/>
      <c r="AC628" s="123"/>
      <c r="AD628" s="123"/>
      <c r="AE628" s="123"/>
      <c r="AF628" s="102"/>
      <c r="AG628" s="102"/>
      <c r="AH628" s="102"/>
      <c r="AI628" s="102"/>
      <c r="AJ628" s="102"/>
      <c r="AK628" s="102"/>
      <c r="AL628" s="102"/>
      <c r="AM628" s="102"/>
      <c r="AN628" s="102"/>
      <c r="AO628" s="102"/>
      <c r="AP628" s="102"/>
      <c r="AQ628" s="102"/>
      <c r="AR628" s="102"/>
    </row>
    <row r="629" spans="1:44" s="103" customFormat="1" ht="30" customHeight="1" thickBot="1">
      <c r="A629" s="678">
        <v>26</v>
      </c>
      <c r="B629" s="234" t="s">
        <v>707</v>
      </c>
      <c r="C629" s="493" t="s">
        <v>708</v>
      </c>
      <c r="D629" s="243">
        <v>240</v>
      </c>
      <c r="E629" s="157" t="s">
        <v>53</v>
      </c>
      <c r="F629" s="238" t="s">
        <v>54</v>
      </c>
      <c r="G629" s="494"/>
      <c r="H629" s="494"/>
      <c r="I629" s="495"/>
      <c r="J629" s="495"/>
      <c r="K629" s="495"/>
      <c r="L629" s="524"/>
      <c r="M629" s="524"/>
      <c r="N629" s="524"/>
      <c r="O629" s="586"/>
      <c r="P629" s="586"/>
      <c r="Q629" s="586"/>
      <c r="R629" s="586"/>
      <c r="S629" s="586"/>
      <c r="T629" s="679"/>
      <c r="U629" s="586"/>
      <c r="V629" s="242">
        <f t="shared" si="342"/>
        <v>672</v>
      </c>
      <c r="W629" s="243">
        <v>240</v>
      </c>
      <c r="X629" s="236"/>
      <c r="Y629" s="244">
        <f t="shared" si="333"/>
        <v>240</v>
      </c>
      <c r="Z629" s="242">
        <f t="shared" si="344"/>
        <v>240</v>
      </c>
      <c r="AA629" s="245">
        <f t="shared" si="335"/>
        <v>100</v>
      </c>
      <c r="AB629" s="123"/>
      <c r="AC629" s="123"/>
      <c r="AD629" s="123"/>
      <c r="AE629" s="123"/>
      <c r="AF629" s="102"/>
      <c r="AG629" s="102"/>
      <c r="AH629" s="102"/>
      <c r="AI629" s="102"/>
      <c r="AJ629" s="102"/>
      <c r="AK629" s="102"/>
      <c r="AL629" s="102"/>
      <c r="AM629" s="102"/>
      <c r="AN629" s="102"/>
      <c r="AO629" s="102"/>
      <c r="AP629" s="102"/>
      <c r="AQ629" s="102"/>
      <c r="AR629" s="102"/>
    </row>
    <row r="630" spans="1:44" s="103" customFormat="1" ht="30" customHeight="1" thickBot="1">
      <c r="A630" s="678">
        <v>27</v>
      </c>
      <c r="B630" s="234" t="s">
        <v>709</v>
      </c>
      <c r="C630" s="493" t="s">
        <v>710</v>
      </c>
      <c r="D630" s="243">
        <v>50</v>
      </c>
      <c r="E630" s="198" t="s">
        <v>53</v>
      </c>
      <c r="F630" s="238" t="s">
        <v>54</v>
      </c>
      <c r="G630" s="494"/>
      <c r="H630" s="494"/>
      <c r="I630" s="495"/>
      <c r="J630" s="495"/>
      <c r="K630" s="495"/>
      <c r="L630" s="524"/>
      <c r="M630" s="524"/>
      <c r="N630" s="524"/>
      <c r="O630" s="240"/>
      <c r="P630" s="240"/>
      <c r="Q630" s="240"/>
      <c r="R630" s="240"/>
      <c r="S630" s="240"/>
      <c r="T630" s="241"/>
      <c r="U630" s="240"/>
      <c r="V630" s="242">
        <f t="shared" si="342"/>
        <v>672</v>
      </c>
      <c r="W630" s="243">
        <v>50</v>
      </c>
      <c r="X630" s="236"/>
      <c r="Y630" s="244">
        <f t="shared" si="333"/>
        <v>50</v>
      </c>
      <c r="Z630" s="242">
        <f t="shared" si="344"/>
        <v>50</v>
      </c>
      <c r="AA630" s="245">
        <f t="shared" si="335"/>
        <v>100</v>
      </c>
      <c r="AB630" s="123"/>
      <c r="AC630" s="123"/>
      <c r="AD630" s="123"/>
      <c r="AE630" s="123"/>
      <c r="AF630" s="102"/>
      <c r="AG630" s="102"/>
      <c r="AH630" s="102"/>
      <c r="AI630" s="102"/>
      <c r="AJ630" s="102"/>
      <c r="AK630" s="102"/>
      <c r="AL630" s="102"/>
      <c r="AM630" s="102"/>
      <c r="AN630" s="102"/>
      <c r="AO630" s="102"/>
      <c r="AP630" s="102"/>
      <c r="AQ630" s="102"/>
      <c r="AR630" s="102"/>
    </row>
    <row r="631" spans="1:44" s="103" customFormat="1" ht="30" customHeight="1" thickBot="1">
      <c r="A631" s="678">
        <v>28</v>
      </c>
      <c r="B631" s="234" t="s">
        <v>711</v>
      </c>
      <c r="C631" s="493" t="s">
        <v>712</v>
      </c>
      <c r="D631" s="243">
        <v>125</v>
      </c>
      <c r="E631" s="157" t="s">
        <v>53</v>
      </c>
      <c r="F631" s="238" t="s">
        <v>54</v>
      </c>
      <c r="G631" s="494"/>
      <c r="H631" s="494"/>
      <c r="I631" s="495"/>
      <c r="J631" s="495"/>
      <c r="K631" s="495"/>
      <c r="L631" s="524"/>
      <c r="M631" s="524"/>
      <c r="N631" s="524"/>
      <c r="O631" s="586"/>
      <c r="P631" s="586"/>
      <c r="Q631" s="586"/>
      <c r="R631" s="586"/>
      <c r="S631" s="586"/>
      <c r="T631" s="679"/>
      <c r="U631" s="586"/>
      <c r="V631" s="242">
        <f t="shared" si="342"/>
        <v>672</v>
      </c>
      <c r="W631" s="243">
        <v>125</v>
      </c>
      <c r="X631" s="236"/>
      <c r="Y631" s="244">
        <f t="shared" si="333"/>
        <v>125</v>
      </c>
      <c r="Z631" s="242">
        <f t="shared" si="344"/>
        <v>125</v>
      </c>
      <c r="AA631" s="245">
        <f t="shared" si="335"/>
        <v>100</v>
      </c>
      <c r="AB631" s="123"/>
      <c r="AC631" s="123"/>
      <c r="AD631" s="123"/>
      <c r="AE631" s="123"/>
      <c r="AF631" s="102"/>
      <c r="AG631" s="102"/>
      <c r="AH631" s="102"/>
      <c r="AI631" s="102"/>
      <c r="AJ631" s="102"/>
      <c r="AK631" s="102"/>
      <c r="AL631" s="102"/>
      <c r="AM631" s="102"/>
      <c r="AN631" s="102"/>
      <c r="AO631" s="102"/>
      <c r="AP631" s="102"/>
      <c r="AQ631" s="102"/>
      <c r="AR631" s="102"/>
    </row>
    <row r="632" spans="1:44" s="103" customFormat="1" ht="30" customHeight="1" thickBot="1">
      <c r="A632" s="678">
        <v>29</v>
      </c>
      <c r="B632" s="234" t="s">
        <v>713</v>
      </c>
      <c r="C632" s="493" t="s">
        <v>714</v>
      </c>
      <c r="D632" s="243">
        <v>80</v>
      </c>
      <c r="E632" s="198" t="s">
        <v>53</v>
      </c>
      <c r="F632" s="238" t="s">
        <v>54</v>
      </c>
      <c r="G632" s="494"/>
      <c r="H632" s="494"/>
      <c r="I632" s="495"/>
      <c r="J632" s="495"/>
      <c r="K632" s="495"/>
      <c r="L632" s="524"/>
      <c r="M632" s="524"/>
      <c r="N632" s="524"/>
      <c r="O632" s="586"/>
      <c r="P632" s="586"/>
      <c r="Q632" s="586"/>
      <c r="R632" s="586"/>
      <c r="S632" s="586"/>
      <c r="T632" s="679"/>
      <c r="U632" s="586"/>
      <c r="V632" s="242">
        <f t="shared" si="342"/>
        <v>672</v>
      </c>
      <c r="W632" s="243">
        <v>80</v>
      </c>
      <c r="X632" s="236"/>
      <c r="Y632" s="244">
        <f t="shared" si="333"/>
        <v>80</v>
      </c>
      <c r="Z632" s="242">
        <f t="shared" si="344"/>
        <v>80</v>
      </c>
      <c r="AA632" s="245">
        <f t="shared" si="335"/>
        <v>100</v>
      </c>
      <c r="AB632" s="123"/>
      <c r="AC632" s="123"/>
      <c r="AD632" s="123"/>
      <c r="AE632" s="123"/>
      <c r="AF632" s="102"/>
      <c r="AG632" s="102"/>
      <c r="AH632" s="102"/>
      <c r="AI632" s="102"/>
      <c r="AJ632" s="102"/>
      <c r="AK632" s="102"/>
      <c r="AL632" s="102"/>
      <c r="AM632" s="102"/>
      <c r="AN632" s="102"/>
      <c r="AO632" s="102"/>
      <c r="AP632" s="102"/>
      <c r="AQ632" s="102"/>
      <c r="AR632" s="102"/>
    </row>
    <row r="633" spans="1:44" s="103" customFormat="1" ht="30" customHeight="1" thickBot="1">
      <c r="A633" s="678">
        <v>30</v>
      </c>
      <c r="B633" s="234" t="s">
        <v>715</v>
      </c>
      <c r="C633" s="493" t="s">
        <v>716</v>
      </c>
      <c r="D633" s="243">
        <v>80</v>
      </c>
      <c r="E633" s="157" t="s">
        <v>53</v>
      </c>
      <c r="F633" s="238" t="s">
        <v>54</v>
      </c>
      <c r="G633" s="494"/>
      <c r="H633" s="494"/>
      <c r="I633" s="495"/>
      <c r="J633" s="495"/>
      <c r="K633" s="495"/>
      <c r="L633" s="586"/>
      <c r="M633" s="524"/>
      <c r="N633" s="524"/>
      <c r="O633" s="586"/>
      <c r="P633" s="586"/>
      <c r="Q633" s="586"/>
      <c r="R633" s="586"/>
      <c r="S633" s="586"/>
      <c r="T633" s="679"/>
      <c r="U633" s="586"/>
      <c r="V633" s="242">
        <f t="shared" si="342"/>
        <v>672</v>
      </c>
      <c r="W633" s="243">
        <v>80</v>
      </c>
      <c r="X633" s="236"/>
      <c r="Y633" s="244">
        <f t="shared" si="333"/>
        <v>80</v>
      </c>
      <c r="Z633" s="242">
        <f t="shared" si="344"/>
        <v>80</v>
      </c>
      <c r="AA633" s="245">
        <f t="shared" si="335"/>
        <v>100</v>
      </c>
      <c r="AB633" s="123"/>
      <c r="AC633" s="123"/>
      <c r="AD633" s="123"/>
      <c r="AE633" s="123"/>
      <c r="AF633" s="102"/>
      <c r="AG633" s="102"/>
      <c r="AH633" s="102"/>
      <c r="AI633" s="102"/>
      <c r="AJ633" s="102"/>
      <c r="AK633" s="102"/>
      <c r="AL633" s="102"/>
      <c r="AM633" s="102"/>
      <c r="AN633" s="102"/>
      <c r="AO633" s="102"/>
      <c r="AP633" s="102"/>
      <c r="AQ633" s="102"/>
      <c r="AR633" s="102"/>
    </row>
    <row r="634" spans="1:44" s="103" customFormat="1" ht="30" customHeight="1" thickBot="1">
      <c r="A634" s="678">
        <v>31</v>
      </c>
      <c r="B634" s="234" t="s">
        <v>717</v>
      </c>
      <c r="C634" s="493" t="s">
        <v>718</v>
      </c>
      <c r="D634" s="243">
        <v>125</v>
      </c>
      <c r="E634" s="198" t="s">
        <v>53</v>
      </c>
      <c r="F634" s="238" t="s">
        <v>54</v>
      </c>
      <c r="G634" s="494"/>
      <c r="H634" s="494"/>
      <c r="I634" s="495"/>
      <c r="J634" s="495"/>
      <c r="K634" s="495"/>
      <c r="L634" s="586"/>
      <c r="M634" s="524"/>
      <c r="N634" s="524"/>
      <c r="O634" s="586"/>
      <c r="P634" s="586"/>
      <c r="Q634" s="586"/>
      <c r="R634" s="586"/>
      <c r="S634" s="586"/>
      <c r="T634" s="679"/>
      <c r="U634" s="586"/>
      <c r="V634" s="242">
        <f t="shared" si="342"/>
        <v>672</v>
      </c>
      <c r="W634" s="243">
        <v>125</v>
      </c>
      <c r="X634" s="236"/>
      <c r="Y634" s="244">
        <f t="shared" si="333"/>
        <v>125</v>
      </c>
      <c r="Z634" s="242">
        <f t="shared" si="344"/>
        <v>125</v>
      </c>
      <c r="AA634" s="245">
        <f t="shared" si="335"/>
        <v>100</v>
      </c>
      <c r="AB634" s="123"/>
      <c r="AC634" s="123"/>
      <c r="AD634" s="123"/>
      <c r="AE634" s="123"/>
      <c r="AF634" s="102"/>
      <c r="AG634" s="102"/>
      <c r="AH634" s="102"/>
      <c r="AI634" s="102"/>
      <c r="AJ634" s="102"/>
      <c r="AK634" s="102"/>
      <c r="AL634" s="102"/>
      <c r="AM634" s="102"/>
      <c r="AN634" s="102"/>
      <c r="AO634" s="102"/>
      <c r="AP634" s="102"/>
      <c r="AQ634" s="102"/>
      <c r="AR634" s="102"/>
    </row>
    <row r="635" spans="1:44" s="103" customFormat="1" ht="30" customHeight="1" thickBot="1">
      <c r="A635" s="678">
        <v>32</v>
      </c>
      <c r="B635" s="234" t="s">
        <v>719</v>
      </c>
      <c r="C635" s="493" t="s">
        <v>720</v>
      </c>
      <c r="D635" s="243">
        <v>125</v>
      </c>
      <c r="E635" s="157" t="s">
        <v>53</v>
      </c>
      <c r="F635" s="238" t="s">
        <v>54</v>
      </c>
      <c r="G635" s="494"/>
      <c r="H635" s="494"/>
      <c r="I635" s="495"/>
      <c r="J635" s="495"/>
      <c r="K635" s="495"/>
      <c r="L635" s="586"/>
      <c r="M635" s="524"/>
      <c r="N635" s="524"/>
      <c r="O635" s="586"/>
      <c r="P635" s="586"/>
      <c r="Q635" s="586"/>
      <c r="R635" s="586"/>
      <c r="S635" s="586"/>
      <c r="T635" s="679"/>
      <c r="U635" s="586"/>
      <c r="V635" s="242">
        <f t="shared" si="342"/>
        <v>672</v>
      </c>
      <c r="W635" s="243">
        <v>125</v>
      </c>
      <c r="X635" s="236"/>
      <c r="Y635" s="244">
        <f t="shared" si="333"/>
        <v>125</v>
      </c>
      <c r="Z635" s="242">
        <f t="shared" si="344"/>
        <v>125</v>
      </c>
      <c r="AA635" s="245">
        <f t="shared" si="335"/>
        <v>100</v>
      </c>
      <c r="AB635" s="123"/>
      <c r="AC635" s="123"/>
      <c r="AD635" s="123"/>
      <c r="AE635" s="123"/>
      <c r="AF635" s="102"/>
      <c r="AG635" s="102"/>
      <c r="AH635" s="102"/>
      <c r="AI635" s="102"/>
      <c r="AJ635" s="102"/>
      <c r="AK635" s="102"/>
      <c r="AL635" s="102"/>
      <c r="AM635" s="102"/>
      <c r="AN635" s="102"/>
      <c r="AO635" s="102"/>
      <c r="AP635" s="102"/>
      <c r="AQ635" s="102"/>
      <c r="AR635" s="102"/>
    </row>
    <row r="636" spans="1:44" s="103" customFormat="1" ht="30" customHeight="1" thickBot="1">
      <c r="A636" s="678">
        <v>33</v>
      </c>
      <c r="B636" s="234" t="s">
        <v>721</v>
      </c>
      <c r="C636" s="493" t="s">
        <v>722</v>
      </c>
      <c r="D636" s="243">
        <v>240</v>
      </c>
      <c r="E636" s="198" t="s">
        <v>53</v>
      </c>
      <c r="F636" s="238" t="s">
        <v>54</v>
      </c>
      <c r="G636" s="494"/>
      <c r="H636" s="494"/>
      <c r="I636" s="495"/>
      <c r="J636" s="495"/>
      <c r="K636" s="495"/>
      <c r="L636" s="586"/>
      <c r="M636" s="524"/>
      <c r="N636" s="524"/>
      <c r="O636" s="586"/>
      <c r="P636" s="586"/>
      <c r="Q636" s="586"/>
      <c r="R636" s="586"/>
      <c r="S636" s="586"/>
      <c r="T636" s="679"/>
      <c r="U636" s="586"/>
      <c r="V636" s="242">
        <f t="shared" si="342"/>
        <v>672</v>
      </c>
      <c r="W636" s="243">
        <v>240</v>
      </c>
      <c r="X636" s="236"/>
      <c r="Y636" s="244">
        <f t="shared" si="333"/>
        <v>240</v>
      </c>
      <c r="Z636" s="242">
        <f t="shared" si="344"/>
        <v>240</v>
      </c>
      <c r="AA636" s="245">
        <f t="shared" si="335"/>
        <v>100</v>
      </c>
      <c r="AB636" s="123"/>
      <c r="AC636" s="123"/>
      <c r="AD636" s="123"/>
      <c r="AE636" s="123"/>
      <c r="AF636" s="102"/>
      <c r="AG636" s="102"/>
      <c r="AH636" s="102"/>
      <c r="AI636" s="102"/>
      <c r="AJ636" s="102"/>
      <c r="AK636" s="102"/>
      <c r="AL636" s="102"/>
      <c r="AM636" s="102"/>
      <c r="AN636" s="102"/>
      <c r="AO636" s="102"/>
      <c r="AP636" s="102"/>
      <c r="AQ636" s="102"/>
      <c r="AR636" s="102"/>
    </row>
    <row r="637" spans="1:44" s="103" customFormat="1" ht="30" customHeight="1" thickBot="1">
      <c r="A637" s="678">
        <v>34</v>
      </c>
      <c r="B637" s="234" t="s">
        <v>723</v>
      </c>
      <c r="C637" s="493" t="s">
        <v>724</v>
      </c>
      <c r="D637" s="243">
        <v>125</v>
      </c>
      <c r="E637" s="157" t="s">
        <v>53</v>
      </c>
      <c r="F637" s="238" t="s">
        <v>54</v>
      </c>
      <c r="G637" s="494"/>
      <c r="H637" s="494"/>
      <c r="I637" s="495"/>
      <c r="J637" s="495"/>
      <c r="K637" s="495"/>
      <c r="L637" s="586"/>
      <c r="M637" s="524"/>
      <c r="N637" s="524"/>
      <c r="O637" s="586"/>
      <c r="P637" s="586"/>
      <c r="Q637" s="586"/>
      <c r="R637" s="586"/>
      <c r="S637" s="586"/>
      <c r="T637" s="679"/>
      <c r="U637" s="586"/>
      <c r="V637" s="242">
        <f t="shared" si="342"/>
        <v>672</v>
      </c>
      <c r="W637" s="243">
        <v>125</v>
      </c>
      <c r="X637" s="236"/>
      <c r="Y637" s="244">
        <f t="shared" si="333"/>
        <v>125</v>
      </c>
      <c r="Z637" s="242">
        <f t="shared" si="344"/>
        <v>125</v>
      </c>
      <c r="AA637" s="245">
        <f t="shared" si="335"/>
        <v>100</v>
      </c>
      <c r="AB637" s="123"/>
      <c r="AC637" s="123"/>
      <c r="AD637" s="123"/>
      <c r="AE637" s="123"/>
      <c r="AF637" s="102"/>
      <c r="AG637" s="102"/>
      <c r="AH637" s="102"/>
      <c r="AI637" s="102"/>
      <c r="AJ637" s="102"/>
      <c r="AK637" s="102"/>
      <c r="AL637" s="102"/>
      <c r="AM637" s="102"/>
      <c r="AN637" s="102"/>
      <c r="AO637" s="102"/>
      <c r="AP637" s="102"/>
      <c r="AQ637" s="102"/>
      <c r="AR637" s="102"/>
    </row>
    <row r="638" spans="1:44" s="103" customFormat="1" ht="30" customHeight="1" thickBot="1">
      <c r="A638" s="678">
        <v>35</v>
      </c>
      <c r="B638" s="234" t="s">
        <v>725</v>
      </c>
      <c r="C638" s="493" t="s">
        <v>726</v>
      </c>
      <c r="D638" s="243">
        <v>50</v>
      </c>
      <c r="E638" s="198" t="s">
        <v>53</v>
      </c>
      <c r="F638" s="238" t="s">
        <v>54</v>
      </c>
      <c r="G638" s="494"/>
      <c r="H638" s="494"/>
      <c r="I638" s="495"/>
      <c r="J638" s="495"/>
      <c r="K638" s="495"/>
      <c r="L638" s="586"/>
      <c r="M638" s="524"/>
      <c r="N638" s="524"/>
      <c r="O638" s="586"/>
      <c r="P638" s="586"/>
      <c r="Q638" s="586"/>
      <c r="R638" s="586"/>
      <c r="S638" s="586"/>
      <c r="T638" s="679"/>
      <c r="U638" s="586"/>
      <c r="V638" s="242">
        <f t="shared" si="342"/>
        <v>672</v>
      </c>
      <c r="W638" s="243">
        <v>50</v>
      </c>
      <c r="X638" s="236"/>
      <c r="Y638" s="244">
        <f t="shared" si="333"/>
        <v>50</v>
      </c>
      <c r="Z638" s="242">
        <f t="shared" si="344"/>
        <v>50</v>
      </c>
      <c r="AA638" s="245">
        <f t="shared" si="335"/>
        <v>100</v>
      </c>
      <c r="AB638" s="123"/>
      <c r="AC638" s="123"/>
      <c r="AD638" s="123"/>
      <c r="AE638" s="123"/>
      <c r="AF638" s="102"/>
      <c r="AG638" s="102"/>
      <c r="AH638" s="102"/>
      <c r="AI638" s="102"/>
      <c r="AJ638" s="102"/>
      <c r="AK638" s="102"/>
      <c r="AL638" s="102"/>
      <c r="AM638" s="102"/>
      <c r="AN638" s="102"/>
      <c r="AO638" s="102"/>
      <c r="AP638" s="102"/>
      <c r="AQ638" s="102"/>
      <c r="AR638" s="102"/>
    </row>
    <row r="639" spans="1:44" s="103" customFormat="1" ht="30" customHeight="1" thickBot="1">
      <c r="A639" s="678">
        <v>36</v>
      </c>
      <c r="B639" s="234" t="s">
        <v>727</v>
      </c>
      <c r="C639" s="493" t="s">
        <v>728</v>
      </c>
      <c r="D639" s="243">
        <v>125</v>
      </c>
      <c r="E639" s="157" t="s">
        <v>53</v>
      </c>
      <c r="F639" s="238" t="s">
        <v>54</v>
      </c>
      <c r="G639" s="494"/>
      <c r="H639" s="494"/>
      <c r="I639" s="495"/>
      <c r="J639" s="495"/>
      <c r="K639" s="495"/>
      <c r="L639" s="586"/>
      <c r="M639" s="524"/>
      <c r="N639" s="524"/>
      <c r="O639" s="586"/>
      <c r="P639" s="586"/>
      <c r="Q639" s="586"/>
      <c r="R639" s="586"/>
      <c r="S639" s="586"/>
      <c r="T639" s="679"/>
      <c r="U639" s="586"/>
      <c r="V639" s="242">
        <f t="shared" si="342"/>
        <v>672</v>
      </c>
      <c r="W639" s="243">
        <v>125</v>
      </c>
      <c r="X639" s="236"/>
      <c r="Y639" s="244">
        <f t="shared" si="333"/>
        <v>125</v>
      </c>
      <c r="Z639" s="242">
        <f t="shared" si="344"/>
        <v>125</v>
      </c>
      <c r="AA639" s="245">
        <f t="shared" si="335"/>
        <v>100</v>
      </c>
      <c r="AB639" s="123"/>
      <c r="AC639" s="123"/>
      <c r="AD639" s="123"/>
      <c r="AE639" s="123"/>
      <c r="AF639" s="102"/>
      <c r="AG639" s="102"/>
      <c r="AH639" s="102"/>
      <c r="AI639" s="102"/>
      <c r="AJ639" s="102"/>
      <c r="AK639" s="102"/>
      <c r="AL639" s="102"/>
      <c r="AM639" s="102"/>
      <c r="AN639" s="102"/>
      <c r="AO639" s="102"/>
      <c r="AP639" s="102"/>
      <c r="AQ639" s="102"/>
      <c r="AR639" s="102"/>
    </row>
    <row r="640" spans="1:44" s="103" customFormat="1" ht="30" customHeight="1" thickBot="1">
      <c r="A640" s="688">
        <v>37</v>
      </c>
      <c r="B640" s="234" t="s">
        <v>729</v>
      </c>
      <c r="C640" s="493" t="s">
        <v>730</v>
      </c>
      <c r="D640" s="243">
        <v>240</v>
      </c>
      <c r="E640" s="198" t="s">
        <v>53</v>
      </c>
      <c r="F640" s="238" t="s">
        <v>54</v>
      </c>
      <c r="G640" s="494"/>
      <c r="H640" s="494"/>
      <c r="I640" s="495"/>
      <c r="J640" s="495"/>
      <c r="K640" s="495"/>
      <c r="L640" s="586"/>
      <c r="M640" s="524"/>
      <c r="N640" s="524"/>
      <c r="O640" s="586"/>
      <c r="P640" s="586"/>
      <c r="Q640" s="586"/>
      <c r="R640" s="586"/>
      <c r="S640" s="586"/>
      <c r="T640" s="679"/>
      <c r="U640" s="586"/>
      <c r="V640" s="242">
        <f t="shared" si="342"/>
        <v>672</v>
      </c>
      <c r="W640" s="243">
        <v>240</v>
      </c>
      <c r="X640" s="236"/>
      <c r="Y640" s="244">
        <f t="shared" si="333"/>
        <v>240</v>
      </c>
      <c r="Z640" s="242">
        <f t="shared" si="344"/>
        <v>240</v>
      </c>
      <c r="AA640" s="245">
        <f t="shared" si="335"/>
        <v>100</v>
      </c>
      <c r="AB640" s="123"/>
      <c r="AC640" s="123"/>
      <c r="AD640" s="123"/>
      <c r="AE640" s="123"/>
      <c r="AF640" s="102"/>
      <c r="AG640" s="102"/>
      <c r="AH640" s="102"/>
      <c r="AI640" s="102"/>
      <c r="AJ640" s="102"/>
      <c r="AK640" s="102"/>
      <c r="AL640" s="102"/>
      <c r="AM640" s="102"/>
      <c r="AN640" s="102"/>
      <c r="AO640" s="102"/>
      <c r="AP640" s="102"/>
      <c r="AQ640" s="102"/>
      <c r="AR640" s="102"/>
    </row>
    <row r="641" spans="1:44" s="107" customFormat="1" ht="30" customHeight="1">
      <c r="A641" s="328">
        <v>38</v>
      </c>
      <c r="B641" s="317" t="s">
        <v>731</v>
      </c>
      <c r="C641" s="318" t="s">
        <v>732</v>
      </c>
      <c r="D641" s="333"/>
      <c r="E641" s="157" t="s">
        <v>53</v>
      </c>
      <c r="F641" s="158" t="s">
        <v>54</v>
      </c>
      <c r="G641" s="332"/>
      <c r="H641" s="332"/>
      <c r="I641" s="158" t="s">
        <v>54</v>
      </c>
      <c r="J641" s="158" t="s">
        <v>54</v>
      </c>
      <c r="K641" s="158" t="s">
        <v>54</v>
      </c>
      <c r="L641" s="206">
        <f>IF(RIGHT(S641)="T",(+H641-G641),0)</f>
        <v>0</v>
      </c>
      <c r="M641" s="206">
        <f>IF(RIGHT(S641)="U",(+H641-G641),0)</f>
        <v>0</v>
      </c>
      <c r="N641" s="206">
        <f>IF(RIGHT(S641)="C",(+H641-G641),0)</f>
        <v>0</v>
      </c>
      <c r="O641" s="206">
        <f>IF(RIGHT(S641)="D",(+H641-G641),0)</f>
        <v>0</v>
      </c>
      <c r="P641" s="158" t="s">
        <v>54</v>
      </c>
      <c r="Q641" s="158" t="s">
        <v>54</v>
      </c>
      <c r="R641" s="158" t="s">
        <v>54</v>
      </c>
      <c r="S641" s="333"/>
      <c r="T641" s="267"/>
      <c r="U641" s="207"/>
      <c r="V641" s="222"/>
      <c r="W641" s="223"/>
      <c r="X641" s="223"/>
      <c r="Y641" s="223"/>
      <c r="Z641" s="223"/>
      <c r="AA641" s="224"/>
    </row>
    <row r="642" spans="1:44" s="88" customFormat="1" ht="30" customHeight="1" thickBot="1">
      <c r="A642" s="689"/>
      <c r="B642" s="196"/>
      <c r="C642" s="197" t="s">
        <v>58</v>
      </c>
      <c r="D642" s="196"/>
      <c r="E642" s="198" t="s">
        <v>53</v>
      </c>
      <c r="F642" s="199" t="s">
        <v>54</v>
      </c>
      <c r="G642" s="200"/>
      <c r="H642" s="200"/>
      <c r="I642" s="199" t="s">
        <v>54</v>
      </c>
      <c r="J642" s="199" t="s">
        <v>54</v>
      </c>
      <c r="K642" s="334"/>
      <c r="L642" s="201">
        <f>SUM(L641:L641)</f>
        <v>0</v>
      </c>
      <c r="M642" s="201">
        <f>SUM(M641:M641)</f>
        <v>0</v>
      </c>
      <c r="N642" s="201">
        <f>SUM(N641:N641)</f>
        <v>0</v>
      </c>
      <c r="O642" s="201">
        <f>SUM(O641:O641)</f>
        <v>0</v>
      </c>
      <c r="P642" s="199" t="s">
        <v>54</v>
      </c>
      <c r="Q642" s="199" t="s">
        <v>54</v>
      </c>
      <c r="R642" s="199" t="s">
        <v>54</v>
      </c>
      <c r="S642" s="338"/>
      <c r="T642" s="225"/>
      <c r="U642" s="196"/>
      <c r="V642" s="203">
        <f>$AB$15-((N642*24))</f>
        <v>672</v>
      </c>
      <c r="W642" s="176">
        <v>50</v>
      </c>
      <c r="X642" s="177"/>
      <c r="Y642" s="204">
        <f t="shared" ref="Y642" si="346">W642</f>
        <v>50</v>
      </c>
      <c r="Z642" s="203">
        <f>(Y642*(V642-L642*24))/V642</f>
        <v>50</v>
      </c>
      <c r="AA642" s="205">
        <f t="shared" ref="AA642" si="347">(Z642/Y642)*100</f>
        <v>100</v>
      </c>
      <c r="AB642" s="107"/>
    </row>
    <row r="643" spans="1:44" s="103" customFormat="1" ht="30" customHeight="1" thickBot="1">
      <c r="A643" s="688">
        <v>39</v>
      </c>
      <c r="B643" s="234" t="s">
        <v>733</v>
      </c>
      <c r="C643" s="493" t="s">
        <v>734</v>
      </c>
      <c r="D643" s="243">
        <v>80</v>
      </c>
      <c r="E643" s="157" t="s">
        <v>53</v>
      </c>
      <c r="F643" s="238" t="s">
        <v>54</v>
      </c>
      <c r="G643" s="494"/>
      <c r="H643" s="494"/>
      <c r="I643" s="495"/>
      <c r="J643" s="495"/>
      <c r="K643" s="495"/>
      <c r="L643" s="586"/>
      <c r="M643" s="524"/>
      <c r="N643" s="524"/>
      <c r="O643" s="240"/>
      <c r="P643" s="240"/>
      <c r="Q643" s="240"/>
      <c r="R643" s="240"/>
      <c r="S643" s="240"/>
      <c r="T643" s="241"/>
      <c r="U643" s="240"/>
      <c r="V643" s="242">
        <f>$AB$15-((N643*24))</f>
        <v>672</v>
      </c>
      <c r="W643" s="243">
        <v>80</v>
      </c>
      <c r="X643" s="236"/>
      <c r="Y643" s="244">
        <f t="shared" si="333"/>
        <v>80</v>
      </c>
      <c r="Z643" s="242">
        <f>(Y643*(V643-L643*24))/V643</f>
        <v>80</v>
      </c>
      <c r="AA643" s="245">
        <f t="shared" si="335"/>
        <v>100</v>
      </c>
      <c r="AB643" s="123"/>
      <c r="AC643" s="123"/>
      <c r="AD643" s="123"/>
      <c r="AE643" s="123"/>
      <c r="AF643" s="102"/>
      <c r="AG643" s="102"/>
      <c r="AH643" s="102"/>
      <c r="AI643" s="102"/>
      <c r="AJ643" s="102"/>
      <c r="AK643" s="102"/>
      <c r="AL643" s="102"/>
      <c r="AM643" s="102"/>
      <c r="AN643" s="102"/>
      <c r="AO643" s="102"/>
      <c r="AP643" s="102"/>
      <c r="AQ643" s="102"/>
      <c r="AR643" s="102"/>
    </row>
    <row r="644" spans="1:44" s="107" customFormat="1" ht="30" customHeight="1" thickBot="1">
      <c r="A644" s="328">
        <v>40</v>
      </c>
      <c r="B644" s="690" t="s">
        <v>735</v>
      </c>
      <c r="C644" s="512" t="s">
        <v>736</v>
      </c>
      <c r="D644" s="665">
        <v>125</v>
      </c>
      <c r="E644" s="198" t="s">
        <v>53</v>
      </c>
      <c r="F644" s="158" t="s">
        <v>54</v>
      </c>
      <c r="G644" s="685"/>
      <c r="H644" s="686"/>
      <c r="I644" s="158" t="s">
        <v>54</v>
      </c>
      <c r="J644" s="158" t="s">
        <v>54</v>
      </c>
      <c r="K644" s="158" t="s">
        <v>54</v>
      </c>
      <c r="L644" s="206">
        <f>IF(RIGHT(S644)="T",(+H644-G644),0)</f>
        <v>0</v>
      </c>
      <c r="M644" s="206">
        <f>IF(RIGHT(S644)="U",(+H644-G644),0)</f>
        <v>0</v>
      </c>
      <c r="N644" s="206">
        <f>IF(RIGHT(S644)="C",(+H644-G644),0)</f>
        <v>0</v>
      </c>
      <c r="O644" s="206">
        <f>IF(RIGHT(S644)="D",(+H644-G644),0)</f>
        <v>0</v>
      </c>
      <c r="P644" s="158" t="s">
        <v>54</v>
      </c>
      <c r="Q644" s="158" t="s">
        <v>54</v>
      </c>
      <c r="R644" s="158" t="s">
        <v>54</v>
      </c>
      <c r="S644" s="333"/>
      <c r="T644" s="267"/>
      <c r="U644" s="207"/>
      <c r="V644" s="222"/>
      <c r="W644" s="223"/>
      <c r="X644" s="223"/>
      <c r="Y644" s="223"/>
      <c r="Z644" s="223"/>
      <c r="AA644" s="224"/>
    </row>
    <row r="645" spans="1:44" s="88" customFormat="1" ht="30" customHeight="1" thickBot="1">
      <c r="A645" s="689"/>
      <c r="B645" s="506"/>
      <c r="C645" s="507" t="s">
        <v>58</v>
      </c>
      <c r="D645" s="506"/>
      <c r="E645" s="157" t="s">
        <v>53</v>
      </c>
      <c r="F645" s="199" t="s">
        <v>54</v>
      </c>
      <c r="G645" s="200"/>
      <c r="H645" s="200"/>
      <c r="I645" s="199" t="s">
        <v>54</v>
      </c>
      <c r="J645" s="199" t="s">
        <v>54</v>
      </c>
      <c r="K645" s="199" t="s">
        <v>54</v>
      </c>
      <c r="L645" s="201">
        <f>SUM(L644:L644)</f>
        <v>0</v>
      </c>
      <c r="M645" s="201">
        <f>SUM(M644:M644)</f>
        <v>0</v>
      </c>
      <c r="N645" s="201">
        <f>SUM(N644:N644)</f>
        <v>0</v>
      </c>
      <c r="O645" s="201">
        <f>SUM(O644:O644)</f>
        <v>0</v>
      </c>
      <c r="P645" s="199" t="s">
        <v>54</v>
      </c>
      <c r="Q645" s="199" t="s">
        <v>54</v>
      </c>
      <c r="R645" s="199" t="s">
        <v>54</v>
      </c>
      <c r="S645" s="508"/>
      <c r="T645" s="509"/>
      <c r="U645" s="506"/>
      <c r="V645" s="203">
        <f t="shared" ref="V645:V673" si="348">$AB$15-((N645*24))</f>
        <v>672</v>
      </c>
      <c r="W645" s="176">
        <v>125</v>
      </c>
      <c r="X645" s="177"/>
      <c r="Y645" s="204">
        <f t="shared" ref="Y645" si="349">W645</f>
        <v>125</v>
      </c>
      <c r="Z645" s="203">
        <f t="shared" ref="Z645:Z673" si="350">(Y645*(V645-L645*24))/V645</f>
        <v>125</v>
      </c>
      <c r="AA645" s="205">
        <f t="shared" ref="AA645" si="351">(Z645/Y645)*100</f>
        <v>100</v>
      </c>
      <c r="AB645" s="107"/>
    </row>
    <row r="646" spans="1:44" s="103" customFormat="1" ht="30" customHeight="1" thickBot="1">
      <c r="A646" s="678">
        <v>41</v>
      </c>
      <c r="B646" s="234" t="s">
        <v>737</v>
      </c>
      <c r="C646" s="493" t="s">
        <v>738</v>
      </c>
      <c r="D646" s="243">
        <v>80</v>
      </c>
      <c r="E646" s="198" t="s">
        <v>53</v>
      </c>
      <c r="F646" s="238" t="s">
        <v>54</v>
      </c>
      <c r="G646" s="494"/>
      <c r="H646" s="494"/>
      <c r="I646" s="495"/>
      <c r="J646" s="495"/>
      <c r="K646" s="495"/>
      <c r="L646" s="586"/>
      <c r="M646" s="524"/>
      <c r="N646" s="524"/>
      <c r="O646" s="586"/>
      <c r="P646" s="586"/>
      <c r="Q646" s="586"/>
      <c r="R646" s="586"/>
      <c r="S646" s="586"/>
      <c r="T646" s="679"/>
      <c r="U646" s="586"/>
      <c r="V646" s="242">
        <f t="shared" si="348"/>
        <v>672</v>
      </c>
      <c r="W646" s="243">
        <v>80</v>
      </c>
      <c r="X646" s="236"/>
      <c r="Y646" s="244">
        <f t="shared" si="333"/>
        <v>80</v>
      </c>
      <c r="Z646" s="242">
        <f t="shared" si="350"/>
        <v>80</v>
      </c>
      <c r="AA646" s="245">
        <f t="shared" si="335"/>
        <v>100</v>
      </c>
      <c r="AB646" s="123"/>
      <c r="AC646" s="123"/>
      <c r="AD646" s="123"/>
      <c r="AE646" s="123"/>
      <c r="AF646" s="102"/>
      <c r="AG646" s="102"/>
      <c r="AH646" s="102"/>
      <c r="AI646" s="102"/>
      <c r="AJ646" s="102"/>
      <c r="AK646" s="102"/>
      <c r="AL646" s="102"/>
      <c r="AM646" s="102"/>
      <c r="AN646" s="102"/>
      <c r="AO646" s="102"/>
      <c r="AP646" s="102"/>
      <c r="AQ646" s="102"/>
      <c r="AR646" s="102"/>
    </row>
    <row r="647" spans="1:44" s="103" customFormat="1" ht="30" customHeight="1" thickBot="1">
      <c r="A647" s="678">
        <v>42</v>
      </c>
      <c r="B647" s="234" t="s">
        <v>739</v>
      </c>
      <c r="C647" s="493" t="s">
        <v>740</v>
      </c>
      <c r="D647" s="243">
        <v>93.2</v>
      </c>
      <c r="E647" s="157" t="s">
        <v>53</v>
      </c>
      <c r="F647" s="238" t="s">
        <v>54</v>
      </c>
      <c r="G647" s="494"/>
      <c r="H647" s="494"/>
      <c r="I647" s="495"/>
      <c r="J647" s="495"/>
      <c r="K647" s="495"/>
      <c r="L647" s="586"/>
      <c r="M647" s="524"/>
      <c r="N647" s="524"/>
      <c r="O647" s="586"/>
      <c r="P647" s="586"/>
      <c r="Q647" s="586"/>
      <c r="R647" s="586"/>
      <c r="S647" s="586"/>
      <c r="T647" s="679"/>
      <c r="U647" s="586"/>
      <c r="V647" s="242">
        <f t="shared" si="348"/>
        <v>672</v>
      </c>
      <c r="W647" s="243">
        <v>93.2</v>
      </c>
      <c r="X647" s="236"/>
      <c r="Y647" s="244">
        <f t="shared" si="333"/>
        <v>93.2</v>
      </c>
      <c r="Z647" s="242">
        <f t="shared" si="350"/>
        <v>93.2</v>
      </c>
      <c r="AA647" s="245">
        <f t="shared" si="335"/>
        <v>100</v>
      </c>
      <c r="AB647" s="123"/>
      <c r="AC647" s="123"/>
      <c r="AD647" s="123"/>
      <c r="AE647" s="123"/>
      <c r="AF647" s="102"/>
      <c r="AG647" s="102"/>
      <c r="AH647" s="102"/>
      <c r="AI647" s="102"/>
      <c r="AJ647" s="102"/>
      <c r="AK647" s="102"/>
      <c r="AL647" s="102"/>
      <c r="AM647" s="102"/>
      <c r="AN647" s="102"/>
      <c r="AO647" s="102"/>
      <c r="AP647" s="102"/>
      <c r="AQ647" s="102"/>
      <c r="AR647" s="102"/>
    </row>
    <row r="648" spans="1:44" s="103" customFormat="1" ht="30" customHeight="1" thickBot="1">
      <c r="A648" s="678">
        <v>43</v>
      </c>
      <c r="B648" s="234" t="s">
        <v>741</v>
      </c>
      <c r="C648" s="493" t="s">
        <v>742</v>
      </c>
      <c r="D648" s="243">
        <v>93.2</v>
      </c>
      <c r="E648" s="198" t="s">
        <v>53</v>
      </c>
      <c r="F648" s="238" t="s">
        <v>54</v>
      </c>
      <c r="G648" s="494"/>
      <c r="H648" s="494"/>
      <c r="I648" s="495"/>
      <c r="J648" s="495"/>
      <c r="K648" s="495"/>
      <c r="L648" s="586"/>
      <c r="M648" s="524"/>
      <c r="N648" s="524"/>
      <c r="O648" s="586"/>
      <c r="P648" s="586"/>
      <c r="Q648" s="586"/>
      <c r="R648" s="586"/>
      <c r="S648" s="586"/>
      <c r="T648" s="679"/>
      <c r="U648" s="586"/>
      <c r="V648" s="242">
        <f t="shared" si="348"/>
        <v>672</v>
      </c>
      <c r="W648" s="243">
        <v>93.2</v>
      </c>
      <c r="X648" s="236"/>
      <c r="Y648" s="244">
        <f t="shared" si="333"/>
        <v>93.2</v>
      </c>
      <c r="Z648" s="242">
        <f t="shared" si="350"/>
        <v>93.2</v>
      </c>
      <c r="AA648" s="245">
        <f t="shared" si="335"/>
        <v>100</v>
      </c>
      <c r="AB648" s="123"/>
      <c r="AC648" s="123"/>
      <c r="AD648" s="123"/>
      <c r="AE648" s="123"/>
      <c r="AF648" s="102"/>
      <c r="AG648" s="102"/>
      <c r="AH648" s="102"/>
      <c r="AI648" s="102"/>
      <c r="AJ648" s="102"/>
      <c r="AK648" s="102"/>
      <c r="AL648" s="102"/>
      <c r="AM648" s="102"/>
      <c r="AN648" s="102"/>
      <c r="AO648" s="102"/>
      <c r="AP648" s="102"/>
      <c r="AQ648" s="102"/>
      <c r="AR648" s="102"/>
    </row>
    <row r="649" spans="1:44" s="103" customFormat="1" ht="30" customHeight="1" thickBot="1">
      <c r="A649" s="678">
        <v>44</v>
      </c>
      <c r="B649" s="234" t="s">
        <v>743</v>
      </c>
      <c r="C649" s="493" t="s">
        <v>744</v>
      </c>
      <c r="D649" s="243">
        <v>125</v>
      </c>
      <c r="E649" s="157" t="s">
        <v>53</v>
      </c>
      <c r="F649" s="238" t="s">
        <v>54</v>
      </c>
      <c r="G649" s="494"/>
      <c r="H649" s="494"/>
      <c r="I649" s="495"/>
      <c r="J649" s="495"/>
      <c r="K649" s="495"/>
      <c r="L649" s="586"/>
      <c r="M649" s="524"/>
      <c r="N649" s="524"/>
      <c r="O649" s="586"/>
      <c r="P649" s="586"/>
      <c r="Q649" s="586"/>
      <c r="R649" s="586"/>
      <c r="S649" s="586"/>
      <c r="T649" s="679"/>
      <c r="U649" s="586"/>
      <c r="V649" s="242">
        <f t="shared" si="348"/>
        <v>672</v>
      </c>
      <c r="W649" s="243">
        <v>125</v>
      </c>
      <c r="X649" s="236"/>
      <c r="Y649" s="244">
        <f t="shared" si="333"/>
        <v>125</v>
      </c>
      <c r="Z649" s="242">
        <f t="shared" si="350"/>
        <v>125</v>
      </c>
      <c r="AA649" s="245">
        <f t="shared" si="335"/>
        <v>100</v>
      </c>
      <c r="AB649" s="123"/>
      <c r="AC649" s="123"/>
      <c r="AD649" s="123"/>
      <c r="AE649" s="123"/>
      <c r="AF649" s="102"/>
      <c r="AG649" s="102"/>
      <c r="AH649" s="102"/>
      <c r="AI649" s="102"/>
      <c r="AJ649" s="102"/>
      <c r="AK649" s="102"/>
      <c r="AL649" s="102"/>
      <c r="AM649" s="102"/>
      <c r="AN649" s="102"/>
      <c r="AO649" s="102"/>
      <c r="AP649" s="102"/>
      <c r="AQ649" s="102"/>
      <c r="AR649" s="102"/>
    </row>
    <row r="650" spans="1:44" s="103" customFormat="1" ht="30" customHeight="1" thickBot="1">
      <c r="A650" s="678">
        <v>45</v>
      </c>
      <c r="B650" s="234" t="s">
        <v>745</v>
      </c>
      <c r="C650" s="493" t="s">
        <v>746</v>
      </c>
      <c r="D650" s="243">
        <v>125</v>
      </c>
      <c r="E650" s="198" t="s">
        <v>53</v>
      </c>
      <c r="F650" s="238" t="s">
        <v>54</v>
      </c>
      <c r="G650" s="494"/>
      <c r="H650" s="494"/>
      <c r="I650" s="495"/>
      <c r="J650" s="495"/>
      <c r="K650" s="495"/>
      <c r="L650" s="586"/>
      <c r="M650" s="524"/>
      <c r="N650" s="524"/>
      <c r="O650" s="586"/>
      <c r="P650" s="586"/>
      <c r="Q650" s="586"/>
      <c r="R650" s="586"/>
      <c r="S650" s="586"/>
      <c r="T650" s="679"/>
      <c r="U650" s="586"/>
      <c r="V650" s="242">
        <f t="shared" si="348"/>
        <v>672</v>
      </c>
      <c r="W650" s="243">
        <v>125</v>
      </c>
      <c r="X650" s="236"/>
      <c r="Y650" s="244">
        <f t="shared" si="333"/>
        <v>125</v>
      </c>
      <c r="Z650" s="242">
        <f t="shared" si="350"/>
        <v>125</v>
      </c>
      <c r="AA650" s="245">
        <f t="shared" si="335"/>
        <v>100</v>
      </c>
      <c r="AB650" s="123"/>
      <c r="AC650" s="123"/>
      <c r="AD650" s="123"/>
      <c r="AE650" s="123"/>
      <c r="AF650" s="102"/>
      <c r="AG650" s="102"/>
      <c r="AH650" s="102"/>
      <c r="AI650" s="102"/>
      <c r="AJ650" s="102"/>
      <c r="AK650" s="102"/>
      <c r="AL650" s="102"/>
      <c r="AM650" s="102"/>
      <c r="AN650" s="102"/>
      <c r="AO650" s="102"/>
      <c r="AP650" s="102"/>
      <c r="AQ650" s="102"/>
      <c r="AR650" s="102"/>
    </row>
    <row r="651" spans="1:44" s="103" customFormat="1" ht="30" customHeight="1" thickBot="1">
      <c r="A651" s="678">
        <v>46</v>
      </c>
      <c r="B651" s="234" t="s">
        <v>747</v>
      </c>
      <c r="C651" s="493" t="s">
        <v>748</v>
      </c>
      <c r="D651" s="243">
        <v>50</v>
      </c>
      <c r="E651" s="157" t="s">
        <v>53</v>
      </c>
      <c r="F651" s="238" t="s">
        <v>54</v>
      </c>
      <c r="G651" s="494"/>
      <c r="H651" s="494"/>
      <c r="I651" s="495"/>
      <c r="J651" s="495"/>
      <c r="K651" s="495"/>
      <c r="L651" s="586"/>
      <c r="M651" s="524"/>
      <c r="N651" s="524"/>
      <c r="O651" s="586"/>
      <c r="P651" s="586"/>
      <c r="Q651" s="586"/>
      <c r="R651" s="586"/>
      <c r="S651" s="586"/>
      <c r="T651" s="679"/>
      <c r="U651" s="586"/>
      <c r="V651" s="242">
        <f t="shared" si="348"/>
        <v>672</v>
      </c>
      <c r="W651" s="243">
        <v>50</v>
      </c>
      <c r="X651" s="236"/>
      <c r="Y651" s="244">
        <f t="shared" si="333"/>
        <v>50</v>
      </c>
      <c r="Z651" s="242">
        <f t="shared" si="350"/>
        <v>50</v>
      </c>
      <c r="AA651" s="245">
        <f t="shared" si="335"/>
        <v>100</v>
      </c>
      <c r="AB651" s="123"/>
      <c r="AC651" s="123"/>
      <c r="AD651" s="123"/>
      <c r="AE651" s="123"/>
      <c r="AF651" s="102"/>
      <c r="AG651" s="102"/>
      <c r="AH651" s="102"/>
      <c r="AI651" s="102"/>
      <c r="AJ651" s="102"/>
      <c r="AK651" s="102"/>
      <c r="AL651" s="102"/>
      <c r="AM651" s="102"/>
      <c r="AN651" s="102"/>
      <c r="AO651" s="102"/>
      <c r="AP651" s="102"/>
      <c r="AQ651" s="102"/>
      <c r="AR651" s="102"/>
    </row>
    <row r="652" spans="1:44" s="103" customFormat="1" ht="30" customHeight="1" thickBot="1">
      <c r="A652" s="678">
        <v>47</v>
      </c>
      <c r="B652" s="234" t="s">
        <v>749</v>
      </c>
      <c r="C652" s="493" t="s">
        <v>750</v>
      </c>
      <c r="D652" s="243">
        <v>240</v>
      </c>
      <c r="E652" s="198" t="s">
        <v>53</v>
      </c>
      <c r="F652" s="238" t="s">
        <v>54</v>
      </c>
      <c r="G652" s="494"/>
      <c r="H652" s="494"/>
      <c r="I652" s="495"/>
      <c r="J652" s="495"/>
      <c r="K652" s="495"/>
      <c r="L652" s="586"/>
      <c r="M652" s="524"/>
      <c r="N652" s="524"/>
      <c r="O652" s="586"/>
      <c r="P652" s="586"/>
      <c r="Q652" s="586"/>
      <c r="R652" s="586"/>
      <c r="S652" s="586"/>
      <c r="T652" s="679"/>
      <c r="U652" s="586"/>
      <c r="V652" s="242">
        <f t="shared" si="348"/>
        <v>672</v>
      </c>
      <c r="W652" s="243">
        <v>240</v>
      </c>
      <c r="X652" s="236"/>
      <c r="Y652" s="244">
        <f t="shared" si="333"/>
        <v>240</v>
      </c>
      <c r="Z652" s="242">
        <f t="shared" si="350"/>
        <v>240</v>
      </c>
      <c r="AA652" s="245">
        <f t="shared" si="335"/>
        <v>100</v>
      </c>
      <c r="AB652" s="123"/>
      <c r="AC652" s="123"/>
      <c r="AD652" s="123"/>
      <c r="AE652" s="123"/>
      <c r="AF652" s="102"/>
      <c r="AG652" s="102"/>
      <c r="AH652" s="102"/>
      <c r="AI652" s="102"/>
      <c r="AJ652" s="102"/>
      <c r="AK652" s="102"/>
      <c r="AL652" s="102"/>
      <c r="AM652" s="102"/>
      <c r="AN652" s="102"/>
      <c r="AO652" s="102"/>
      <c r="AP652" s="102"/>
      <c r="AQ652" s="102"/>
      <c r="AR652" s="102"/>
    </row>
    <row r="653" spans="1:44" s="103" customFormat="1" ht="30" customHeight="1" thickBot="1">
      <c r="A653" s="678">
        <v>48</v>
      </c>
      <c r="B653" s="234" t="s">
        <v>751</v>
      </c>
      <c r="C653" s="493" t="s">
        <v>752</v>
      </c>
      <c r="D653" s="243">
        <v>50</v>
      </c>
      <c r="E653" s="157" t="s">
        <v>53</v>
      </c>
      <c r="F653" s="238" t="s">
        <v>54</v>
      </c>
      <c r="G653" s="494"/>
      <c r="H653" s="494"/>
      <c r="I653" s="495"/>
      <c r="J653" s="495"/>
      <c r="K653" s="495"/>
      <c r="L653" s="586"/>
      <c r="M653" s="524"/>
      <c r="N653" s="524"/>
      <c r="O653" s="586"/>
      <c r="P653" s="586"/>
      <c r="Q653" s="586"/>
      <c r="R653" s="586"/>
      <c r="S653" s="586"/>
      <c r="T653" s="679"/>
      <c r="U653" s="586"/>
      <c r="V653" s="242">
        <f t="shared" si="348"/>
        <v>672</v>
      </c>
      <c r="W653" s="243">
        <v>50</v>
      </c>
      <c r="X653" s="236"/>
      <c r="Y653" s="244">
        <f t="shared" si="333"/>
        <v>50</v>
      </c>
      <c r="Z653" s="242">
        <f t="shared" si="350"/>
        <v>50</v>
      </c>
      <c r="AA653" s="245">
        <f t="shared" si="335"/>
        <v>100</v>
      </c>
      <c r="AB653" s="123"/>
      <c r="AC653" s="123"/>
      <c r="AD653" s="123"/>
      <c r="AE653" s="123"/>
      <c r="AF653" s="102"/>
      <c r="AG653" s="102"/>
      <c r="AH653" s="102"/>
      <c r="AI653" s="102"/>
      <c r="AJ653" s="102"/>
      <c r="AK653" s="102"/>
      <c r="AL653" s="102"/>
      <c r="AM653" s="102"/>
      <c r="AN653" s="102"/>
      <c r="AO653" s="102"/>
      <c r="AP653" s="102"/>
      <c r="AQ653" s="102"/>
      <c r="AR653" s="102"/>
    </row>
    <row r="654" spans="1:44" s="103" customFormat="1" ht="30" customHeight="1" thickBot="1">
      <c r="A654" s="678">
        <v>49</v>
      </c>
      <c r="B654" s="234" t="s">
        <v>753</v>
      </c>
      <c r="C654" s="493" t="s">
        <v>754</v>
      </c>
      <c r="D654" s="243">
        <v>50</v>
      </c>
      <c r="E654" s="198" t="s">
        <v>53</v>
      </c>
      <c r="F654" s="238" t="s">
        <v>54</v>
      </c>
      <c r="G654" s="494"/>
      <c r="H654" s="494"/>
      <c r="I654" s="495"/>
      <c r="J654" s="495"/>
      <c r="K654" s="495"/>
      <c r="L654" s="586"/>
      <c r="M654" s="524"/>
      <c r="N654" s="524"/>
      <c r="O654" s="586"/>
      <c r="P654" s="586"/>
      <c r="Q654" s="586"/>
      <c r="R654" s="586"/>
      <c r="S654" s="586"/>
      <c r="T654" s="679"/>
      <c r="U654" s="586"/>
      <c r="V654" s="242">
        <f t="shared" si="348"/>
        <v>672</v>
      </c>
      <c r="W654" s="243">
        <v>50</v>
      </c>
      <c r="X654" s="236"/>
      <c r="Y654" s="244">
        <f t="shared" si="333"/>
        <v>50</v>
      </c>
      <c r="Z654" s="242">
        <f t="shared" si="350"/>
        <v>50</v>
      </c>
      <c r="AA654" s="245">
        <f t="shared" si="335"/>
        <v>100</v>
      </c>
      <c r="AB654" s="123"/>
      <c r="AC654" s="123"/>
      <c r="AD654" s="123"/>
      <c r="AE654" s="123"/>
      <c r="AF654" s="102"/>
      <c r="AG654" s="102"/>
      <c r="AH654" s="102"/>
      <c r="AI654" s="102"/>
      <c r="AJ654" s="102"/>
      <c r="AK654" s="102"/>
      <c r="AL654" s="102"/>
      <c r="AM654" s="102"/>
      <c r="AN654" s="102"/>
      <c r="AO654" s="102"/>
      <c r="AP654" s="102"/>
      <c r="AQ654" s="102"/>
      <c r="AR654" s="102"/>
    </row>
    <row r="655" spans="1:44" s="103" customFormat="1" ht="30" customHeight="1" thickBot="1">
      <c r="A655" s="678">
        <v>50</v>
      </c>
      <c r="B655" s="234" t="s">
        <v>755</v>
      </c>
      <c r="C655" s="493" t="s">
        <v>756</v>
      </c>
      <c r="D655" s="243">
        <v>240</v>
      </c>
      <c r="E655" s="157" t="s">
        <v>53</v>
      </c>
      <c r="F655" s="238" t="s">
        <v>54</v>
      </c>
      <c r="G655" s="494"/>
      <c r="H655" s="494"/>
      <c r="I655" s="495"/>
      <c r="J655" s="495"/>
      <c r="K655" s="495"/>
      <c r="L655" s="586"/>
      <c r="M655" s="524"/>
      <c r="N655" s="524"/>
      <c r="O655" s="586"/>
      <c r="P655" s="586"/>
      <c r="Q655" s="586"/>
      <c r="R655" s="586"/>
      <c r="S655" s="586"/>
      <c r="T655" s="679"/>
      <c r="U655" s="586"/>
      <c r="V655" s="242">
        <f t="shared" si="348"/>
        <v>672</v>
      </c>
      <c r="W655" s="243">
        <v>240</v>
      </c>
      <c r="X655" s="236"/>
      <c r="Y655" s="244">
        <f t="shared" si="333"/>
        <v>240</v>
      </c>
      <c r="Z655" s="242">
        <f t="shared" si="350"/>
        <v>240</v>
      </c>
      <c r="AA655" s="245">
        <f t="shared" si="335"/>
        <v>100</v>
      </c>
      <c r="AB655" s="123"/>
      <c r="AC655" s="123"/>
      <c r="AD655" s="123"/>
      <c r="AE655" s="123"/>
      <c r="AF655" s="102"/>
      <c r="AG655" s="102"/>
      <c r="AH655" s="102"/>
      <c r="AI655" s="102"/>
      <c r="AJ655" s="102"/>
      <c r="AK655" s="102"/>
      <c r="AL655" s="102"/>
      <c r="AM655" s="102"/>
      <c r="AN655" s="102"/>
      <c r="AO655" s="102"/>
      <c r="AP655" s="102"/>
      <c r="AQ655" s="102"/>
      <c r="AR655" s="102"/>
    </row>
    <row r="656" spans="1:44" s="103" customFormat="1" ht="30" customHeight="1" thickBot="1">
      <c r="A656" s="678">
        <v>51</v>
      </c>
      <c r="B656" s="234" t="s">
        <v>757</v>
      </c>
      <c r="C656" s="493" t="s">
        <v>758</v>
      </c>
      <c r="D656" s="243">
        <v>240</v>
      </c>
      <c r="E656" s="198" t="s">
        <v>53</v>
      </c>
      <c r="F656" s="238" t="s">
        <v>54</v>
      </c>
      <c r="G656" s="494"/>
      <c r="H656" s="494"/>
      <c r="I656" s="495"/>
      <c r="J656" s="495"/>
      <c r="K656" s="495"/>
      <c r="L656" s="586"/>
      <c r="M656" s="524"/>
      <c r="N656" s="524"/>
      <c r="O656" s="586"/>
      <c r="P656" s="586"/>
      <c r="Q656" s="586"/>
      <c r="R656" s="586"/>
      <c r="S656" s="586"/>
      <c r="T656" s="679"/>
      <c r="U656" s="586"/>
      <c r="V656" s="242">
        <f t="shared" si="348"/>
        <v>672</v>
      </c>
      <c r="W656" s="243">
        <v>240</v>
      </c>
      <c r="X656" s="236"/>
      <c r="Y656" s="244">
        <f t="shared" si="333"/>
        <v>240</v>
      </c>
      <c r="Z656" s="242">
        <f t="shared" si="350"/>
        <v>240</v>
      </c>
      <c r="AA656" s="245">
        <f t="shared" si="335"/>
        <v>100</v>
      </c>
      <c r="AB656" s="123"/>
      <c r="AC656" s="123"/>
      <c r="AD656" s="123"/>
      <c r="AE656" s="123"/>
      <c r="AF656" s="102"/>
      <c r="AG656" s="102"/>
      <c r="AH656" s="102"/>
      <c r="AI656" s="102"/>
      <c r="AJ656" s="102"/>
      <c r="AK656" s="102"/>
      <c r="AL656" s="102"/>
      <c r="AM656" s="102"/>
      <c r="AN656" s="102"/>
      <c r="AO656" s="102"/>
      <c r="AP656" s="102"/>
      <c r="AQ656" s="102"/>
      <c r="AR656" s="102"/>
    </row>
    <row r="657" spans="1:44" s="103" customFormat="1" ht="30" customHeight="1" thickBot="1">
      <c r="A657" s="678">
        <v>52</v>
      </c>
      <c r="B657" s="234" t="s">
        <v>759</v>
      </c>
      <c r="C657" s="493" t="s">
        <v>760</v>
      </c>
      <c r="D657" s="243">
        <v>50</v>
      </c>
      <c r="E657" s="157" t="s">
        <v>53</v>
      </c>
      <c r="F657" s="238" t="s">
        <v>54</v>
      </c>
      <c r="G657" s="494"/>
      <c r="H657" s="494"/>
      <c r="I657" s="495"/>
      <c r="J657" s="495"/>
      <c r="K657" s="495"/>
      <c r="L657" s="586"/>
      <c r="M657" s="524"/>
      <c r="N657" s="524"/>
      <c r="O657" s="586"/>
      <c r="P657" s="586"/>
      <c r="Q657" s="586"/>
      <c r="R657" s="586"/>
      <c r="S657" s="586"/>
      <c r="T657" s="679"/>
      <c r="U657" s="586"/>
      <c r="V657" s="242">
        <f t="shared" si="348"/>
        <v>672</v>
      </c>
      <c r="W657" s="243">
        <v>50</v>
      </c>
      <c r="X657" s="236"/>
      <c r="Y657" s="244">
        <f t="shared" si="333"/>
        <v>50</v>
      </c>
      <c r="Z657" s="242">
        <f t="shared" si="350"/>
        <v>50</v>
      </c>
      <c r="AA657" s="245">
        <f t="shared" si="335"/>
        <v>100</v>
      </c>
      <c r="AB657" s="123"/>
      <c r="AC657" s="123"/>
      <c r="AD657" s="123"/>
      <c r="AE657" s="123"/>
      <c r="AF657" s="102"/>
      <c r="AG657" s="102"/>
      <c r="AH657" s="102"/>
      <c r="AI657" s="102"/>
      <c r="AJ657" s="102"/>
      <c r="AK657" s="102"/>
      <c r="AL657" s="102"/>
      <c r="AM657" s="102"/>
      <c r="AN657" s="102"/>
      <c r="AO657" s="102"/>
      <c r="AP657" s="102"/>
      <c r="AQ657" s="102"/>
      <c r="AR657" s="102"/>
    </row>
    <row r="658" spans="1:44" s="103" customFormat="1" ht="30" customHeight="1" thickBot="1">
      <c r="A658" s="678">
        <v>53</v>
      </c>
      <c r="B658" s="234" t="s">
        <v>761</v>
      </c>
      <c r="C658" s="493" t="s">
        <v>762</v>
      </c>
      <c r="D658" s="243">
        <v>50</v>
      </c>
      <c r="E658" s="198" t="s">
        <v>53</v>
      </c>
      <c r="F658" s="238" t="s">
        <v>54</v>
      </c>
      <c r="G658" s="494"/>
      <c r="H658" s="494"/>
      <c r="I658" s="495"/>
      <c r="J658" s="495"/>
      <c r="K658" s="495"/>
      <c r="L658" s="586"/>
      <c r="M658" s="524"/>
      <c r="N658" s="524"/>
      <c r="O658" s="586"/>
      <c r="P658" s="586"/>
      <c r="Q658" s="586"/>
      <c r="R658" s="586"/>
      <c r="S658" s="586"/>
      <c r="T658" s="679"/>
      <c r="U658" s="586"/>
      <c r="V658" s="242">
        <f t="shared" si="348"/>
        <v>672</v>
      </c>
      <c r="W658" s="243">
        <v>50</v>
      </c>
      <c r="X658" s="236"/>
      <c r="Y658" s="244">
        <f t="shared" si="333"/>
        <v>50</v>
      </c>
      <c r="Z658" s="242">
        <f t="shared" si="350"/>
        <v>50</v>
      </c>
      <c r="AA658" s="245">
        <f t="shared" si="335"/>
        <v>100</v>
      </c>
      <c r="AB658" s="123"/>
      <c r="AC658" s="123"/>
      <c r="AD658" s="123"/>
      <c r="AE658" s="123"/>
      <c r="AF658" s="102"/>
      <c r="AG658" s="102"/>
      <c r="AH658" s="102"/>
      <c r="AI658" s="102"/>
      <c r="AJ658" s="102"/>
      <c r="AK658" s="102"/>
      <c r="AL658" s="102"/>
      <c r="AM658" s="102"/>
      <c r="AN658" s="102"/>
      <c r="AO658" s="102"/>
      <c r="AP658" s="102"/>
      <c r="AQ658" s="102"/>
      <c r="AR658" s="102"/>
    </row>
    <row r="659" spans="1:44" s="103" customFormat="1" ht="30" customHeight="1" thickBot="1">
      <c r="A659" s="678">
        <v>54</v>
      </c>
      <c r="B659" s="234" t="s">
        <v>763</v>
      </c>
      <c r="C659" s="493" t="s">
        <v>764</v>
      </c>
      <c r="D659" s="243">
        <v>50</v>
      </c>
      <c r="E659" s="157" t="s">
        <v>53</v>
      </c>
      <c r="F659" s="238" t="s">
        <v>54</v>
      </c>
      <c r="G659" s="494"/>
      <c r="H659" s="494"/>
      <c r="I659" s="495"/>
      <c r="J659" s="495"/>
      <c r="K659" s="495"/>
      <c r="L659" s="586"/>
      <c r="M659" s="524"/>
      <c r="N659" s="524"/>
      <c r="O659" s="586"/>
      <c r="P659" s="586"/>
      <c r="Q659" s="586"/>
      <c r="R659" s="586"/>
      <c r="S659" s="586"/>
      <c r="T659" s="679"/>
      <c r="U659" s="586"/>
      <c r="V659" s="242">
        <f t="shared" si="348"/>
        <v>672</v>
      </c>
      <c r="W659" s="243">
        <v>50</v>
      </c>
      <c r="X659" s="236"/>
      <c r="Y659" s="244">
        <f t="shared" si="333"/>
        <v>50</v>
      </c>
      <c r="Z659" s="242">
        <f t="shared" si="350"/>
        <v>50</v>
      </c>
      <c r="AA659" s="245">
        <f t="shared" si="335"/>
        <v>100</v>
      </c>
      <c r="AB659" s="123"/>
      <c r="AC659" s="123"/>
      <c r="AD659" s="123"/>
      <c r="AE659" s="123"/>
      <c r="AF659" s="102"/>
      <c r="AG659" s="102"/>
      <c r="AH659" s="102"/>
      <c r="AI659" s="102"/>
      <c r="AJ659" s="102"/>
      <c r="AK659" s="102"/>
      <c r="AL659" s="102"/>
      <c r="AM659" s="102"/>
      <c r="AN659" s="102"/>
      <c r="AO659" s="102"/>
      <c r="AP659" s="102"/>
      <c r="AQ659" s="102"/>
      <c r="AR659" s="102"/>
    </row>
    <row r="660" spans="1:44" s="103" customFormat="1" ht="30" customHeight="1" thickBot="1">
      <c r="A660" s="678">
        <v>55</v>
      </c>
      <c r="B660" s="234" t="s">
        <v>765</v>
      </c>
      <c r="C660" s="493" t="s">
        <v>766</v>
      </c>
      <c r="D660" s="243">
        <v>330</v>
      </c>
      <c r="E660" s="198" t="s">
        <v>53</v>
      </c>
      <c r="F660" s="238" t="s">
        <v>54</v>
      </c>
      <c r="G660" s="494"/>
      <c r="H660" s="494"/>
      <c r="I660" s="495"/>
      <c r="J660" s="495"/>
      <c r="K660" s="495"/>
      <c r="L660" s="586"/>
      <c r="M660" s="524"/>
      <c r="N660" s="524"/>
      <c r="O660" s="586"/>
      <c r="P660" s="586"/>
      <c r="Q660" s="586"/>
      <c r="R660" s="586"/>
      <c r="S660" s="586"/>
      <c r="T660" s="679"/>
      <c r="U660" s="586"/>
      <c r="V660" s="242">
        <f t="shared" si="348"/>
        <v>672</v>
      </c>
      <c r="W660" s="243">
        <v>330</v>
      </c>
      <c r="X660" s="236"/>
      <c r="Y660" s="244">
        <f t="shared" si="333"/>
        <v>330</v>
      </c>
      <c r="Z660" s="242">
        <f t="shared" si="350"/>
        <v>330</v>
      </c>
      <c r="AA660" s="245">
        <f t="shared" si="335"/>
        <v>100</v>
      </c>
      <c r="AB660" s="123"/>
      <c r="AC660" s="123"/>
      <c r="AD660" s="123"/>
      <c r="AE660" s="123"/>
      <c r="AF660" s="102"/>
      <c r="AG660" s="102"/>
      <c r="AH660" s="102"/>
      <c r="AI660" s="102"/>
      <c r="AJ660" s="102"/>
      <c r="AK660" s="102"/>
      <c r="AL660" s="102"/>
      <c r="AM660" s="102"/>
      <c r="AN660" s="102"/>
      <c r="AO660" s="102"/>
      <c r="AP660" s="102"/>
      <c r="AQ660" s="102"/>
      <c r="AR660" s="102"/>
    </row>
    <row r="661" spans="1:44" s="103" customFormat="1" ht="30" customHeight="1" thickBot="1">
      <c r="A661" s="678">
        <v>56</v>
      </c>
      <c r="B661" s="234" t="s">
        <v>767</v>
      </c>
      <c r="C661" s="493" t="s">
        <v>768</v>
      </c>
      <c r="D661" s="243">
        <v>50</v>
      </c>
      <c r="E661" s="157" t="s">
        <v>53</v>
      </c>
      <c r="F661" s="238" t="s">
        <v>54</v>
      </c>
      <c r="G661" s="494"/>
      <c r="H661" s="494"/>
      <c r="I661" s="495"/>
      <c r="J661" s="495"/>
      <c r="K661" s="495"/>
      <c r="L661" s="586"/>
      <c r="M661" s="524"/>
      <c r="N661" s="524"/>
      <c r="O661" s="586"/>
      <c r="P661" s="586"/>
      <c r="Q661" s="586"/>
      <c r="R661" s="586"/>
      <c r="S661" s="586"/>
      <c r="T661" s="679"/>
      <c r="U661" s="586"/>
      <c r="V661" s="242">
        <f t="shared" si="348"/>
        <v>672</v>
      </c>
      <c r="W661" s="243">
        <v>50</v>
      </c>
      <c r="X661" s="236"/>
      <c r="Y661" s="244">
        <f t="shared" si="333"/>
        <v>50</v>
      </c>
      <c r="Z661" s="242">
        <f t="shared" si="350"/>
        <v>50</v>
      </c>
      <c r="AA661" s="245">
        <f t="shared" si="335"/>
        <v>100</v>
      </c>
      <c r="AB661" s="123"/>
      <c r="AC661" s="123"/>
      <c r="AD661" s="123"/>
      <c r="AE661" s="123"/>
      <c r="AF661" s="102"/>
      <c r="AG661" s="102"/>
      <c r="AH661" s="102"/>
      <c r="AI661" s="102"/>
      <c r="AJ661" s="102"/>
      <c r="AK661" s="102"/>
      <c r="AL661" s="102"/>
      <c r="AM661" s="102"/>
      <c r="AN661" s="102"/>
      <c r="AO661" s="102"/>
      <c r="AP661" s="102"/>
      <c r="AQ661" s="102"/>
      <c r="AR661" s="102"/>
    </row>
    <row r="662" spans="1:44" s="103" customFormat="1" ht="30" customHeight="1" thickBot="1">
      <c r="A662" s="678">
        <v>57</v>
      </c>
      <c r="B662" s="234" t="s">
        <v>769</v>
      </c>
      <c r="C662" s="493" t="s">
        <v>770</v>
      </c>
      <c r="D662" s="243">
        <v>50</v>
      </c>
      <c r="E662" s="198" t="s">
        <v>53</v>
      </c>
      <c r="F662" s="238" t="s">
        <v>54</v>
      </c>
      <c r="G662" s="494"/>
      <c r="H662" s="494"/>
      <c r="I662" s="495"/>
      <c r="J662" s="495"/>
      <c r="K662" s="495"/>
      <c r="L662" s="586"/>
      <c r="M662" s="524"/>
      <c r="N662" s="524"/>
      <c r="O662" s="586"/>
      <c r="P662" s="586"/>
      <c r="Q662" s="586"/>
      <c r="R662" s="586"/>
      <c r="S662" s="586"/>
      <c r="T662" s="679"/>
      <c r="U662" s="586"/>
      <c r="V662" s="242">
        <f t="shared" si="348"/>
        <v>672</v>
      </c>
      <c r="W662" s="243">
        <v>50</v>
      </c>
      <c r="X662" s="236"/>
      <c r="Y662" s="244">
        <f t="shared" si="333"/>
        <v>50</v>
      </c>
      <c r="Z662" s="242">
        <f t="shared" si="350"/>
        <v>50</v>
      </c>
      <c r="AA662" s="245">
        <f t="shared" si="335"/>
        <v>100</v>
      </c>
      <c r="AB662" s="123"/>
      <c r="AC662" s="123"/>
      <c r="AD662" s="123"/>
      <c r="AE662" s="123"/>
      <c r="AF662" s="102"/>
      <c r="AG662" s="102"/>
      <c r="AH662" s="102"/>
      <c r="AI662" s="102"/>
      <c r="AJ662" s="102"/>
      <c r="AK662" s="102"/>
      <c r="AL662" s="102"/>
      <c r="AM662" s="102"/>
      <c r="AN662" s="102"/>
      <c r="AO662" s="102"/>
      <c r="AP662" s="102"/>
      <c r="AQ662" s="102"/>
      <c r="AR662" s="102"/>
    </row>
    <row r="663" spans="1:44" s="103" customFormat="1" ht="30" customHeight="1" thickBot="1">
      <c r="A663" s="678">
        <v>58</v>
      </c>
      <c r="B663" s="234" t="s">
        <v>771</v>
      </c>
      <c r="C663" s="493" t="s">
        <v>772</v>
      </c>
      <c r="D663" s="243">
        <v>63</v>
      </c>
      <c r="E663" s="157" t="s">
        <v>53</v>
      </c>
      <c r="F663" s="238" t="s">
        <v>54</v>
      </c>
      <c r="G663" s="494"/>
      <c r="H663" s="494"/>
      <c r="I663" s="495"/>
      <c r="J663" s="495"/>
      <c r="K663" s="495"/>
      <c r="L663" s="586"/>
      <c r="M663" s="524"/>
      <c r="N663" s="524"/>
      <c r="O663" s="586"/>
      <c r="P663" s="586"/>
      <c r="Q663" s="586"/>
      <c r="R663" s="586"/>
      <c r="S663" s="586"/>
      <c r="T663" s="679"/>
      <c r="U663" s="586"/>
      <c r="V663" s="242">
        <f t="shared" si="348"/>
        <v>672</v>
      </c>
      <c r="W663" s="243">
        <v>63</v>
      </c>
      <c r="X663" s="236"/>
      <c r="Y663" s="244">
        <f t="shared" si="333"/>
        <v>63</v>
      </c>
      <c r="Z663" s="242">
        <f t="shared" si="350"/>
        <v>63</v>
      </c>
      <c r="AA663" s="245">
        <f t="shared" si="335"/>
        <v>100</v>
      </c>
      <c r="AB663" s="123"/>
      <c r="AC663" s="123"/>
      <c r="AD663" s="123"/>
      <c r="AE663" s="123"/>
      <c r="AF663" s="102"/>
      <c r="AG663" s="102"/>
      <c r="AH663" s="102"/>
      <c r="AI663" s="102"/>
      <c r="AJ663" s="102"/>
      <c r="AK663" s="102"/>
      <c r="AL663" s="102"/>
      <c r="AM663" s="102"/>
      <c r="AN663" s="102"/>
      <c r="AO663" s="102"/>
      <c r="AP663" s="102"/>
      <c r="AQ663" s="102"/>
      <c r="AR663" s="102"/>
    </row>
    <row r="664" spans="1:44" s="103" customFormat="1" ht="30" customHeight="1" thickBot="1">
      <c r="A664" s="678">
        <v>59</v>
      </c>
      <c r="B664" s="234" t="s">
        <v>773</v>
      </c>
      <c r="C664" s="493" t="s">
        <v>774</v>
      </c>
      <c r="D664" s="243">
        <v>63</v>
      </c>
      <c r="E664" s="198" t="s">
        <v>53</v>
      </c>
      <c r="F664" s="238" t="s">
        <v>54</v>
      </c>
      <c r="G664" s="494"/>
      <c r="H664" s="494"/>
      <c r="I664" s="495"/>
      <c r="J664" s="495"/>
      <c r="K664" s="495"/>
      <c r="L664" s="586"/>
      <c r="M664" s="524"/>
      <c r="N664" s="524"/>
      <c r="O664" s="586"/>
      <c r="P664" s="586"/>
      <c r="Q664" s="586"/>
      <c r="R664" s="586"/>
      <c r="S664" s="586"/>
      <c r="T664" s="679"/>
      <c r="U664" s="586"/>
      <c r="V664" s="242">
        <f t="shared" si="348"/>
        <v>672</v>
      </c>
      <c r="W664" s="243">
        <v>63</v>
      </c>
      <c r="X664" s="236"/>
      <c r="Y664" s="244">
        <f t="shared" si="333"/>
        <v>63</v>
      </c>
      <c r="Z664" s="242">
        <f t="shared" si="350"/>
        <v>63</v>
      </c>
      <c r="AA664" s="245">
        <f t="shared" si="335"/>
        <v>100</v>
      </c>
      <c r="AB664" s="123"/>
      <c r="AC664" s="123"/>
      <c r="AD664" s="123"/>
      <c r="AE664" s="123"/>
      <c r="AF664" s="102"/>
      <c r="AG664" s="102"/>
      <c r="AH664" s="102"/>
      <c r="AI664" s="102"/>
      <c r="AJ664" s="102"/>
      <c r="AK664" s="102"/>
      <c r="AL664" s="102"/>
      <c r="AM664" s="102"/>
      <c r="AN664" s="102"/>
      <c r="AO664" s="102"/>
      <c r="AP664" s="102"/>
      <c r="AQ664" s="102"/>
      <c r="AR664" s="102"/>
    </row>
    <row r="665" spans="1:44" s="103" customFormat="1" ht="30" customHeight="1" thickBot="1">
      <c r="A665" s="678">
        <v>60</v>
      </c>
      <c r="B665" s="234" t="s">
        <v>775</v>
      </c>
      <c r="C665" s="493" t="s">
        <v>776</v>
      </c>
      <c r="D665" s="243">
        <v>240</v>
      </c>
      <c r="E665" s="157" t="s">
        <v>53</v>
      </c>
      <c r="F665" s="238" t="s">
        <v>54</v>
      </c>
      <c r="G665" s="494"/>
      <c r="H665" s="494"/>
      <c r="I665" s="495"/>
      <c r="J665" s="495"/>
      <c r="K665" s="495"/>
      <c r="L665" s="586"/>
      <c r="M665" s="524"/>
      <c r="N665" s="524"/>
      <c r="O665" s="586"/>
      <c r="P665" s="586"/>
      <c r="Q665" s="586"/>
      <c r="R665" s="586"/>
      <c r="S665" s="586"/>
      <c r="T665" s="679"/>
      <c r="U665" s="586"/>
      <c r="V665" s="242">
        <f t="shared" si="348"/>
        <v>672</v>
      </c>
      <c r="W665" s="243">
        <v>240</v>
      </c>
      <c r="X665" s="236"/>
      <c r="Y665" s="244">
        <f t="shared" si="333"/>
        <v>240</v>
      </c>
      <c r="Z665" s="242">
        <f t="shared" si="350"/>
        <v>240</v>
      </c>
      <c r="AA665" s="245">
        <f t="shared" si="335"/>
        <v>100</v>
      </c>
      <c r="AB665" s="123"/>
      <c r="AC665" s="123"/>
      <c r="AD665" s="123"/>
      <c r="AE665" s="123"/>
      <c r="AF665" s="102"/>
      <c r="AG665" s="102"/>
      <c r="AH665" s="102"/>
      <c r="AI665" s="102"/>
      <c r="AJ665" s="102"/>
      <c r="AK665" s="102"/>
      <c r="AL665" s="102"/>
      <c r="AM665" s="102"/>
      <c r="AN665" s="102"/>
      <c r="AO665" s="102"/>
      <c r="AP665" s="102"/>
      <c r="AQ665" s="102"/>
      <c r="AR665" s="102"/>
    </row>
    <row r="666" spans="1:44" s="103" customFormat="1" ht="30" customHeight="1" thickBot="1">
      <c r="A666" s="678">
        <v>61</v>
      </c>
      <c r="B666" s="234" t="s">
        <v>777</v>
      </c>
      <c r="C666" s="493" t="s">
        <v>778</v>
      </c>
      <c r="D666" s="243">
        <v>63</v>
      </c>
      <c r="E666" s="198" t="s">
        <v>53</v>
      </c>
      <c r="F666" s="238" t="s">
        <v>54</v>
      </c>
      <c r="G666" s="494"/>
      <c r="H666" s="494"/>
      <c r="I666" s="495"/>
      <c r="J666" s="495"/>
      <c r="K666" s="495"/>
      <c r="L666" s="586"/>
      <c r="M666" s="524"/>
      <c r="N666" s="524"/>
      <c r="O666" s="586"/>
      <c r="P666" s="586"/>
      <c r="Q666" s="586"/>
      <c r="R666" s="586"/>
      <c r="S666" s="586"/>
      <c r="T666" s="679"/>
      <c r="U666" s="586"/>
      <c r="V666" s="242">
        <f t="shared" si="348"/>
        <v>672</v>
      </c>
      <c r="W666" s="243">
        <v>63</v>
      </c>
      <c r="X666" s="236"/>
      <c r="Y666" s="244">
        <f t="shared" si="333"/>
        <v>63</v>
      </c>
      <c r="Z666" s="242">
        <f t="shared" si="350"/>
        <v>63</v>
      </c>
      <c r="AA666" s="245">
        <f t="shared" si="335"/>
        <v>100</v>
      </c>
      <c r="AB666" s="123"/>
      <c r="AC666" s="123"/>
      <c r="AD666" s="123"/>
      <c r="AE666" s="123"/>
      <c r="AF666" s="102"/>
      <c r="AG666" s="102"/>
      <c r="AH666" s="102"/>
      <c r="AI666" s="102"/>
      <c r="AJ666" s="102"/>
      <c r="AK666" s="102"/>
      <c r="AL666" s="102"/>
      <c r="AM666" s="102"/>
      <c r="AN666" s="102"/>
      <c r="AO666" s="102"/>
      <c r="AP666" s="102"/>
      <c r="AQ666" s="102"/>
      <c r="AR666" s="102"/>
    </row>
    <row r="667" spans="1:44" s="103" customFormat="1" ht="30" customHeight="1" thickBot="1">
      <c r="A667" s="678">
        <v>62</v>
      </c>
      <c r="B667" s="234" t="s">
        <v>779</v>
      </c>
      <c r="C667" s="493" t="s">
        <v>780</v>
      </c>
      <c r="D667" s="243">
        <v>63</v>
      </c>
      <c r="E667" s="157" t="s">
        <v>53</v>
      </c>
      <c r="F667" s="238" t="s">
        <v>54</v>
      </c>
      <c r="G667" s="494"/>
      <c r="H667" s="494"/>
      <c r="I667" s="495"/>
      <c r="J667" s="495"/>
      <c r="K667" s="495"/>
      <c r="L667" s="586"/>
      <c r="M667" s="524"/>
      <c r="N667" s="524"/>
      <c r="O667" s="586"/>
      <c r="P667" s="586"/>
      <c r="Q667" s="586"/>
      <c r="R667" s="586"/>
      <c r="S667" s="586"/>
      <c r="T667" s="679"/>
      <c r="U667" s="586"/>
      <c r="V667" s="242">
        <f t="shared" si="348"/>
        <v>672</v>
      </c>
      <c r="W667" s="243">
        <v>63</v>
      </c>
      <c r="X667" s="236"/>
      <c r="Y667" s="244">
        <f t="shared" si="333"/>
        <v>63</v>
      </c>
      <c r="Z667" s="242">
        <f t="shared" si="350"/>
        <v>63</v>
      </c>
      <c r="AA667" s="245">
        <f t="shared" si="335"/>
        <v>100</v>
      </c>
      <c r="AB667" s="123"/>
      <c r="AC667" s="123"/>
      <c r="AD667" s="123"/>
      <c r="AE667" s="123"/>
      <c r="AF667" s="102"/>
      <c r="AG667" s="102"/>
      <c r="AH667" s="102"/>
      <c r="AI667" s="102"/>
      <c r="AJ667" s="102"/>
      <c r="AK667" s="102"/>
      <c r="AL667" s="102"/>
      <c r="AM667" s="102"/>
      <c r="AN667" s="102"/>
      <c r="AO667" s="102"/>
      <c r="AP667" s="102"/>
      <c r="AQ667" s="102"/>
      <c r="AR667" s="102"/>
    </row>
    <row r="668" spans="1:44" s="103" customFormat="1" ht="30" customHeight="1" thickBot="1">
      <c r="A668" s="678">
        <v>63</v>
      </c>
      <c r="B668" s="234" t="s">
        <v>781</v>
      </c>
      <c r="C668" s="493" t="s">
        <v>782</v>
      </c>
      <c r="D668" s="243">
        <v>240</v>
      </c>
      <c r="E668" s="198" t="s">
        <v>53</v>
      </c>
      <c r="F668" s="238" t="s">
        <v>54</v>
      </c>
      <c r="G668" s="494"/>
      <c r="H668" s="494"/>
      <c r="I668" s="495"/>
      <c r="J668" s="495"/>
      <c r="K668" s="495"/>
      <c r="L668" s="586"/>
      <c r="M668" s="524"/>
      <c r="N668" s="524"/>
      <c r="O668" s="586"/>
      <c r="P668" s="586"/>
      <c r="Q668" s="586"/>
      <c r="R668" s="586"/>
      <c r="S668" s="586"/>
      <c r="T668" s="679"/>
      <c r="U668" s="586"/>
      <c r="V668" s="242">
        <f t="shared" si="348"/>
        <v>672</v>
      </c>
      <c r="W668" s="243">
        <v>240</v>
      </c>
      <c r="X668" s="236"/>
      <c r="Y668" s="244">
        <f t="shared" si="333"/>
        <v>240</v>
      </c>
      <c r="Z668" s="242">
        <f t="shared" si="350"/>
        <v>240</v>
      </c>
      <c r="AA668" s="245">
        <f t="shared" si="335"/>
        <v>100</v>
      </c>
      <c r="AB668" s="123"/>
      <c r="AC668" s="123"/>
      <c r="AD668" s="123"/>
      <c r="AE668" s="123"/>
      <c r="AF668" s="102"/>
      <c r="AG668" s="102"/>
      <c r="AH668" s="102"/>
      <c r="AI668" s="102"/>
      <c r="AJ668" s="102"/>
      <c r="AK668" s="102"/>
      <c r="AL668" s="102"/>
      <c r="AM668" s="102"/>
      <c r="AN668" s="102"/>
      <c r="AO668" s="102"/>
      <c r="AP668" s="102"/>
      <c r="AQ668" s="102"/>
      <c r="AR668" s="102"/>
    </row>
    <row r="669" spans="1:44" s="103" customFormat="1" ht="30" customHeight="1" thickBot="1">
      <c r="A669" s="678">
        <v>64</v>
      </c>
      <c r="B669" s="234" t="s">
        <v>783</v>
      </c>
      <c r="C669" s="493" t="s">
        <v>784</v>
      </c>
      <c r="D669" s="243">
        <v>50</v>
      </c>
      <c r="E669" s="157" t="s">
        <v>53</v>
      </c>
      <c r="F669" s="238" t="s">
        <v>54</v>
      </c>
      <c r="G669" s="494"/>
      <c r="H669" s="494"/>
      <c r="I669" s="495"/>
      <c r="J669" s="495"/>
      <c r="K669" s="495"/>
      <c r="L669" s="586"/>
      <c r="M669" s="524"/>
      <c r="N669" s="524"/>
      <c r="O669" s="586"/>
      <c r="P669" s="586"/>
      <c r="Q669" s="586"/>
      <c r="R669" s="586"/>
      <c r="S669" s="586"/>
      <c r="T669" s="679"/>
      <c r="U669" s="586"/>
      <c r="V669" s="242">
        <f t="shared" si="348"/>
        <v>672</v>
      </c>
      <c r="W669" s="243">
        <v>50</v>
      </c>
      <c r="X669" s="236"/>
      <c r="Y669" s="244">
        <f t="shared" si="333"/>
        <v>50</v>
      </c>
      <c r="Z669" s="242">
        <f t="shared" si="350"/>
        <v>50</v>
      </c>
      <c r="AA669" s="245">
        <f t="shared" si="335"/>
        <v>100</v>
      </c>
      <c r="AB669" s="123"/>
      <c r="AC669" s="123"/>
      <c r="AD669" s="123"/>
      <c r="AE669" s="123"/>
      <c r="AF669" s="102"/>
      <c r="AG669" s="102"/>
      <c r="AH669" s="102"/>
      <c r="AI669" s="102"/>
      <c r="AJ669" s="102"/>
      <c r="AK669" s="102"/>
      <c r="AL669" s="102"/>
      <c r="AM669" s="102"/>
      <c r="AN669" s="102"/>
      <c r="AO669" s="102"/>
      <c r="AP669" s="102"/>
      <c r="AQ669" s="102"/>
      <c r="AR669" s="102"/>
    </row>
    <row r="670" spans="1:44" s="103" customFormat="1" ht="30" customHeight="1" thickBot="1">
      <c r="A670" s="678">
        <v>65</v>
      </c>
      <c r="B670" s="234" t="s">
        <v>785</v>
      </c>
      <c r="C670" s="493" t="s">
        <v>786</v>
      </c>
      <c r="D670" s="243">
        <v>50</v>
      </c>
      <c r="E670" s="198" t="s">
        <v>53</v>
      </c>
      <c r="F670" s="238" t="s">
        <v>54</v>
      </c>
      <c r="G670" s="494"/>
      <c r="H670" s="494"/>
      <c r="I670" s="495"/>
      <c r="J670" s="495"/>
      <c r="K670" s="495"/>
      <c r="L670" s="586"/>
      <c r="M670" s="524"/>
      <c r="N670" s="524"/>
      <c r="O670" s="586"/>
      <c r="P670" s="586"/>
      <c r="Q670" s="586"/>
      <c r="R670" s="586"/>
      <c r="S670" s="586"/>
      <c r="T670" s="679"/>
      <c r="U670" s="586"/>
      <c r="V670" s="242">
        <f t="shared" si="348"/>
        <v>672</v>
      </c>
      <c r="W670" s="243">
        <v>50</v>
      </c>
      <c r="X670" s="236"/>
      <c r="Y670" s="244">
        <f>W670</f>
        <v>50</v>
      </c>
      <c r="Z670" s="242">
        <f t="shared" si="350"/>
        <v>50</v>
      </c>
      <c r="AA670" s="245">
        <f>(Z670/Y670)*100</f>
        <v>100</v>
      </c>
      <c r="AB670" s="123"/>
      <c r="AC670" s="123"/>
      <c r="AD670" s="123"/>
      <c r="AE670" s="123"/>
      <c r="AF670" s="102"/>
      <c r="AG670" s="102"/>
      <c r="AH670" s="102"/>
      <c r="AI670" s="102"/>
      <c r="AJ670" s="102"/>
      <c r="AK670" s="102"/>
      <c r="AL670" s="102"/>
      <c r="AM670" s="102"/>
      <c r="AN670" s="102"/>
      <c r="AO670" s="102"/>
      <c r="AP670" s="102"/>
      <c r="AQ670" s="102"/>
      <c r="AR670" s="102"/>
    </row>
    <row r="671" spans="1:44" s="103" customFormat="1" ht="30" customHeight="1" thickBot="1">
      <c r="A671" s="678">
        <v>66</v>
      </c>
      <c r="B671" s="234" t="s">
        <v>787</v>
      </c>
      <c r="C671" s="493" t="s">
        <v>788</v>
      </c>
      <c r="D671" s="243">
        <v>240</v>
      </c>
      <c r="E671" s="157" t="s">
        <v>53</v>
      </c>
      <c r="F671" s="238" t="s">
        <v>54</v>
      </c>
      <c r="G671" s="494"/>
      <c r="H671" s="494"/>
      <c r="I671" s="495"/>
      <c r="J671" s="495"/>
      <c r="K671" s="495"/>
      <c r="L671" s="586"/>
      <c r="M671" s="524"/>
      <c r="N671" s="524"/>
      <c r="O671" s="586"/>
      <c r="P671" s="586"/>
      <c r="Q671" s="586"/>
      <c r="R671" s="586"/>
      <c r="S671" s="586"/>
      <c r="T671" s="679"/>
      <c r="U671" s="586"/>
      <c r="V671" s="242">
        <f t="shared" si="348"/>
        <v>672</v>
      </c>
      <c r="W671" s="243">
        <v>240</v>
      </c>
      <c r="X671" s="236"/>
      <c r="Y671" s="244">
        <f>W671</f>
        <v>240</v>
      </c>
      <c r="Z671" s="242">
        <f t="shared" si="350"/>
        <v>240</v>
      </c>
      <c r="AA671" s="245">
        <f>(Z671/Y671)*100</f>
        <v>100</v>
      </c>
      <c r="AB671" s="123"/>
      <c r="AC671" s="123"/>
      <c r="AD671" s="123"/>
      <c r="AE671" s="123"/>
      <c r="AF671" s="102"/>
      <c r="AG671" s="102"/>
      <c r="AH671" s="102"/>
      <c r="AI671" s="102"/>
      <c r="AJ671" s="102"/>
      <c r="AK671" s="102"/>
      <c r="AL671" s="102"/>
      <c r="AM671" s="102"/>
      <c r="AN671" s="102"/>
      <c r="AO671" s="102"/>
      <c r="AP671" s="102"/>
      <c r="AQ671" s="102"/>
      <c r="AR671" s="102"/>
    </row>
    <row r="672" spans="1:44" s="103" customFormat="1" ht="30" customHeight="1" thickBot="1">
      <c r="A672" s="678">
        <v>67</v>
      </c>
      <c r="B672" s="234" t="s">
        <v>789</v>
      </c>
      <c r="C672" s="691" t="s">
        <v>790</v>
      </c>
      <c r="D672" s="243">
        <v>50</v>
      </c>
      <c r="E672" s="198" t="s">
        <v>53</v>
      </c>
      <c r="F672" s="238" t="s">
        <v>54</v>
      </c>
      <c r="G672" s="691"/>
      <c r="H672" s="691"/>
      <c r="I672" s="692"/>
      <c r="J672" s="692"/>
      <c r="K672" s="692"/>
      <c r="L672" s="586"/>
      <c r="M672" s="524"/>
      <c r="N672" s="524"/>
      <c r="O672" s="586"/>
      <c r="P672" s="586"/>
      <c r="Q672" s="586"/>
      <c r="R672" s="586"/>
      <c r="S672" s="586"/>
      <c r="T672" s="679"/>
      <c r="U672" s="586"/>
      <c r="V672" s="242">
        <f t="shared" si="348"/>
        <v>672</v>
      </c>
      <c r="W672" s="243">
        <v>50</v>
      </c>
      <c r="X672" s="236"/>
      <c r="Y672" s="244">
        <f>W672</f>
        <v>50</v>
      </c>
      <c r="Z672" s="242">
        <f t="shared" si="350"/>
        <v>50</v>
      </c>
      <c r="AA672" s="245">
        <f>(Z672/Y672)*100</f>
        <v>100</v>
      </c>
      <c r="AB672" s="123"/>
      <c r="AC672" s="123"/>
      <c r="AD672" s="123"/>
      <c r="AE672" s="123"/>
      <c r="AF672" s="102"/>
      <c r="AG672" s="102"/>
      <c r="AH672" s="102"/>
      <c r="AI672" s="102"/>
      <c r="AJ672" s="102"/>
      <c r="AK672" s="102"/>
      <c r="AL672" s="102"/>
      <c r="AM672" s="102"/>
      <c r="AN672" s="102"/>
      <c r="AO672" s="102"/>
      <c r="AP672" s="102"/>
      <c r="AQ672" s="102"/>
      <c r="AR672" s="102"/>
    </row>
    <row r="673" spans="1:45" s="103" customFormat="1" ht="30" customHeight="1" thickBot="1">
      <c r="A673" s="678">
        <v>68</v>
      </c>
      <c r="B673" s="234" t="s">
        <v>791</v>
      </c>
      <c r="C673" s="691" t="s">
        <v>792</v>
      </c>
      <c r="D673" s="243">
        <v>50</v>
      </c>
      <c r="E673" s="157" t="s">
        <v>53</v>
      </c>
      <c r="F673" s="238" t="s">
        <v>54</v>
      </c>
      <c r="G673" s="691"/>
      <c r="H673" s="691"/>
      <c r="I673" s="692"/>
      <c r="J673" s="692"/>
      <c r="K673" s="692"/>
      <c r="L673" s="586"/>
      <c r="M673" s="524"/>
      <c r="N673" s="524"/>
      <c r="O673" s="586"/>
      <c r="P673" s="586"/>
      <c r="Q673" s="586"/>
      <c r="R673" s="586"/>
      <c r="S673" s="586"/>
      <c r="T673" s="679"/>
      <c r="U673" s="586"/>
      <c r="V673" s="242">
        <f t="shared" si="348"/>
        <v>672</v>
      </c>
      <c r="W673" s="243">
        <v>50</v>
      </c>
      <c r="X673" s="236"/>
      <c r="Y673" s="244">
        <f>W673</f>
        <v>50</v>
      </c>
      <c r="Z673" s="242">
        <f t="shared" si="350"/>
        <v>50</v>
      </c>
      <c r="AA673" s="245">
        <f>(Z673/Y673)*100</f>
        <v>100</v>
      </c>
      <c r="AB673" s="123"/>
      <c r="AC673" s="123"/>
      <c r="AD673" s="123"/>
      <c r="AE673" s="123"/>
      <c r="AF673" s="102"/>
      <c r="AG673" s="102"/>
      <c r="AH673" s="102"/>
      <c r="AI673" s="102"/>
      <c r="AJ673" s="102"/>
      <c r="AK673" s="102"/>
      <c r="AL673" s="102"/>
      <c r="AM673" s="102"/>
      <c r="AN673" s="102"/>
      <c r="AO673" s="102"/>
      <c r="AP673" s="102"/>
      <c r="AQ673" s="102"/>
      <c r="AR673" s="102"/>
    </row>
    <row r="674" spans="1:45" s="103" customFormat="1" ht="30" customHeight="1">
      <c r="A674" s="693"/>
      <c r="B674" s="443"/>
      <c r="C674" s="666" t="s">
        <v>793</v>
      </c>
      <c r="D674" s="567"/>
      <c r="E674" s="567"/>
      <c r="F674" s="666"/>
      <c r="G674" s="567"/>
      <c r="H674" s="567"/>
      <c r="I674" s="666"/>
      <c r="J674" s="666"/>
      <c r="K674" s="666"/>
      <c r="L674" s="528">
        <f>SUM(L600:L673)</f>
        <v>0</v>
      </c>
      <c r="M674" s="528">
        <f>SUM(M600:M673)</f>
        <v>0</v>
      </c>
      <c r="N674" s="528">
        <f>SUM(N600:N673)</f>
        <v>0</v>
      </c>
      <c r="O674" s="528">
        <f>SUM(O600:O673)</f>
        <v>0</v>
      </c>
      <c r="P674" s="528"/>
      <c r="Q674" s="528"/>
      <c r="R674" s="528"/>
      <c r="S674" s="528"/>
      <c r="T674" s="569"/>
      <c r="U674" s="528"/>
      <c r="V674" s="450"/>
      <c r="W674" s="156"/>
      <c r="X674" s="156"/>
      <c r="Y674" s="450">
        <f>SUM(Y600:Y673)</f>
        <v>8248.4</v>
      </c>
      <c r="Z674" s="453">
        <f>SUM(Z600:Z673)</f>
        <v>8248.4</v>
      </c>
      <c r="AA674" s="663">
        <f>(Z674/Y674)*100</f>
        <v>100</v>
      </c>
      <c r="AB674" s="144" t="s">
        <v>460</v>
      </c>
      <c r="AC674" s="123"/>
      <c r="AD674" s="123"/>
      <c r="AE674" s="123"/>
      <c r="AF674" s="102"/>
      <c r="AG674" s="102"/>
      <c r="AH674" s="102"/>
      <c r="AI674" s="102"/>
      <c r="AJ674" s="102"/>
      <c r="AK674" s="102"/>
      <c r="AL674" s="102"/>
      <c r="AM674" s="102"/>
      <c r="AN674" s="102"/>
      <c r="AO674" s="102"/>
      <c r="AP674" s="102"/>
      <c r="AQ674" s="102"/>
      <c r="AR674" s="102"/>
    </row>
    <row r="675" spans="1:45" s="103" customFormat="1" ht="30" customHeight="1">
      <c r="A675" s="694"/>
      <c r="B675" s="695"/>
      <c r="C675" s="696" t="s">
        <v>794</v>
      </c>
      <c r="D675" s="595"/>
      <c r="E675" s="595"/>
      <c r="F675" s="696"/>
      <c r="G675" s="697"/>
      <c r="H675" s="697"/>
      <c r="I675" s="696"/>
      <c r="J675" s="696"/>
      <c r="K675" s="696"/>
      <c r="L675" s="527">
        <f>SUM(L477+L574+L586+L592+L598+L674)</f>
        <v>4.727777777807205</v>
      </c>
      <c r="M675" s="527">
        <f>SUM(M477+M574+M586+M592+M598+M674)</f>
        <v>0.92916666665405501</v>
      </c>
      <c r="N675" s="527">
        <f>SUM(N477+N574+N586+N592+N598+N674)</f>
        <v>25.676388888910878</v>
      </c>
      <c r="O675" s="527">
        <f>SUM(O477+O574+O586+O592+O598+O674)</f>
        <v>133.45555555564351</v>
      </c>
      <c r="P675" s="527"/>
      <c r="Q675" s="527"/>
      <c r="R675" s="527"/>
      <c r="S675" s="527"/>
      <c r="T675" s="596"/>
      <c r="U675" s="527"/>
      <c r="V675" s="343"/>
      <c r="W675" s="146"/>
      <c r="X675" s="146"/>
      <c r="Y675" s="146"/>
      <c r="Z675" s="146"/>
      <c r="AA675" s="146"/>
      <c r="AB675" s="123"/>
      <c r="AC675" s="123"/>
      <c r="AD675" s="123"/>
      <c r="AE675" s="123"/>
      <c r="AF675" s="102"/>
      <c r="AG675" s="102"/>
      <c r="AH675" s="102"/>
      <c r="AI675" s="102"/>
      <c r="AJ675" s="102"/>
      <c r="AK675" s="102"/>
      <c r="AL675" s="102"/>
      <c r="AM675" s="102"/>
      <c r="AN675" s="102"/>
      <c r="AO675" s="102"/>
      <c r="AP675" s="102"/>
      <c r="AQ675" s="102"/>
      <c r="AR675" s="102"/>
    </row>
    <row r="676" spans="1:45" ht="30" customHeight="1">
      <c r="B676" s="147"/>
      <c r="C676" s="148"/>
      <c r="D676" s="149"/>
      <c r="E676" s="149"/>
      <c r="F676" s="150"/>
      <c r="G676" s="151"/>
      <c r="H676" s="151"/>
      <c r="I676" s="150"/>
      <c r="J676" s="150"/>
      <c r="K676" s="150"/>
      <c r="L676" s="152"/>
      <c r="M676" s="152"/>
      <c r="N676" s="152"/>
      <c r="O676" s="152"/>
      <c r="P676" s="152"/>
      <c r="Q676" s="152"/>
      <c r="R676" s="152"/>
      <c r="S676" s="153"/>
      <c r="T676" s="154"/>
      <c r="U676" s="152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</row>
    <row r="677" spans="1:45" s="72" customFormat="1" ht="30" customHeight="1">
      <c r="A677" s="74"/>
      <c r="B677" s="76"/>
      <c r="C677" s="77"/>
      <c r="D677" s="78"/>
      <c r="E677" s="78"/>
      <c r="F677" s="79"/>
      <c r="G677" s="80"/>
      <c r="H677" s="80"/>
      <c r="I677" s="79"/>
      <c r="J677" s="79"/>
      <c r="K677" s="79"/>
      <c r="L677" s="81"/>
      <c r="M677" s="79"/>
      <c r="N677" s="79"/>
      <c r="O677" s="73"/>
      <c r="P677" s="73"/>
      <c r="Q677" s="73"/>
      <c r="R677" s="73"/>
      <c r="S677" s="75"/>
      <c r="T677" s="82"/>
      <c r="U677" s="73"/>
      <c r="V677" s="75"/>
      <c r="W677" s="75"/>
      <c r="X677" s="75"/>
      <c r="Y677" s="75"/>
      <c r="Z677" s="75"/>
      <c r="AA677" s="75"/>
      <c r="AB677" s="73"/>
      <c r="AC677" s="73"/>
      <c r="AD677" s="73"/>
      <c r="AE677" s="73"/>
      <c r="AF677" s="83"/>
      <c r="AG677" s="83"/>
      <c r="AH677" s="83"/>
      <c r="AI677" s="83"/>
      <c r="AJ677" s="83"/>
      <c r="AK677" s="83"/>
      <c r="AL677" s="83"/>
      <c r="AM677" s="83"/>
      <c r="AN677" s="83"/>
      <c r="AO677" s="83"/>
      <c r="AP677" s="83"/>
      <c r="AQ677" s="83"/>
      <c r="AR677" s="83"/>
      <c r="AS677" s="84"/>
    </row>
    <row r="678" spans="1:45" s="72" customFormat="1" ht="30" customHeight="1">
      <c r="A678" s="74"/>
      <c r="B678" s="76"/>
      <c r="C678" s="85"/>
      <c r="D678" s="75"/>
      <c r="E678" s="75"/>
      <c r="F678" s="73"/>
      <c r="G678" s="86"/>
      <c r="H678" s="86"/>
      <c r="I678" s="73"/>
      <c r="J678" s="73"/>
      <c r="K678" s="73"/>
      <c r="L678" s="87"/>
      <c r="M678" s="73"/>
      <c r="N678" s="73"/>
      <c r="O678" s="73"/>
      <c r="P678" s="73"/>
      <c r="Q678" s="73"/>
      <c r="R678" s="73"/>
      <c r="S678" s="75"/>
      <c r="T678" s="82"/>
      <c r="U678" s="73"/>
      <c r="V678" s="75"/>
      <c r="W678" s="75"/>
      <c r="X678" s="75"/>
      <c r="Y678" s="75"/>
      <c r="Z678" s="75"/>
      <c r="AA678" s="75"/>
      <c r="AB678" s="73"/>
      <c r="AC678" s="73"/>
      <c r="AD678" s="73"/>
      <c r="AE678" s="73"/>
      <c r="AF678" s="83"/>
      <c r="AG678" s="83"/>
      <c r="AH678" s="83"/>
      <c r="AI678" s="83"/>
      <c r="AJ678" s="83"/>
      <c r="AK678" s="83"/>
      <c r="AL678" s="83"/>
      <c r="AM678" s="83"/>
      <c r="AN678" s="83"/>
      <c r="AO678" s="83"/>
      <c r="AP678" s="83"/>
      <c r="AQ678" s="83"/>
      <c r="AR678" s="83"/>
      <c r="AS678" s="84"/>
    </row>
    <row r="679" spans="1:45" s="72" customFormat="1" ht="30" customHeight="1">
      <c r="A679" s="74"/>
      <c r="B679" s="76"/>
      <c r="C679" s="85"/>
      <c r="D679" s="75"/>
      <c r="E679" s="75"/>
      <c r="F679" s="73"/>
      <c r="G679" s="86"/>
      <c r="H679" s="86"/>
      <c r="I679" s="73"/>
      <c r="J679" s="73"/>
      <c r="K679" s="73"/>
      <c r="L679" s="87"/>
      <c r="M679" s="73"/>
      <c r="N679" s="73"/>
      <c r="O679" s="73"/>
      <c r="P679" s="73"/>
      <c r="Q679" s="73"/>
      <c r="R679" s="73"/>
      <c r="S679" s="75"/>
      <c r="T679" s="82"/>
      <c r="U679" s="73"/>
      <c r="V679" s="75"/>
      <c r="W679" s="75"/>
      <c r="X679" s="75"/>
      <c r="Y679" s="75"/>
      <c r="Z679" s="75"/>
      <c r="AA679" s="75"/>
      <c r="AB679" s="73"/>
      <c r="AC679" s="73"/>
      <c r="AD679" s="73"/>
      <c r="AE679" s="73"/>
      <c r="AF679" s="83"/>
      <c r="AG679" s="83"/>
      <c r="AH679" s="83"/>
      <c r="AI679" s="83"/>
      <c r="AJ679" s="83"/>
      <c r="AK679" s="83"/>
      <c r="AL679" s="83"/>
      <c r="AM679" s="83"/>
      <c r="AN679" s="83"/>
      <c r="AO679" s="83"/>
      <c r="AP679" s="83"/>
      <c r="AQ679" s="83"/>
      <c r="AR679" s="83"/>
      <c r="AS679" s="84"/>
    </row>
    <row r="680" spans="1:45" s="72" customFormat="1" ht="30" customHeight="1">
      <c r="A680" s="74"/>
      <c r="B680" s="76"/>
      <c r="C680" s="85"/>
      <c r="D680" s="75"/>
      <c r="E680" s="75"/>
      <c r="F680" s="73"/>
      <c r="G680" s="86"/>
      <c r="H680" s="86"/>
      <c r="I680" s="73"/>
      <c r="J680" s="73"/>
      <c r="K680" s="73"/>
      <c r="L680" s="87"/>
      <c r="M680" s="73"/>
      <c r="N680" s="73"/>
      <c r="O680" s="73"/>
      <c r="P680" s="73"/>
      <c r="Q680" s="73"/>
      <c r="R680" s="73"/>
      <c r="S680" s="75"/>
      <c r="T680" s="82"/>
      <c r="U680" s="73"/>
      <c r="V680" s="75"/>
      <c r="W680" s="75"/>
      <c r="X680" s="75"/>
      <c r="Y680" s="75"/>
      <c r="Z680" s="75"/>
      <c r="AA680" s="75"/>
      <c r="AB680" s="73"/>
      <c r="AC680" s="73"/>
      <c r="AD680" s="73"/>
      <c r="AE680" s="73"/>
      <c r="AF680" s="83"/>
      <c r="AG680" s="83"/>
      <c r="AH680" s="83"/>
      <c r="AI680" s="83"/>
      <c r="AJ680" s="83"/>
      <c r="AK680" s="83"/>
      <c r="AL680" s="83"/>
      <c r="AM680" s="83"/>
      <c r="AN680" s="83"/>
      <c r="AO680" s="83"/>
      <c r="AP680" s="83"/>
      <c r="AQ680" s="83"/>
      <c r="AR680" s="83"/>
      <c r="AS680" s="84"/>
    </row>
    <row r="681" spans="1:45" s="72" customFormat="1" ht="30" customHeight="1">
      <c r="A681" s="74"/>
      <c r="B681" s="76"/>
      <c r="C681" s="85"/>
      <c r="D681" s="75"/>
      <c r="E681" s="75"/>
      <c r="F681" s="73"/>
      <c r="G681" s="86"/>
      <c r="H681" s="86"/>
      <c r="I681" s="73"/>
      <c r="J681" s="73"/>
      <c r="K681" s="73"/>
      <c r="L681" s="87"/>
      <c r="M681" s="73"/>
      <c r="N681" s="73"/>
      <c r="O681" s="73"/>
      <c r="P681" s="73"/>
      <c r="Q681" s="73"/>
      <c r="R681" s="73"/>
      <c r="S681" s="75"/>
      <c r="T681" s="82"/>
      <c r="U681" s="73"/>
      <c r="V681" s="75"/>
      <c r="W681" s="75"/>
      <c r="X681" s="75"/>
      <c r="Y681" s="75"/>
      <c r="Z681" s="75"/>
      <c r="AA681" s="75"/>
      <c r="AB681" s="73"/>
      <c r="AC681" s="73"/>
      <c r="AD681" s="73"/>
      <c r="AE681" s="73"/>
      <c r="AF681" s="83"/>
      <c r="AG681" s="83"/>
      <c r="AH681" s="83"/>
      <c r="AI681" s="83"/>
      <c r="AJ681" s="83"/>
      <c r="AK681" s="83"/>
      <c r="AL681" s="83"/>
      <c r="AM681" s="83"/>
      <c r="AN681" s="83"/>
      <c r="AO681" s="83"/>
      <c r="AP681" s="83"/>
      <c r="AQ681" s="83"/>
      <c r="AR681" s="83"/>
      <c r="AS681" s="84"/>
    </row>
    <row r="682" spans="1:45" s="72" customFormat="1" ht="30" customHeight="1">
      <c r="A682" s="74"/>
      <c r="B682" s="76"/>
      <c r="C682" s="85"/>
      <c r="D682" s="75"/>
      <c r="E682" s="75"/>
      <c r="F682" s="73"/>
      <c r="G682" s="86"/>
      <c r="H682" s="86"/>
      <c r="I682" s="73"/>
      <c r="J682" s="73"/>
      <c r="K682" s="73"/>
      <c r="L682" s="87"/>
      <c r="M682" s="73"/>
      <c r="N682" s="73"/>
      <c r="O682" s="73"/>
      <c r="P682" s="73"/>
      <c r="Q682" s="73"/>
      <c r="R682" s="73"/>
      <c r="S682" s="75"/>
      <c r="T682" s="82"/>
      <c r="U682" s="73"/>
      <c r="V682" s="75"/>
      <c r="W682" s="75"/>
      <c r="X682" s="75"/>
      <c r="Y682" s="75"/>
      <c r="Z682" s="75"/>
      <c r="AA682" s="75"/>
      <c r="AB682" s="73"/>
      <c r="AC682" s="73"/>
      <c r="AD682" s="73"/>
      <c r="AE682" s="73"/>
      <c r="AF682" s="83"/>
      <c r="AG682" s="83"/>
      <c r="AH682" s="83"/>
      <c r="AI682" s="83"/>
      <c r="AJ682" s="83"/>
      <c r="AK682" s="83"/>
      <c r="AL682" s="83"/>
      <c r="AM682" s="83"/>
      <c r="AN682" s="83"/>
      <c r="AO682" s="83"/>
      <c r="AP682" s="83"/>
      <c r="AQ682" s="83"/>
      <c r="AR682" s="83"/>
      <c r="AS682" s="84"/>
    </row>
    <row r="683" spans="1:45" ht="30" customHeight="1">
      <c r="AF683" s="20"/>
      <c r="AG683" s="20"/>
      <c r="AH683" s="20"/>
      <c r="AI683" s="20"/>
      <c r="AJ683" s="20"/>
      <c r="AK683" s="20"/>
      <c r="AL683" s="20"/>
      <c r="AM683" s="20"/>
      <c r="AN683" s="20"/>
      <c r="AO683" s="20"/>
      <c r="AP683" s="20"/>
      <c r="AQ683" s="20"/>
      <c r="AR683" s="20"/>
      <c r="AS683" s="21"/>
    </row>
    <row r="684" spans="1:45" ht="30" customHeight="1">
      <c r="AF684" s="20"/>
      <c r="AG684" s="20"/>
      <c r="AH684" s="20"/>
      <c r="AI684" s="20"/>
      <c r="AJ684" s="20"/>
      <c r="AK684" s="20"/>
      <c r="AL684" s="20"/>
      <c r="AM684" s="20"/>
      <c r="AN684" s="20"/>
      <c r="AO684" s="20"/>
      <c r="AP684" s="20"/>
      <c r="AQ684" s="20"/>
      <c r="AR684" s="20"/>
      <c r="AS684" s="21"/>
    </row>
    <row r="685" spans="1:45" ht="30" customHeight="1">
      <c r="AF685" s="20"/>
      <c r="AG685" s="20"/>
      <c r="AH685" s="20"/>
      <c r="AI685" s="20"/>
      <c r="AJ685" s="20"/>
      <c r="AK685" s="20"/>
      <c r="AL685" s="20"/>
      <c r="AM685" s="20"/>
      <c r="AN685" s="20"/>
      <c r="AO685" s="20"/>
      <c r="AP685" s="20"/>
      <c r="AQ685" s="20"/>
      <c r="AR685" s="20"/>
      <c r="AS685" s="21"/>
    </row>
    <row r="686" spans="1:45" ht="30" customHeight="1">
      <c r="AF686" s="20"/>
      <c r="AG686" s="20"/>
      <c r="AH686" s="20"/>
      <c r="AI686" s="20"/>
      <c r="AJ686" s="20"/>
      <c r="AK686" s="20"/>
      <c r="AL686" s="20"/>
      <c r="AM686" s="20"/>
      <c r="AN686" s="20"/>
      <c r="AO686" s="20"/>
      <c r="AP686" s="20"/>
      <c r="AQ686" s="20"/>
      <c r="AR686" s="20"/>
      <c r="AS686" s="21"/>
    </row>
    <row r="687" spans="1:45" ht="30" customHeight="1">
      <c r="AF687" s="20"/>
      <c r="AG687" s="20"/>
      <c r="AH687" s="20"/>
      <c r="AI687" s="20"/>
      <c r="AJ687" s="20"/>
      <c r="AK687" s="20"/>
      <c r="AL687" s="20"/>
      <c r="AM687" s="20"/>
      <c r="AN687" s="20"/>
      <c r="AO687" s="20"/>
      <c r="AP687" s="20"/>
      <c r="AQ687" s="20"/>
      <c r="AR687" s="20"/>
      <c r="AS687" s="21"/>
    </row>
    <row r="688" spans="1:45" ht="30" customHeight="1">
      <c r="AF688" s="20"/>
      <c r="AG688" s="20"/>
      <c r="AH688" s="20"/>
      <c r="AI688" s="20"/>
      <c r="AJ688" s="20"/>
      <c r="AK688" s="20"/>
      <c r="AL688" s="20"/>
      <c r="AM688" s="20"/>
      <c r="AN688" s="20"/>
      <c r="AO688" s="20"/>
      <c r="AP688" s="20"/>
      <c r="AQ688" s="20"/>
      <c r="AR688" s="20"/>
      <c r="AS688" s="21"/>
    </row>
    <row r="689" spans="12:45" ht="30" customHeight="1">
      <c r="AF689" s="20"/>
      <c r="AG689" s="20"/>
      <c r="AH689" s="20"/>
      <c r="AI689" s="20"/>
      <c r="AJ689" s="20"/>
      <c r="AK689" s="20"/>
      <c r="AL689" s="20"/>
      <c r="AM689" s="20"/>
      <c r="AN689" s="20"/>
      <c r="AO689" s="20"/>
      <c r="AP689" s="20"/>
      <c r="AQ689" s="20"/>
      <c r="AR689" s="20"/>
      <c r="AS689" s="21"/>
    </row>
    <row r="690" spans="12:45" ht="30" customHeight="1">
      <c r="AF690" s="20"/>
      <c r="AG690" s="20"/>
      <c r="AH690" s="20"/>
      <c r="AI690" s="20"/>
      <c r="AJ690" s="20"/>
      <c r="AK690" s="20"/>
      <c r="AL690" s="20"/>
      <c r="AM690" s="20"/>
      <c r="AN690" s="20"/>
      <c r="AO690" s="20"/>
      <c r="AP690" s="20"/>
      <c r="AQ690" s="20"/>
      <c r="AR690" s="20"/>
      <c r="AS690" s="21"/>
    </row>
    <row r="691" spans="12:45" ht="30" customHeight="1">
      <c r="AF691" s="20"/>
      <c r="AG691" s="20"/>
      <c r="AH691" s="20"/>
      <c r="AI691" s="20"/>
      <c r="AJ691" s="20"/>
      <c r="AK691" s="20"/>
      <c r="AL691" s="20"/>
      <c r="AM691" s="20"/>
      <c r="AN691" s="20"/>
      <c r="AO691" s="20"/>
      <c r="AP691" s="20"/>
      <c r="AQ691" s="20"/>
      <c r="AR691" s="20"/>
      <c r="AS691" s="21"/>
    </row>
    <row r="692" spans="12:45" ht="30" customHeight="1">
      <c r="AF692" s="20"/>
      <c r="AG692" s="20"/>
      <c r="AH692" s="20"/>
      <c r="AI692" s="20"/>
      <c r="AJ692" s="20"/>
      <c r="AK692" s="20"/>
      <c r="AL692" s="20"/>
      <c r="AM692" s="20"/>
      <c r="AN692" s="20"/>
      <c r="AO692" s="20"/>
      <c r="AP692" s="20"/>
      <c r="AQ692" s="20"/>
      <c r="AR692" s="20"/>
      <c r="AS692" s="21"/>
    </row>
    <row r="693" spans="12:45" ht="30" customHeight="1">
      <c r="L693" s="35"/>
    </row>
  </sheetData>
  <autoFilter ref="A13:AA675">
    <filterColumn colId="2"/>
    <filterColumn colId="26"/>
  </autoFilter>
  <mergeCells count="146">
    <mergeCell ref="C197:C198"/>
    <mergeCell ref="B197:B198"/>
    <mergeCell ref="A197:A198"/>
    <mergeCell ref="D222:D223"/>
    <mergeCell ref="C222:C223"/>
    <mergeCell ref="B222:B223"/>
    <mergeCell ref="A222:A223"/>
    <mergeCell ref="D230:D231"/>
    <mergeCell ref="C230:C231"/>
    <mergeCell ref="B230:B231"/>
    <mergeCell ref="A230:A231"/>
    <mergeCell ref="D197:D198"/>
    <mergeCell ref="Z9:Z10"/>
    <mergeCell ref="AA9:AA12"/>
    <mergeCell ref="G10:G12"/>
    <mergeCell ref="H10:H12"/>
    <mergeCell ref="I10:I12"/>
    <mergeCell ref="J10:J12"/>
    <mergeCell ref="T9:T12"/>
    <mergeCell ref="U9:U12"/>
    <mergeCell ref="V9:V10"/>
    <mergeCell ref="W9:W10"/>
    <mergeCell ref="X9:X10"/>
    <mergeCell ref="Y9:Y10"/>
    <mergeCell ref="K9:K12"/>
    <mergeCell ref="L9:O9"/>
    <mergeCell ref="P9:P12"/>
    <mergeCell ref="Q9:Q12"/>
    <mergeCell ref="S9:S12"/>
    <mergeCell ref="R9:R12"/>
    <mergeCell ref="A2:N2"/>
    <mergeCell ref="A3:N3"/>
    <mergeCell ref="A4:N4"/>
    <mergeCell ref="A9:A12"/>
    <mergeCell ref="B9:B12"/>
    <mergeCell ref="C9:C12"/>
    <mergeCell ref="D9:D12"/>
    <mergeCell ref="E9:E12"/>
    <mergeCell ref="F9:F12"/>
    <mergeCell ref="I9:J9"/>
    <mergeCell ref="B7:C7"/>
    <mergeCell ref="B8:G8"/>
    <mergeCell ref="B46:B62"/>
    <mergeCell ref="A86:A98"/>
    <mergeCell ref="A46:A62"/>
    <mergeCell ref="A32:A33"/>
    <mergeCell ref="D35:D36"/>
    <mergeCell ref="C35:C36"/>
    <mergeCell ref="B35:B36"/>
    <mergeCell ref="A35:A36"/>
    <mergeCell ref="B70:B84"/>
    <mergeCell ref="C86:C98"/>
    <mergeCell ref="D86:D98"/>
    <mergeCell ref="B86:B98"/>
    <mergeCell ref="A70:A84"/>
    <mergeCell ref="C46:C62"/>
    <mergeCell ref="D46:D62"/>
    <mergeCell ref="D32:D33"/>
    <mergeCell ref="C32:C33"/>
    <mergeCell ref="B32:B33"/>
    <mergeCell ref="D70:D84"/>
    <mergeCell ref="C70:C84"/>
    <mergeCell ref="A151:A160"/>
    <mergeCell ref="D115:D116"/>
    <mergeCell ref="C115:C116"/>
    <mergeCell ref="B115:B116"/>
    <mergeCell ref="A115:A116"/>
    <mergeCell ref="D146:D147"/>
    <mergeCell ref="C146:C147"/>
    <mergeCell ref="B146:B147"/>
    <mergeCell ref="A146:A147"/>
    <mergeCell ref="B151:B160"/>
    <mergeCell ref="C151:C160"/>
    <mergeCell ref="D151:D160"/>
    <mergeCell ref="D106:D107"/>
    <mergeCell ref="C106:C107"/>
    <mergeCell ref="B106:B107"/>
    <mergeCell ref="A106:A107"/>
    <mergeCell ref="B583:B584"/>
    <mergeCell ref="C583:C584"/>
    <mergeCell ref="D583:D584"/>
    <mergeCell ref="B580:B581"/>
    <mergeCell ref="C580:C581"/>
    <mergeCell ref="D580:D581"/>
    <mergeCell ref="B409:B410"/>
    <mergeCell ref="A467:A469"/>
    <mergeCell ref="D418:D419"/>
    <mergeCell ref="C418:C419"/>
    <mergeCell ref="B418:B419"/>
    <mergeCell ref="A418:A419"/>
    <mergeCell ref="D425:D426"/>
    <mergeCell ref="C425:C426"/>
    <mergeCell ref="B425:B426"/>
    <mergeCell ref="D449:D450"/>
    <mergeCell ref="C449:C450"/>
    <mergeCell ref="B449:B450"/>
    <mergeCell ref="A449:A450"/>
    <mergeCell ref="A409:A410"/>
    <mergeCell ref="A425:A426"/>
    <mergeCell ref="D443:D445"/>
    <mergeCell ref="C443:C445"/>
    <mergeCell ref="B443:B445"/>
    <mergeCell ref="C409:C410"/>
    <mergeCell ref="C15:C16"/>
    <mergeCell ref="D15:D16"/>
    <mergeCell ref="B15:B16"/>
    <mergeCell ref="D244:D245"/>
    <mergeCell ref="C244:C245"/>
    <mergeCell ref="B244:B245"/>
    <mergeCell ref="A244:A245"/>
    <mergeCell ref="C356:C358"/>
    <mergeCell ref="D356:D358"/>
    <mergeCell ref="B356:B358"/>
    <mergeCell ref="A356:A358"/>
    <mergeCell ref="B311:B319"/>
    <mergeCell ref="C311:C319"/>
    <mergeCell ref="D311:D319"/>
    <mergeCell ref="A311:A319"/>
    <mergeCell ref="A170:A185"/>
    <mergeCell ref="B170:B185"/>
    <mergeCell ref="C170:C185"/>
    <mergeCell ref="D170:D185"/>
    <mergeCell ref="A443:A445"/>
    <mergeCell ref="A580:A581"/>
    <mergeCell ref="A583:A584"/>
    <mergeCell ref="A15:A16"/>
    <mergeCell ref="A18:A20"/>
    <mergeCell ref="C18:C20"/>
    <mergeCell ref="B18:B20"/>
    <mergeCell ref="D18:D20"/>
    <mergeCell ref="D467:D469"/>
    <mergeCell ref="C467:C469"/>
    <mergeCell ref="B467:B469"/>
    <mergeCell ref="D454:D455"/>
    <mergeCell ref="C454:C455"/>
    <mergeCell ref="B454:B455"/>
    <mergeCell ref="A454:A455"/>
    <mergeCell ref="A382:A383"/>
    <mergeCell ref="B382:B383"/>
    <mergeCell ref="C382:C383"/>
    <mergeCell ref="D382:D383"/>
    <mergeCell ref="D401:D403"/>
    <mergeCell ref="C401:C403"/>
    <mergeCell ref="B401:B403"/>
    <mergeCell ref="A401:A403"/>
    <mergeCell ref="D409:D410"/>
  </mergeCells>
  <dataValidations disablePrompts="1" count="1">
    <dataValidation showDropDown="1" sqref="U354"/>
  </dataValidations>
  <printOptions horizontalCentered="1" verticalCentered="1"/>
  <pageMargins left="0.55138888888888904" right="0.35416666666666702" top="0.39374999999999999" bottom="0.196527777777778" header="0.51180555555555596" footer="0.51180555555555596"/>
  <pageSetup paperSize="9" scale="52" firstPageNumber="0" orientation="landscape" horizontalDpi="300" verticalDpi="300" r:id="rId1"/>
  <headerFooter alignWithMargins="0"/>
  <colBreaks count="2" manualBreakCount="2">
    <brk id="27" max="1048575" man="1"/>
    <brk id="4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SOP DATA NR1 FEB.-15</vt:lpstr>
      <vt:lpstr>'SOP DATA NR1 FEB.-15'!Print_Area</vt:lpstr>
      <vt:lpstr>'SOP DATA NR1 FEB.-15'!Print_Titles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 n</dc:creator>
  <cp:lastModifiedBy>60001862</cp:lastModifiedBy>
  <cp:lastPrinted>2015-04-21T04:44:32Z</cp:lastPrinted>
  <dcterms:created xsi:type="dcterms:W3CDTF">2014-12-12T12:59:27Z</dcterms:created>
  <dcterms:modified xsi:type="dcterms:W3CDTF">2015-05-15T10:53:55Z</dcterms:modified>
</cp:coreProperties>
</file>