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7935"/>
  </bookViews>
  <sheets>
    <sheet name="SOP DATA NR1 Feb-16" sheetId="1" r:id="rId1"/>
  </sheets>
  <externalReferences>
    <externalReference r:id="rId2"/>
    <externalReference r:id="rId3"/>
    <externalReference r:id="rId4"/>
    <externalReference r:id="rId5"/>
  </externalReferences>
  <definedNames>
    <definedName name="_1Excel_BuiltIn__FilterDatabase_3_1_1" localSheetId="0">#REF!</definedName>
    <definedName name="_2Excel_BuiltIn__FilterDatabase_3_1_1">#REF!</definedName>
    <definedName name="_xlnm._FilterDatabase" localSheetId="0" hidden="1">'SOP DATA NR1 Feb-16'!$A$13:$AA$1116</definedName>
    <definedName name="Excel_BuiltIn__FilterDatabase_1">[1]DR_Genaral!#REF!</definedName>
    <definedName name="Excel_BuiltIn__FilterDatabase_3_1" localSheetId="0">#REF!</definedName>
    <definedName name="Excel_BuiltIn__FilterDatabase_3_1">#REF!</definedName>
    <definedName name="Excel_BuiltIn__FilterDatabase_3_1_1" localSheetId="0">#REF!</definedName>
    <definedName name="Excel_BuiltIn__FilterDatabase_3_1_1">#REF!</definedName>
    <definedName name="Excel_BuiltIn__FilterDatabase_3_1_1_1" localSheetId="0">#REF!</definedName>
    <definedName name="Excel_BuiltIn__FilterDatabase_3_1_1_1">#REF!</definedName>
    <definedName name="Excel_BuiltIn__FilterDatabase_3_1_1_1_1" localSheetId="0">#REF!</definedName>
    <definedName name="Excel_BuiltIn__FilterDatabase_3_1_1_1_1">#REF!</definedName>
    <definedName name="Excel_BuiltIn__FilterDatabase_4_1" localSheetId="0">#REF!</definedName>
    <definedName name="Excel_BuiltIn__FilterDatabase_4_1">#REF!</definedName>
    <definedName name="Excel_BuiltIn__FilterDatabase_4_1_1" localSheetId="0">#REF!</definedName>
    <definedName name="Excel_BuiltIn__FilterDatabase_4_1_1">#REF!</definedName>
    <definedName name="Excel_BuiltIn_Database" localSheetId="0">[2]Sheet4!#REF!</definedName>
    <definedName name="Excel_BuiltIn_Database">[2]Sheet4!#REF!</definedName>
    <definedName name="Excel_BuiltIn_Database_1" localSheetId="0">[3]Sheet4!#REF!</definedName>
    <definedName name="Excel_BuiltIn_Database_1">[3]Sheet4!#REF!</definedName>
    <definedName name="Excel_BuiltIn_Database_4" localSheetId="0">[4]Sheet4!#REF!</definedName>
    <definedName name="Excel_BuiltIn_Database_4">[4]Sheet4!#REF!</definedName>
    <definedName name="Excel_BuiltIn_Database_7" localSheetId="0">[4]Sheet4!#REF!</definedName>
    <definedName name="Excel_BuiltIn_Database_7">[4]Sheet4!#REF!</definedName>
    <definedName name="Excel_BuiltIn_Database_8" localSheetId="0">[4]Sheet4!#REF!</definedName>
    <definedName name="Excel_BuiltIn_Database_8">[4]Sheet4!#REF!</definedName>
    <definedName name="_xlnm.Print_Area" localSheetId="0">'SOP DATA NR1 Feb-16'!$A$1:$AA$1115</definedName>
    <definedName name="_xlnm.Print_Titles" localSheetId="0">'SOP DATA NR1 Feb-16'!$9:$12</definedName>
  </definedNames>
  <calcPr calcId="125725"/>
</workbook>
</file>

<file path=xl/calcChain.xml><?xml version="1.0" encoding="utf-8"?>
<calcChain xmlns="http://schemas.openxmlformats.org/spreadsheetml/2006/main">
  <c r="R465" i="1"/>
  <c r="K465"/>
  <c r="O1067"/>
  <c r="N1067"/>
  <c r="M1067"/>
  <c r="L1067"/>
  <c r="O925"/>
  <c r="N925"/>
  <c r="M925"/>
  <c r="M926" s="1"/>
  <c r="L925"/>
  <c r="Y926"/>
  <c r="O926"/>
  <c r="N926"/>
  <c r="L926"/>
  <c r="O773"/>
  <c r="N773"/>
  <c r="M773"/>
  <c r="L773"/>
  <c r="O771"/>
  <c r="N771"/>
  <c r="M771"/>
  <c r="L771"/>
  <c r="O772"/>
  <c r="N772"/>
  <c r="M772"/>
  <c r="L772"/>
  <c r="O770"/>
  <c r="N770"/>
  <c r="M770"/>
  <c r="L770"/>
  <c r="O709"/>
  <c r="N709"/>
  <c r="M709"/>
  <c r="L709"/>
  <c r="O706"/>
  <c r="N706"/>
  <c r="M706"/>
  <c r="L706"/>
  <c r="O702"/>
  <c r="N702"/>
  <c r="M702"/>
  <c r="L702"/>
  <c r="Y611"/>
  <c r="O610"/>
  <c r="N610"/>
  <c r="M610"/>
  <c r="L610"/>
  <c r="O611"/>
  <c r="N611"/>
  <c r="M611"/>
  <c r="L611"/>
  <c r="O631"/>
  <c r="N631"/>
  <c r="M631"/>
  <c r="L631"/>
  <c r="O630"/>
  <c r="N630"/>
  <c r="M630"/>
  <c r="L630"/>
  <c r="O629"/>
  <c r="N629"/>
  <c r="M629"/>
  <c r="L629"/>
  <c r="O618"/>
  <c r="N618"/>
  <c r="M618"/>
  <c r="L618"/>
  <c r="O617"/>
  <c r="N617"/>
  <c r="M617"/>
  <c r="L617"/>
  <c r="O613"/>
  <c r="N613"/>
  <c r="M613"/>
  <c r="L613"/>
  <c r="O555"/>
  <c r="N555"/>
  <c r="M555"/>
  <c r="L555"/>
  <c r="O554"/>
  <c r="N554"/>
  <c r="M554"/>
  <c r="L554"/>
  <c r="O551"/>
  <c r="N551"/>
  <c r="M551"/>
  <c r="L551"/>
  <c r="O552"/>
  <c r="N552"/>
  <c r="M552"/>
  <c r="L552"/>
  <c r="O553"/>
  <c r="N553"/>
  <c r="M553"/>
  <c r="L553"/>
  <c r="O550"/>
  <c r="N550"/>
  <c r="M550"/>
  <c r="L550"/>
  <c r="O511"/>
  <c r="N511"/>
  <c r="M511"/>
  <c r="L511"/>
  <c r="O510"/>
  <c r="N510"/>
  <c r="M510"/>
  <c r="L510"/>
  <c r="O509"/>
  <c r="N509"/>
  <c r="M509"/>
  <c r="L509"/>
  <c r="O414"/>
  <c r="N414"/>
  <c r="M414"/>
  <c r="L414"/>
  <c r="O420"/>
  <c r="N420"/>
  <c r="M420"/>
  <c r="L420"/>
  <c r="O419"/>
  <c r="N419"/>
  <c r="M419"/>
  <c r="L419"/>
  <c r="O418"/>
  <c r="N418"/>
  <c r="M418"/>
  <c r="L418"/>
  <c r="O417"/>
  <c r="N417"/>
  <c r="M417"/>
  <c r="L417"/>
  <c r="O416"/>
  <c r="N416"/>
  <c r="M416"/>
  <c r="L416"/>
  <c r="O415"/>
  <c r="N415"/>
  <c r="M415"/>
  <c r="L415"/>
  <c r="L361"/>
  <c r="M361"/>
  <c r="N361"/>
  <c r="O361"/>
  <c r="O303"/>
  <c r="N303"/>
  <c r="M303"/>
  <c r="L303"/>
  <c r="O302"/>
  <c r="N302"/>
  <c r="M302"/>
  <c r="L302"/>
  <c r="O301"/>
  <c r="N301"/>
  <c r="M301"/>
  <c r="L301"/>
  <c r="O300"/>
  <c r="N300"/>
  <c r="M300"/>
  <c r="L300"/>
  <c r="O299"/>
  <c r="N299"/>
  <c r="M299"/>
  <c r="L299"/>
  <c r="O298"/>
  <c r="N298"/>
  <c r="M298"/>
  <c r="L298"/>
  <c r="O204"/>
  <c r="N204"/>
  <c r="M204"/>
  <c r="L204"/>
  <c r="O200"/>
  <c r="N200"/>
  <c r="M200"/>
  <c r="L200"/>
  <c r="O199"/>
  <c r="N199"/>
  <c r="M199"/>
  <c r="L199"/>
  <c r="O198"/>
  <c r="N198"/>
  <c r="M198"/>
  <c r="L198"/>
  <c r="O197"/>
  <c r="N197"/>
  <c r="M197"/>
  <c r="L197"/>
  <c r="O196"/>
  <c r="N196"/>
  <c r="M196"/>
  <c r="L196"/>
  <c r="O195"/>
  <c r="N195"/>
  <c r="M195"/>
  <c r="L195"/>
  <c r="L201"/>
  <c r="M201"/>
  <c r="N201"/>
  <c r="O201"/>
  <c r="Y202"/>
  <c r="L203"/>
  <c r="M203"/>
  <c r="N203"/>
  <c r="O203"/>
  <c r="L205"/>
  <c r="M205"/>
  <c r="N205"/>
  <c r="O205"/>
  <c r="O183"/>
  <c r="N183"/>
  <c r="M183"/>
  <c r="L183"/>
  <c r="O179"/>
  <c r="N179"/>
  <c r="M179"/>
  <c r="L179"/>
  <c r="O89"/>
  <c r="N89"/>
  <c r="M89"/>
  <c r="L89"/>
  <c r="O88"/>
  <c r="N88"/>
  <c r="M88"/>
  <c r="L88"/>
  <c r="O87"/>
  <c r="N87"/>
  <c r="M87"/>
  <c r="L87"/>
  <c r="O53"/>
  <c r="N53"/>
  <c r="M53"/>
  <c r="L53"/>
  <c r="O52"/>
  <c r="N52"/>
  <c r="M52"/>
  <c r="L52"/>
  <c r="O43"/>
  <c r="N43"/>
  <c r="M43"/>
  <c r="L43"/>
  <c r="O42"/>
  <c r="N42"/>
  <c r="M42"/>
  <c r="L42"/>
  <c r="O41"/>
  <c r="N41"/>
  <c r="M41"/>
  <c r="L41"/>
  <c r="O40"/>
  <c r="N40"/>
  <c r="M40"/>
  <c r="L40"/>
  <c r="AB15"/>
  <c r="O1016"/>
  <c r="N1016"/>
  <c r="M1016"/>
  <c r="L1016"/>
  <c r="O1015"/>
  <c r="N1015"/>
  <c r="M1015"/>
  <c r="L1015"/>
  <c r="O1014"/>
  <c r="N1014"/>
  <c r="M1014"/>
  <c r="L1014"/>
  <c r="L1017" s="1"/>
  <c r="Y1017"/>
  <c r="O1012"/>
  <c r="N1012"/>
  <c r="M1012"/>
  <c r="L1012"/>
  <c r="O1011"/>
  <c r="N1011"/>
  <c r="M1011"/>
  <c r="L1011"/>
  <c r="O1010"/>
  <c r="N1010"/>
  <c r="M1010"/>
  <c r="L1010"/>
  <c r="O1009"/>
  <c r="N1009"/>
  <c r="M1009"/>
  <c r="L1009"/>
  <c r="O1008"/>
  <c r="N1008"/>
  <c r="M1008"/>
  <c r="L1008"/>
  <c r="V926" l="1"/>
  <c r="Z926"/>
  <c r="AA926" s="1"/>
  <c r="V611"/>
  <c r="Z611" s="1"/>
  <c r="AA611" s="1"/>
  <c r="M1017"/>
  <c r="O1017"/>
  <c r="N1017"/>
  <c r="V1017" s="1"/>
  <c r="Z1017" s="1"/>
  <c r="AA1017" s="1"/>
  <c r="L955"/>
  <c r="M955"/>
  <c r="N955"/>
  <c r="O955"/>
  <c r="L956"/>
  <c r="M956"/>
  <c r="N956"/>
  <c r="O956"/>
  <c r="O1007"/>
  <c r="O1013" s="1"/>
  <c r="N1007"/>
  <c r="N1013" s="1"/>
  <c r="M1007"/>
  <c r="M1013" s="1"/>
  <c r="L1007"/>
  <c r="L1013" s="1"/>
  <c r="Y1013"/>
  <c r="O1002"/>
  <c r="O1003" s="1"/>
  <c r="N1002"/>
  <c r="M1002"/>
  <c r="M1003" s="1"/>
  <c r="L1002"/>
  <c r="L1003" s="1"/>
  <c r="Y1003"/>
  <c r="N1003"/>
  <c r="O1081"/>
  <c r="O1082" s="1"/>
  <c r="N1081"/>
  <c r="N1082" s="1"/>
  <c r="M1081"/>
  <c r="M1082" s="1"/>
  <c r="L1081"/>
  <c r="L1082" s="1"/>
  <c r="O1079"/>
  <c r="O1080" s="1"/>
  <c r="N1079"/>
  <c r="N1080" s="1"/>
  <c r="M1079"/>
  <c r="M1080" s="1"/>
  <c r="L1079"/>
  <c r="L1080" s="1"/>
  <c r="Y1080"/>
  <c r="Y1082"/>
  <c r="O1073"/>
  <c r="N1073"/>
  <c r="M1073"/>
  <c r="L1073"/>
  <c r="O1072"/>
  <c r="N1072"/>
  <c r="M1072"/>
  <c r="L1072"/>
  <c r="O1071"/>
  <c r="O1074" s="1"/>
  <c r="N1071"/>
  <c r="M1071"/>
  <c r="L1071"/>
  <c r="Y1074"/>
  <c r="O1019"/>
  <c r="N1019"/>
  <c r="M1019"/>
  <c r="L1019"/>
  <c r="O983"/>
  <c r="O984" s="1"/>
  <c r="N983"/>
  <c r="N984" s="1"/>
  <c r="M983"/>
  <c r="M984" s="1"/>
  <c r="L983"/>
  <c r="L984" s="1"/>
  <c r="Y984"/>
  <c r="O995"/>
  <c r="O996" s="1"/>
  <c r="N995"/>
  <c r="N996" s="1"/>
  <c r="M995"/>
  <c r="M996" s="1"/>
  <c r="L995"/>
  <c r="L996" s="1"/>
  <c r="Y996"/>
  <c r="O814"/>
  <c r="N814"/>
  <c r="M814"/>
  <c r="L814"/>
  <c r="O811"/>
  <c r="N811"/>
  <c r="M811"/>
  <c r="L811"/>
  <c r="O808"/>
  <c r="N808"/>
  <c r="M808"/>
  <c r="L808"/>
  <c r="O805"/>
  <c r="N805"/>
  <c r="M805"/>
  <c r="L805"/>
  <c r="O810"/>
  <c r="N810"/>
  <c r="M810"/>
  <c r="L810"/>
  <c r="L812" s="1"/>
  <c r="O807"/>
  <c r="N807"/>
  <c r="N809" s="1"/>
  <c r="M807"/>
  <c r="M809" s="1"/>
  <c r="L807"/>
  <c r="L809" s="1"/>
  <c r="O804"/>
  <c r="N804"/>
  <c r="M804"/>
  <c r="M806" s="1"/>
  <c r="L804"/>
  <c r="L806" s="1"/>
  <c r="Y812"/>
  <c r="Y809"/>
  <c r="Y806"/>
  <c r="O760"/>
  <c r="N760"/>
  <c r="M760"/>
  <c r="L760"/>
  <c r="O761"/>
  <c r="N761"/>
  <c r="M761"/>
  <c r="L761"/>
  <c r="O759"/>
  <c r="N759"/>
  <c r="M759"/>
  <c r="L759"/>
  <c r="O756"/>
  <c r="N756"/>
  <c r="M756"/>
  <c r="L756"/>
  <c r="O755"/>
  <c r="N755"/>
  <c r="M755"/>
  <c r="L755"/>
  <c r="O754"/>
  <c r="N754"/>
  <c r="M754"/>
  <c r="L754"/>
  <c r="O721"/>
  <c r="N721"/>
  <c r="M721"/>
  <c r="L721"/>
  <c r="O703"/>
  <c r="N703"/>
  <c r="M703"/>
  <c r="L703"/>
  <c r="O699"/>
  <c r="N699"/>
  <c r="M699"/>
  <c r="L699"/>
  <c r="O698"/>
  <c r="N698"/>
  <c r="M698"/>
  <c r="L698"/>
  <c r="O654"/>
  <c r="N654"/>
  <c r="M654"/>
  <c r="L654"/>
  <c r="O657"/>
  <c r="N657"/>
  <c r="M657"/>
  <c r="L657"/>
  <c r="Y546"/>
  <c r="O545"/>
  <c r="N545"/>
  <c r="M545"/>
  <c r="L545"/>
  <c r="O544"/>
  <c r="N544"/>
  <c r="M544"/>
  <c r="L544"/>
  <c r="Y543"/>
  <c r="O542"/>
  <c r="O543" s="1"/>
  <c r="N542"/>
  <c r="N543" s="1"/>
  <c r="M542"/>
  <c r="M543" s="1"/>
  <c r="L542"/>
  <c r="L543" s="1"/>
  <c r="Y541"/>
  <c r="O806" l="1"/>
  <c r="N1074"/>
  <c r="M1074"/>
  <c r="L1074"/>
  <c r="O809"/>
  <c r="O812"/>
  <c r="M812"/>
  <c r="N806"/>
  <c r="N812"/>
  <c r="O528"/>
  <c r="N528"/>
  <c r="M528"/>
  <c r="L528"/>
  <c r="O527"/>
  <c r="N527"/>
  <c r="M527"/>
  <c r="L527"/>
  <c r="O526"/>
  <c r="N526"/>
  <c r="M526"/>
  <c r="L526"/>
  <c r="O506"/>
  <c r="N506"/>
  <c r="M506"/>
  <c r="L506"/>
  <c r="O456"/>
  <c r="N456"/>
  <c r="M456"/>
  <c r="L456"/>
  <c r="O458"/>
  <c r="N458"/>
  <c r="M458"/>
  <c r="L458"/>
  <c r="O457"/>
  <c r="N457"/>
  <c r="M457"/>
  <c r="L457"/>
  <c r="O455"/>
  <c r="O459" s="1"/>
  <c r="N455"/>
  <c r="N459" s="1"/>
  <c r="M455"/>
  <c r="M459" s="1"/>
  <c r="L455"/>
  <c r="L459" s="1"/>
  <c r="Y459"/>
  <c r="O450"/>
  <c r="N450"/>
  <c r="M450"/>
  <c r="L450"/>
  <c r="O453"/>
  <c r="N453"/>
  <c r="M453"/>
  <c r="L453"/>
  <c r="O452"/>
  <c r="N452"/>
  <c r="M452"/>
  <c r="L452"/>
  <c r="O451"/>
  <c r="N451"/>
  <c r="M451"/>
  <c r="L451"/>
  <c r="O449"/>
  <c r="O454" s="1"/>
  <c r="N449"/>
  <c r="M449"/>
  <c r="M454" s="1"/>
  <c r="L449"/>
  <c r="L454" s="1"/>
  <c r="Y454"/>
  <c r="O389"/>
  <c r="N389"/>
  <c r="M389"/>
  <c r="L389"/>
  <c r="O388"/>
  <c r="N388"/>
  <c r="M388"/>
  <c r="L388"/>
  <c r="O378"/>
  <c r="N378"/>
  <c r="M378"/>
  <c r="L378"/>
  <c r="O362"/>
  <c r="N362"/>
  <c r="M362"/>
  <c r="L362"/>
  <c r="O359"/>
  <c r="N359"/>
  <c r="M359"/>
  <c r="L359"/>
  <c r="O352"/>
  <c r="N352"/>
  <c r="M352"/>
  <c r="L352"/>
  <c r="O351"/>
  <c r="N351"/>
  <c r="M351"/>
  <c r="L351"/>
  <c r="O339"/>
  <c r="N339"/>
  <c r="M339"/>
  <c r="L339"/>
  <c r="O338"/>
  <c r="N338"/>
  <c r="M338"/>
  <c r="L338"/>
  <c r="O337"/>
  <c r="N337"/>
  <c r="M337"/>
  <c r="L337"/>
  <c r="O336"/>
  <c r="N336"/>
  <c r="M336"/>
  <c r="L336"/>
  <c r="O331"/>
  <c r="N331"/>
  <c r="M331"/>
  <c r="L331"/>
  <c r="O295"/>
  <c r="N295"/>
  <c r="M295"/>
  <c r="L295"/>
  <c r="O294"/>
  <c r="N294"/>
  <c r="M294"/>
  <c r="L294"/>
  <c r="O293"/>
  <c r="N293"/>
  <c r="M293"/>
  <c r="L293"/>
  <c r="O292"/>
  <c r="N292"/>
  <c r="M292"/>
  <c r="L292"/>
  <c r="O291"/>
  <c r="N291"/>
  <c r="M291"/>
  <c r="L291"/>
  <c r="O290"/>
  <c r="N290"/>
  <c r="M290"/>
  <c r="L290"/>
  <c r="O289"/>
  <c r="N289"/>
  <c r="M289"/>
  <c r="L289"/>
  <c r="O288"/>
  <c r="N288"/>
  <c r="M288"/>
  <c r="L288"/>
  <c r="O287"/>
  <c r="N287"/>
  <c r="M287"/>
  <c r="L287"/>
  <c r="O284"/>
  <c r="N284"/>
  <c r="M284"/>
  <c r="L284"/>
  <c r="O283"/>
  <c r="N283"/>
  <c r="M283"/>
  <c r="L283"/>
  <c r="O280"/>
  <c r="N280"/>
  <c r="M280"/>
  <c r="L280"/>
  <c r="O265"/>
  <c r="N265"/>
  <c r="M265"/>
  <c r="L265"/>
  <c r="O264"/>
  <c r="N264"/>
  <c r="M264"/>
  <c r="L264"/>
  <c r="O263"/>
  <c r="N263"/>
  <c r="M263"/>
  <c r="L263"/>
  <c r="O262"/>
  <c r="N262"/>
  <c r="M262"/>
  <c r="L262"/>
  <c r="O261"/>
  <c r="N261"/>
  <c r="M261"/>
  <c r="L261"/>
  <c r="O260"/>
  <c r="N260"/>
  <c r="M260"/>
  <c r="L260"/>
  <c r="O259"/>
  <c r="N259"/>
  <c r="M259"/>
  <c r="L259"/>
  <c r="O250"/>
  <c r="N250"/>
  <c r="M250"/>
  <c r="L250"/>
  <c r="O240"/>
  <c r="N240"/>
  <c r="M240"/>
  <c r="L240"/>
  <c r="O237"/>
  <c r="N237"/>
  <c r="M237"/>
  <c r="L237"/>
  <c r="O236"/>
  <c r="N236"/>
  <c r="M236"/>
  <c r="L236"/>
  <c r="O210"/>
  <c r="N210"/>
  <c r="M210"/>
  <c r="L210"/>
  <c r="O163"/>
  <c r="N163"/>
  <c r="M163"/>
  <c r="L163"/>
  <c r="O162"/>
  <c r="N162"/>
  <c r="M162"/>
  <c r="L162"/>
  <c r="O133"/>
  <c r="N133"/>
  <c r="M133"/>
  <c r="L133"/>
  <c r="O132"/>
  <c r="N132"/>
  <c r="M132"/>
  <c r="L132"/>
  <c r="O131"/>
  <c r="N131"/>
  <c r="M131"/>
  <c r="L131"/>
  <c r="O111"/>
  <c r="N111"/>
  <c r="M111"/>
  <c r="L111"/>
  <c r="O110"/>
  <c r="N110"/>
  <c r="M110"/>
  <c r="L110"/>
  <c r="O109"/>
  <c r="N109"/>
  <c r="M109"/>
  <c r="L109"/>
  <c r="O108"/>
  <c r="N108"/>
  <c r="M108"/>
  <c r="L108"/>
  <c r="O107"/>
  <c r="N107"/>
  <c r="M107"/>
  <c r="L107"/>
  <c r="O92"/>
  <c r="N92"/>
  <c r="M92"/>
  <c r="L92"/>
  <c r="O91"/>
  <c r="N91"/>
  <c r="M91"/>
  <c r="L91"/>
  <c r="O90"/>
  <c r="N90"/>
  <c r="M90"/>
  <c r="L90"/>
  <c r="O84"/>
  <c r="N84"/>
  <c r="M84"/>
  <c r="L84"/>
  <c r="O83"/>
  <c r="N83"/>
  <c r="M83"/>
  <c r="L83"/>
  <c r="O82"/>
  <c r="N82"/>
  <c r="M82"/>
  <c r="L82"/>
  <c r="O81"/>
  <c r="N81"/>
  <c r="M81"/>
  <c r="L81"/>
  <c r="O74"/>
  <c r="N74"/>
  <c r="M74"/>
  <c r="L74"/>
  <c r="O73"/>
  <c r="N73"/>
  <c r="M73"/>
  <c r="L73"/>
  <c r="O72"/>
  <c r="N72"/>
  <c r="M72"/>
  <c r="L72"/>
  <c r="O71"/>
  <c r="N71"/>
  <c r="M71"/>
  <c r="L71"/>
  <c r="O70"/>
  <c r="N70"/>
  <c r="M70"/>
  <c r="L70"/>
  <c r="O69"/>
  <c r="N69"/>
  <c r="M69"/>
  <c r="L69"/>
  <c r="O66"/>
  <c r="N66"/>
  <c r="M66"/>
  <c r="L66"/>
  <c r="O34"/>
  <c r="N34"/>
  <c r="M34"/>
  <c r="L34"/>
  <c r="O33"/>
  <c r="N33"/>
  <c r="M33"/>
  <c r="L33"/>
  <c r="O32"/>
  <c r="N32"/>
  <c r="M32"/>
  <c r="L32"/>
  <c r="O31"/>
  <c r="N31"/>
  <c r="M31"/>
  <c r="L31"/>
  <c r="O22"/>
  <c r="N22"/>
  <c r="M22"/>
  <c r="L22"/>
  <c r="O21"/>
  <c r="N21"/>
  <c r="M21"/>
  <c r="L21"/>
  <c r="O20"/>
  <c r="N20"/>
  <c r="M20"/>
  <c r="L20"/>
  <c r="O19"/>
  <c r="N19"/>
  <c r="M19"/>
  <c r="L19"/>
  <c r="V1082"/>
  <c r="Z1082" s="1"/>
  <c r="AA1082" s="1"/>
  <c r="O959"/>
  <c r="N959"/>
  <c r="M959"/>
  <c r="L959"/>
  <c r="O1036"/>
  <c r="N1036"/>
  <c r="M1036"/>
  <c r="L1036"/>
  <c r="O1035"/>
  <c r="N1035"/>
  <c r="M1035"/>
  <c r="L1035"/>
  <c r="O946"/>
  <c r="O947" s="1"/>
  <c r="N946"/>
  <c r="N947" s="1"/>
  <c r="M946"/>
  <c r="M947" s="1"/>
  <c r="L946"/>
  <c r="L947" s="1"/>
  <c r="O944"/>
  <c r="O945" s="1"/>
  <c r="N944"/>
  <c r="N945" s="1"/>
  <c r="M944"/>
  <c r="M945" s="1"/>
  <c r="L944"/>
  <c r="L945" s="1"/>
  <c r="Y945"/>
  <c r="Y947"/>
  <c r="O903"/>
  <c r="N903"/>
  <c r="M903"/>
  <c r="L903"/>
  <c r="O897"/>
  <c r="N897"/>
  <c r="M897"/>
  <c r="L897"/>
  <c r="Y898"/>
  <c r="O778"/>
  <c r="N778"/>
  <c r="M778"/>
  <c r="L778"/>
  <c r="O767"/>
  <c r="N767"/>
  <c r="M767"/>
  <c r="L767"/>
  <c r="O750"/>
  <c r="N750"/>
  <c r="M750"/>
  <c r="L750"/>
  <c r="O751"/>
  <c r="N751"/>
  <c r="M751"/>
  <c r="L751"/>
  <c r="O749"/>
  <c r="N749"/>
  <c r="M749"/>
  <c r="L749"/>
  <c r="O712"/>
  <c r="N712"/>
  <c r="M712"/>
  <c r="L712"/>
  <c r="O626"/>
  <c r="N626"/>
  <c r="M626"/>
  <c r="L626"/>
  <c r="O625"/>
  <c r="N625"/>
  <c r="M625"/>
  <c r="L625"/>
  <c r="O575"/>
  <c r="N575"/>
  <c r="M575"/>
  <c r="L575"/>
  <c r="O574"/>
  <c r="N574"/>
  <c r="M574"/>
  <c r="L574"/>
  <c r="O573"/>
  <c r="N573"/>
  <c r="M573"/>
  <c r="L573"/>
  <c r="O572"/>
  <c r="N572"/>
  <c r="M572"/>
  <c r="L572"/>
  <c r="O532"/>
  <c r="N532"/>
  <c r="M532"/>
  <c r="L532"/>
  <c r="O531"/>
  <c r="N531"/>
  <c r="M531"/>
  <c r="L531"/>
  <c r="O523"/>
  <c r="N523"/>
  <c r="M523"/>
  <c r="L523"/>
  <c r="O485"/>
  <c r="N485"/>
  <c r="M485"/>
  <c r="L485"/>
  <c r="O482"/>
  <c r="N482"/>
  <c r="M482"/>
  <c r="L482"/>
  <c r="O431"/>
  <c r="N431"/>
  <c r="M431"/>
  <c r="L431"/>
  <c r="Y432"/>
  <c r="L433"/>
  <c r="L434" s="1"/>
  <c r="M433"/>
  <c r="M434" s="1"/>
  <c r="N433"/>
  <c r="N434" s="1"/>
  <c r="O433"/>
  <c r="O434" s="1"/>
  <c r="Y434"/>
  <c r="L435"/>
  <c r="M435"/>
  <c r="N435"/>
  <c r="O435"/>
  <c r="L436"/>
  <c r="M436"/>
  <c r="N436"/>
  <c r="O436"/>
  <c r="L437"/>
  <c r="M437"/>
  <c r="Y437"/>
  <c r="L438"/>
  <c r="L439" s="1"/>
  <c r="M438"/>
  <c r="M439" s="1"/>
  <c r="N438"/>
  <c r="N439" s="1"/>
  <c r="O438"/>
  <c r="O439" s="1"/>
  <c r="Y439"/>
  <c r="L440"/>
  <c r="M440"/>
  <c r="M441" s="1"/>
  <c r="N440"/>
  <c r="N441" s="1"/>
  <c r="O440"/>
  <c r="O441" s="1"/>
  <c r="L441"/>
  <c r="Y441"/>
  <c r="L442"/>
  <c r="M442"/>
  <c r="N442"/>
  <c r="O442"/>
  <c r="L443"/>
  <c r="M443"/>
  <c r="N443"/>
  <c r="N444" s="1"/>
  <c r="O443"/>
  <c r="P444"/>
  <c r="Q444"/>
  <c r="R444"/>
  <c r="Y444"/>
  <c r="O429"/>
  <c r="N429"/>
  <c r="M429"/>
  <c r="L429"/>
  <c r="O428"/>
  <c r="N428"/>
  <c r="M428"/>
  <c r="L428"/>
  <c r="O427"/>
  <c r="N427"/>
  <c r="M427"/>
  <c r="L427"/>
  <c r="O426"/>
  <c r="N426"/>
  <c r="M426"/>
  <c r="L426"/>
  <c r="O425"/>
  <c r="N425"/>
  <c r="M425"/>
  <c r="L425"/>
  <c r="O424"/>
  <c r="N424"/>
  <c r="M424"/>
  <c r="L424"/>
  <c r="O423"/>
  <c r="N423"/>
  <c r="M423"/>
  <c r="L423"/>
  <c r="O422"/>
  <c r="N422"/>
  <c r="M422"/>
  <c r="L422"/>
  <c r="O421"/>
  <c r="N421"/>
  <c r="M421"/>
  <c r="L421"/>
  <c r="O413"/>
  <c r="N413"/>
  <c r="M413"/>
  <c r="L413"/>
  <c r="O412"/>
  <c r="N412"/>
  <c r="M412"/>
  <c r="L412"/>
  <c r="O340"/>
  <c r="N340"/>
  <c r="M340"/>
  <c r="L340"/>
  <c r="O308"/>
  <c r="N308"/>
  <c r="M308"/>
  <c r="L308"/>
  <c r="O307"/>
  <c r="N307"/>
  <c r="M307"/>
  <c r="L307"/>
  <c r="O306"/>
  <c r="N306"/>
  <c r="M306"/>
  <c r="L306"/>
  <c r="O305"/>
  <c r="N305"/>
  <c r="M305"/>
  <c r="L305"/>
  <c r="O304"/>
  <c r="N304"/>
  <c r="M304"/>
  <c r="L304"/>
  <c r="O274"/>
  <c r="N274"/>
  <c r="M274"/>
  <c r="L274"/>
  <c r="O273"/>
  <c r="N273"/>
  <c r="M273"/>
  <c r="L273"/>
  <c r="O272"/>
  <c r="N272"/>
  <c r="M272"/>
  <c r="L272"/>
  <c r="O271"/>
  <c r="N271"/>
  <c r="M271"/>
  <c r="L271"/>
  <c r="O270"/>
  <c r="N270"/>
  <c r="M270"/>
  <c r="L270"/>
  <c r="O269"/>
  <c r="N269"/>
  <c r="M269"/>
  <c r="L269"/>
  <c r="O268"/>
  <c r="N268"/>
  <c r="M268"/>
  <c r="L268"/>
  <c r="O267"/>
  <c r="N267"/>
  <c r="M267"/>
  <c r="L267"/>
  <c r="O266"/>
  <c r="N266"/>
  <c r="M266"/>
  <c r="L266"/>
  <c r="O258"/>
  <c r="N258"/>
  <c r="M258"/>
  <c r="L258"/>
  <c r="O249"/>
  <c r="N249"/>
  <c r="M249"/>
  <c r="L249"/>
  <c r="O248"/>
  <c r="N248"/>
  <c r="M248"/>
  <c r="L248"/>
  <c r="O247"/>
  <c r="N247"/>
  <c r="M247"/>
  <c r="L247"/>
  <c r="O161"/>
  <c r="N161"/>
  <c r="M161"/>
  <c r="L161"/>
  <c r="O160"/>
  <c r="N160"/>
  <c r="M160"/>
  <c r="L160"/>
  <c r="O159"/>
  <c r="N159"/>
  <c r="M159"/>
  <c r="L159"/>
  <c r="O158"/>
  <c r="N158"/>
  <c r="M158"/>
  <c r="L158"/>
  <c r="O157"/>
  <c r="N157"/>
  <c r="M157"/>
  <c r="L157"/>
  <c r="O156"/>
  <c r="N156"/>
  <c r="M156"/>
  <c r="L156"/>
  <c r="O155"/>
  <c r="N155"/>
  <c r="M155"/>
  <c r="L155"/>
  <c r="O152"/>
  <c r="N152"/>
  <c r="M152"/>
  <c r="L152"/>
  <c r="O151"/>
  <c r="N151"/>
  <c r="M151"/>
  <c r="L151"/>
  <c r="O150"/>
  <c r="N150"/>
  <c r="M150"/>
  <c r="L150"/>
  <c r="O149"/>
  <c r="N149"/>
  <c r="M149"/>
  <c r="L149"/>
  <c r="O148"/>
  <c r="N148"/>
  <c r="M148"/>
  <c r="L148"/>
  <c r="O147"/>
  <c r="N147"/>
  <c r="M147"/>
  <c r="L147"/>
  <c r="O146"/>
  <c r="N146"/>
  <c r="M146"/>
  <c r="L146"/>
  <c r="O145"/>
  <c r="N145"/>
  <c r="M145"/>
  <c r="L145"/>
  <c r="O144"/>
  <c r="N144"/>
  <c r="M144"/>
  <c r="L144"/>
  <c r="O143"/>
  <c r="N143"/>
  <c r="M143"/>
  <c r="L143"/>
  <c r="O142"/>
  <c r="N142"/>
  <c r="M142"/>
  <c r="L142"/>
  <c r="O141"/>
  <c r="N141"/>
  <c r="M141"/>
  <c r="L141"/>
  <c r="O140"/>
  <c r="N140"/>
  <c r="M140"/>
  <c r="L140"/>
  <c r="O139"/>
  <c r="N139"/>
  <c r="M139"/>
  <c r="L139"/>
  <c r="O138"/>
  <c r="N138"/>
  <c r="M138"/>
  <c r="L138"/>
  <c r="O137"/>
  <c r="N137"/>
  <c r="M137"/>
  <c r="L137"/>
  <c r="O136"/>
  <c r="N136"/>
  <c r="M136"/>
  <c r="L136"/>
  <c r="O130"/>
  <c r="N130"/>
  <c r="M130"/>
  <c r="L130"/>
  <c r="O127"/>
  <c r="N127"/>
  <c r="M127"/>
  <c r="L127"/>
  <c r="O126"/>
  <c r="N126"/>
  <c r="M126"/>
  <c r="L126"/>
  <c r="O125"/>
  <c r="N125"/>
  <c r="M125"/>
  <c r="L125"/>
  <c r="O124"/>
  <c r="N124"/>
  <c r="M124"/>
  <c r="L124"/>
  <c r="O123"/>
  <c r="N123"/>
  <c r="M123"/>
  <c r="L123"/>
  <c r="O122"/>
  <c r="N122"/>
  <c r="M122"/>
  <c r="L122"/>
  <c r="O121"/>
  <c r="N121"/>
  <c r="M121"/>
  <c r="L121"/>
  <c r="O120"/>
  <c r="N120"/>
  <c r="M120"/>
  <c r="L120"/>
  <c r="O119"/>
  <c r="N119"/>
  <c r="M119"/>
  <c r="L119"/>
  <c r="O106"/>
  <c r="N106"/>
  <c r="M106"/>
  <c r="L106"/>
  <c r="O105"/>
  <c r="N105"/>
  <c r="M105"/>
  <c r="L105"/>
  <c r="O104"/>
  <c r="N104"/>
  <c r="M104"/>
  <c r="L104"/>
  <c r="O103"/>
  <c r="N103"/>
  <c r="M103"/>
  <c r="L103"/>
  <c r="O102"/>
  <c r="N102"/>
  <c r="M102"/>
  <c r="L102"/>
  <c r="O101"/>
  <c r="N101"/>
  <c r="M101"/>
  <c r="L101"/>
  <c r="O100"/>
  <c r="N100"/>
  <c r="M100"/>
  <c r="L100"/>
  <c r="O99"/>
  <c r="N99"/>
  <c r="M99"/>
  <c r="L99"/>
  <c r="O98"/>
  <c r="N98"/>
  <c r="M98"/>
  <c r="L98"/>
  <c r="O97"/>
  <c r="N97"/>
  <c r="M97"/>
  <c r="L97"/>
  <c r="O96"/>
  <c r="N96"/>
  <c r="M96"/>
  <c r="L96"/>
  <c r="O95"/>
  <c r="N95"/>
  <c r="M95"/>
  <c r="L95"/>
  <c r="O80"/>
  <c r="N80"/>
  <c r="M80"/>
  <c r="L80"/>
  <c r="O79"/>
  <c r="N79"/>
  <c r="M79"/>
  <c r="L79"/>
  <c r="O78"/>
  <c r="N78"/>
  <c r="M78"/>
  <c r="L78"/>
  <c r="O77"/>
  <c r="N77"/>
  <c r="M77"/>
  <c r="L77"/>
  <c r="O30"/>
  <c r="N30"/>
  <c r="M30"/>
  <c r="L30"/>
  <c r="O29"/>
  <c r="N29"/>
  <c r="M29"/>
  <c r="L29"/>
  <c r="O28"/>
  <c r="N28"/>
  <c r="M28"/>
  <c r="L28"/>
  <c r="O27"/>
  <c r="N27"/>
  <c r="M27"/>
  <c r="L27"/>
  <c r="O26"/>
  <c r="N26"/>
  <c r="M26"/>
  <c r="L26"/>
  <c r="O25"/>
  <c r="N25"/>
  <c r="M25"/>
  <c r="L25"/>
  <c r="V1080" l="1"/>
  <c r="Z1080" s="1"/>
  <c r="AA1080" s="1"/>
  <c r="V984"/>
  <c r="Z984" s="1"/>
  <c r="AA984" s="1"/>
  <c r="V1013"/>
  <c r="Z1013" s="1"/>
  <c r="AA1013" s="1"/>
  <c r="V1074"/>
  <c r="Z1074" s="1"/>
  <c r="AA1074" s="1"/>
  <c r="V1003"/>
  <c r="Z1003" s="1"/>
  <c r="AA1003" s="1"/>
  <c r="N437"/>
  <c r="V806"/>
  <c r="Z806" s="1"/>
  <c r="AA806" s="1"/>
  <c r="V996"/>
  <c r="Z996" s="1"/>
  <c r="AA996" s="1"/>
  <c r="V812"/>
  <c r="Z812" s="1"/>
  <c r="AA812" s="1"/>
  <c r="V543"/>
  <c r="Z543" s="1"/>
  <c r="AA543" s="1"/>
  <c r="V459"/>
  <c r="Z459" s="1"/>
  <c r="AA459" s="1"/>
  <c r="N454"/>
  <c r="V454" s="1"/>
  <c r="Z454" s="1"/>
  <c r="AA454" s="1"/>
  <c r="V444"/>
  <c r="O444"/>
  <c r="O437"/>
  <c r="M444"/>
  <c r="L444"/>
  <c r="Z444" s="1"/>
  <c r="AA444" s="1"/>
  <c r="V945"/>
  <c r="Z945" s="1"/>
  <c r="AA945" s="1"/>
  <c r="V947"/>
  <c r="Z947" s="1"/>
  <c r="AA947" s="1"/>
  <c r="V441"/>
  <c r="Z441" s="1"/>
  <c r="AA441" s="1"/>
  <c r="V439"/>
  <c r="Z439" s="1"/>
  <c r="AA439" s="1"/>
  <c r="V437"/>
  <c r="Z437" s="1"/>
  <c r="AA437" s="1"/>
  <c r="V434"/>
  <c r="Z434" s="1"/>
  <c r="AA434" s="1"/>
  <c r="O952"/>
  <c r="N952"/>
  <c r="M952"/>
  <c r="L952"/>
  <c r="O969"/>
  <c r="N969"/>
  <c r="M969"/>
  <c r="L969"/>
  <c r="O1069"/>
  <c r="N1069"/>
  <c r="M1069"/>
  <c r="L1069"/>
  <c r="O1068"/>
  <c r="N1068"/>
  <c r="M1068"/>
  <c r="L1068"/>
  <c r="Y872"/>
  <c r="O871"/>
  <c r="N871"/>
  <c r="N872" s="1"/>
  <c r="M871"/>
  <c r="M872" s="1"/>
  <c r="L871"/>
  <c r="L872" s="1"/>
  <c r="O872"/>
  <c r="O906"/>
  <c r="N906"/>
  <c r="M906"/>
  <c r="L906"/>
  <c r="O905"/>
  <c r="O907" s="1"/>
  <c r="N905"/>
  <c r="M905"/>
  <c r="L905"/>
  <c r="L907" s="1"/>
  <c r="Y907"/>
  <c r="O854"/>
  <c r="N854"/>
  <c r="M854"/>
  <c r="L854"/>
  <c r="O923"/>
  <c r="O924" s="1"/>
  <c r="N923"/>
  <c r="N924" s="1"/>
  <c r="M923"/>
  <c r="M924" s="1"/>
  <c r="L923"/>
  <c r="L924" s="1"/>
  <c r="Y924"/>
  <c r="O820"/>
  <c r="O821" s="1"/>
  <c r="N820"/>
  <c r="N821" s="1"/>
  <c r="M820"/>
  <c r="M821" s="1"/>
  <c r="L820"/>
  <c r="L821" s="1"/>
  <c r="Y821"/>
  <c r="O726"/>
  <c r="N726"/>
  <c r="M726"/>
  <c r="L726"/>
  <c r="O694"/>
  <c r="N694"/>
  <c r="M694"/>
  <c r="L694"/>
  <c r="O688"/>
  <c r="N688"/>
  <c r="M688"/>
  <c r="L688"/>
  <c r="Y682"/>
  <c r="O683"/>
  <c r="O684" s="1"/>
  <c r="N683"/>
  <c r="N684" s="1"/>
  <c r="M683"/>
  <c r="M684" s="1"/>
  <c r="L683"/>
  <c r="L684" s="1"/>
  <c r="O681"/>
  <c r="O682" s="1"/>
  <c r="N681"/>
  <c r="N682" s="1"/>
  <c r="M681"/>
  <c r="M682" s="1"/>
  <c r="L681"/>
  <c r="L682" s="1"/>
  <c r="Y684"/>
  <c r="O676"/>
  <c r="N676"/>
  <c r="M676"/>
  <c r="L676"/>
  <c r="O647"/>
  <c r="N647"/>
  <c r="M647"/>
  <c r="L647"/>
  <c r="O571"/>
  <c r="N571"/>
  <c r="M571"/>
  <c r="L571"/>
  <c r="O570"/>
  <c r="N570"/>
  <c r="M570"/>
  <c r="L570"/>
  <c r="O569"/>
  <c r="N569"/>
  <c r="M569"/>
  <c r="L569"/>
  <c r="O568"/>
  <c r="N568"/>
  <c r="M568"/>
  <c r="L568"/>
  <c r="O567"/>
  <c r="N567"/>
  <c r="M567"/>
  <c r="L567"/>
  <c r="O566"/>
  <c r="N566"/>
  <c r="M566"/>
  <c r="L566"/>
  <c r="O565"/>
  <c r="N565"/>
  <c r="M565"/>
  <c r="L565"/>
  <c r="O564"/>
  <c r="N564"/>
  <c r="M564"/>
  <c r="L564"/>
  <c r="O563"/>
  <c r="N563"/>
  <c r="M563"/>
  <c r="L563"/>
  <c r="O562"/>
  <c r="N562"/>
  <c r="M562"/>
  <c r="L562"/>
  <c r="O561"/>
  <c r="N561"/>
  <c r="M561"/>
  <c r="L561"/>
  <c r="O560"/>
  <c r="N560"/>
  <c r="M560"/>
  <c r="L560"/>
  <c r="O559"/>
  <c r="N559"/>
  <c r="M559"/>
  <c r="L559"/>
  <c r="O558"/>
  <c r="N558"/>
  <c r="M558"/>
  <c r="L558"/>
  <c r="O494"/>
  <c r="N494"/>
  <c r="M494"/>
  <c r="L494"/>
  <c r="O430"/>
  <c r="N430"/>
  <c r="M430"/>
  <c r="L430"/>
  <c r="O411"/>
  <c r="N411"/>
  <c r="M411"/>
  <c r="L411"/>
  <c r="O410"/>
  <c r="N410"/>
  <c r="M410"/>
  <c r="L410"/>
  <c r="O409"/>
  <c r="N409"/>
  <c r="M409"/>
  <c r="L409"/>
  <c r="O385"/>
  <c r="N385"/>
  <c r="M385"/>
  <c r="L385"/>
  <c r="O384"/>
  <c r="N384"/>
  <c r="M384"/>
  <c r="L384"/>
  <c r="O335"/>
  <c r="N335"/>
  <c r="M335"/>
  <c r="L335"/>
  <c r="O277"/>
  <c r="N277"/>
  <c r="M277"/>
  <c r="L277"/>
  <c r="O257"/>
  <c r="N257"/>
  <c r="M257"/>
  <c r="L257"/>
  <c r="O256"/>
  <c r="N256"/>
  <c r="M256"/>
  <c r="L256"/>
  <c r="O231"/>
  <c r="N231"/>
  <c r="M231"/>
  <c r="L231"/>
  <c r="O118"/>
  <c r="N118"/>
  <c r="M118"/>
  <c r="L118"/>
  <c r="O117"/>
  <c r="N117"/>
  <c r="M117"/>
  <c r="L117"/>
  <c r="O166"/>
  <c r="N166"/>
  <c r="M166"/>
  <c r="L166"/>
  <c r="O39"/>
  <c r="N39"/>
  <c r="M39"/>
  <c r="L39"/>
  <c r="O16"/>
  <c r="N16"/>
  <c r="M16"/>
  <c r="L16"/>
  <c r="O15"/>
  <c r="N15"/>
  <c r="M15"/>
  <c r="L15"/>
  <c r="Y55"/>
  <c r="O968"/>
  <c r="N968"/>
  <c r="N970" s="1"/>
  <c r="M968"/>
  <c r="L968"/>
  <c r="O1110"/>
  <c r="O1111" s="1"/>
  <c r="N1110"/>
  <c r="N1111" s="1"/>
  <c r="M1110"/>
  <c r="M1111" s="1"/>
  <c r="L1110"/>
  <c r="L1111" s="1"/>
  <c r="O1112"/>
  <c r="N1112"/>
  <c r="M1112"/>
  <c r="L1112"/>
  <c r="Y1111"/>
  <c r="Y1113"/>
  <c r="O1053"/>
  <c r="O1054" s="1"/>
  <c r="N1053"/>
  <c r="N1054" s="1"/>
  <c r="M1053"/>
  <c r="M1054" s="1"/>
  <c r="L1053"/>
  <c r="L1054" s="1"/>
  <c r="Y1054"/>
  <c r="O1048"/>
  <c r="O1049" s="1"/>
  <c r="N1048"/>
  <c r="N1049" s="1"/>
  <c r="M1048"/>
  <c r="M1049" s="1"/>
  <c r="L1048"/>
  <c r="L1049" s="1"/>
  <c r="Y1049"/>
  <c r="O1055"/>
  <c r="O1056" s="1"/>
  <c r="N1055"/>
  <c r="N1056" s="1"/>
  <c r="M1055"/>
  <c r="M1056" s="1"/>
  <c r="L1055"/>
  <c r="L1056" s="1"/>
  <c r="Y1056"/>
  <c r="O993"/>
  <c r="N993"/>
  <c r="M993"/>
  <c r="L993"/>
  <c r="O992"/>
  <c r="O994" s="1"/>
  <c r="N992"/>
  <c r="N994" s="1"/>
  <c r="M992"/>
  <c r="M994" s="1"/>
  <c r="L992"/>
  <c r="L994" s="1"/>
  <c r="Y994"/>
  <c r="O988"/>
  <c r="N988"/>
  <c r="M988"/>
  <c r="L988"/>
  <c r="O987"/>
  <c r="N987"/>
  <c r="N989" s="1"/>
  <c r="M987"/>
  <c r="M989" s="1"/>
  <c r="L987"/>
  <c r="L989" s="1"/>
  <c r="Y989"/>
  <c r="O813"/>
  <c r="O815" s="1"/>
  <c r="N813"/>
  <c r="N815" s="1"/>
  <c r="M813"/>
  <c r="M815" s="1"/>
  <c r="L813"/>
  <c r="L815" s="1"/>
  <c r="Y815"/>
  <c r="O909"/>
  <c r="N909"/>
  <c r="M909"/>
  <c r="L909"/>
  <c r="O908"/>
  <c r="O910" s="1"/>
  <c r="N908"/>
  <c r="M908"/>
  <c r="M910" s="1"/>
  <c r="L908"/>
  <c r="Y910"/>
  <c r="O895"/>
  <c r="N895"/>
  <c r="M895"/>
  <c r="L895"/>
  <c r="Y896"/>
  <c r="L935"/>
  <c r="O781"/>
  <c r="N781"/>
  <c r="M781"/>
  <c r="L781"/>
  <c r="O735"/>
  <c r="N735"/>
  <c r="M735"/>
  <c r="L735"/>
  <c r="O734"/>
  <c r="N734"/>
  <c r="M734"/>
  <c r="L734"/>
  <c r="O665"/>
  <c r="N665"/>
  <c r="M665"/>
  <c r="L665"/>
  <c r="O660"/>
  <c r="N660"/>
  <c r="M660"/>
  <c r="L660"/>
  <c r="M907" l="1"/>
  <c r="L970"/>
  <c r="N910"/>
  <c r="M970"/>
  <c r="V682"/>
  <c r="Z682" s="1"/>
  <c r="AA682" s="1"/>
  <c r="O970"/>
  <c r="V821"/>
  <c r="Z821" s="1"/>
  <c r="AA821" s="1"/>
  <c r="V924"/>
  <c r="Z924" s="1"/>
  <c r="AA924" s="1"/>
  <c r="N907"/>
  <c r="V907" s="1"/>
  <c r="Z907" s="1"/>
  <c r="AA907" s="1"/>
  <c r="V872"/>
  <c r="Z872" s="1"/>
  <c r="AA872" s="1"/>
  <c r="V684"/>
  <c r="Z684" s="1"/>
  <c r="AA684" s="1"/>
  <c r="O989"/>
  <c r="L910"/>
  <c r="O1113"/>
  <c r="L1113"/>
  <c r="M1113"/>
  <c r="N1113"/>
  <c r="L672"/>
  <c r="O591"/>
  <c r="N591"/>
  <c r="M591"/>
  <c r="L591"/>
  <c r="O590"/>
  <c r="N590"/>
  <c r="M590"/>
  <c r="L590"/>
  <c r="O589"/>
  <c r="N589"/>
  <c r="M589"/>
  <c r="L589"/>
  <c r="O489"/>
  <c r="N489"/>
  <c r="M489"/>
  <c r="L489"/>
  <c r="Y390"/>
  <c r="O474"/>
  <c r="N474"/>
  <c r="M474"/>
  <c r="L474"/>
  <c r="O473"/>
  <c r="N473"/>
  <c r="M473"/>
  <c r="L473"/>
  <c r="Y58" l="1"/>
  <c r="O57"/>
  <c r="N57"/>
  <c r="M57"/>
  <c r="L57"/>
  <c r="O56"/>
  <c r="N56"/>
  <c r="M56"/>
  <c r="L56"/>
  <c r="N58" l="1"/>
  <c r="L58"/>
  <c r="O58"/>
  <c r="M58"/>
  <c r="O387"/>
  <c r="O390" s="1"/>
  <c r="N387"/>
  <c r="M387"/>
  <c r="M390" s="1"/>
  <c r="L387"/>
  <c r="L390" s="1"/>
  <c r="Y386"/>
  <c r="O383"/>
  <c r="N383"/>
  <c r="N386" s="1"/>
  <c r="M383"/>
  <c r="M386" s="1"/>
  <c r="L383"/>
  <c r="L386" s="1"/>
  <c r="Y382"/>
  <c r="O381"/>
  <c r="N381"/>
  <c r="M381"/>
  <c r="L381"/>
  <c r="O380"/>
  <c r="O382" s="1"/>
  <c r="N380"/>
  <c r="M380"/>
  <c r="M382" s="1"/>
  <c r="L380"/>
  <c r="L382" s="1"/>
  <c r="Y379"/>
  <c r="O377"/>
  <c r="O379" s="1"/>
  <c r="N377"/>
  <c r="N379" s="1"/>
  <c r="M377"/>
  <c r="M379" s="1"/>
  <c r="L377"/>
  <c r="L379" s="1"/>
  <c r="Y376"/>
  <c r="O375"/>
  <c r="O376" s="1"/>
  <c r="N375"/>
  <c r="N376" s="1"/>
  <c r="M375"/>
  <c r="M376" s="1"/>
  <c r="L375"/>
  <c r="L376" s="1"/>
  <c r="Y374"/>
  <c r="O373"/>
  <c r="N373"/>
  <c r="M373"/>
  <c r="L373"/>
  <c r="O372"/>
  <c r="O374" s="1"/>
  <c r="N372"/>
  <c r="N374" s="1"/>
  <c r="M372"/>
  <c r="M374" s="1"/>
  <c r="L372"/>
  <c r="L374" s="1"/>
  <c r="Y371"/>
  <c r="O370"/>
  <c r="O371" s="1"/>
  <c r="N370"/>
  <c r="N371" s="1"/>
  <c r="M370"/>
  <c r="M371" s="1"/>
  <c r="L370"/>
  <c r="L371" s="1"/>
  <c r="Y369"/>
  <c r="O368"/>
  <c r="N368"/>
  <c r="M368"/>
  <c r="L368"/>
  <c r="O367"/>
  <c r="N367"/>
  <c r="M367"/>
  <c r="L367"/>
  <c r="Y366"/>
  <c r="O365"/>
  <c r="N365"/>
  <c r="M365"/>
  <c r="L365"/>
  <c r="O364"/>
  <c r="O366" s="1"/>
  <c r="N364"/>
  <c r="N366" s="1"/>
  <c r="M364"/>
  <c r="M366" s="1"/>
  <c r="L364"/>
  <c r="L366" s="1"/>
  <c r="Y363"/>
  <c r="O363"/>
  <c r="N363"/>
  <c r="M363"/>
  <c r="L363"/>
  <c r="Y360"/>
  <c r="O358"/>
  <c r="O360" s="1"/>
  <c r="N358"/>
  <c r="N360" s="1"/>
  <c r="M358"/>
  <c r="M360" s="1"/>
  <c r="L358"/>
  <c r="L360" s="1"/>
  <c r="Y357"/>
  <c r="O356"/>
  <c r="N356"/>
  <c r="N357" s="1"/>
  <c r="M356"/>
  <c r="L356"/>
  <c r="L357" s="1"/>
  <c r="Y355"/>
  <c r="O354"/>
  <c r="O355" s="1"/>
  <c r="N354"/>
  <c r="N355" s="1"/>
  <c r="M354"/>
  <c r="M355" s="1"/>
  <c r="L354"/>
  <c r="L355" s="1"/>
  <c r="Y353"/>
  <c r="O350"/>
  <c r="O353" s="1"/>
  <c r="N350"/>
  <c r="N353" s="1"/>
  <c r="M350"/>
  <c r="M353" s="1"/>
  <c r="L350"/>
  <c r="L353" s="1"/>
  <c r="Y349"/>
  <c r="O348"/>
  <c r="O349" s="1"/>
  <c r="N348"/>
  <c r="N349" s="1"/>
  <c r="M348"/>
  <c r="M349" s="1"/>
  <c r="L348"/>
  <c r="L349" s="1"/>
  <c r="Y347"/>
  <c r="O346"/>
  <c r="N346"/>
  <c r="M346"/>
  <c r="L346"/>
  <c r="O345"/>
  <c r="O347" s="1"/>
  <c r="N345"/>
  <c r="N347" s="1"/>
  <c r="M345"/>
  <c r="M347" s="1"/>
  <c r="L345"/>
  <c r="L347" s="1"/>
  <c r="Y344"/>
  <c r="O343"/>
  <c r="N343"/>
  <c r="M343"/>
  <c r="L343"/>
  <c r="O342"/>
  <c r="O344" s="1"/>
  <c r="N342"/>
  <c r="N344" s="1"/>
  <c r="M342"/>
  <c r="M344" s="1"/>
  <c r="L342"/>
  <c r="L344" s="1"/>
  <c r="Y341"/>
  <c r="O334"/>
  <c r="O341" s="1"/>
  <c r="N334"/>
  <c r="N341" s="1"/>
  <c r="M334"/>
  <c r="M341" s="1"/>
  <c r="L334"/>
  <c r="L341" s="1"/>
  <c r="Y333"/>
  <c r="O332"/>
  <c r="N332"/>
  <c r="M332"/>
  <c r="L332"/>
  <c r="O330"/>
  <c r="N330"/>
  <c r="M330"/>
  <c r="M333" s="1"/>
  <c r="L330"/>
  <c r="L333" s="1"/>
  <c r="Y329"/>
  <c r="O328"/>
  <c r="N328"/>
  <c r="M328"/>
  <c r="L328"/>
  <c r="O327"/>
  <c r="N327"/>
  <c r="N329" s="1"/>
  <c r="M327"/>
  <c r="M329" s="1"/>
  <c r="L327"/>
  <c r="L329" s="1"/>
  <c r="Y326"/>
  <c r="O325"/>
  <c r="O326" s="1"/>
  <c r="N325"/>
  <c r="N326" s="1"/>
  <c r="M325"/>
  <c r="M326" s="1"/>
  <c r="L325"/>
  <c r="L326" s="1"/>
  <c r="Y324"/>
  <c r="O323"/>
  <c r="N323"/>
  <c r="M323"/>
  <c r="L323"/>
  <c r="O322"/>
  <c r="O324" s="1"/>
  <c r="N322"/>
  <c r="M322"/>
  <c r="M324" s="1"/>
  <c r="L322"/>
  <c r="L324" s="1"/>
  <c r="Y321"/>
  <c r="O320"/>
  <c r="O321" s="1"/>
  <c r="N320"/>
  <c r="M320"/>
  <c r="M321" s="1"/>
  <c r="L320"/>
  <c r="L321" s="1"/>
  <c r="Y319"/>
  <c r="O318"/>
  <c r="O319" s="1"/>
  <c r="N318"/>
  <c r="N319" s="1"/>
  <c r="M318"/>
  <c r="M319" s="1"/>
  <c r="L318"/>
  <c r="L319" s="1"/>
  <c r="Y317"/>
  <c r="O316"/>
  <c r="N316"/>
  <c r="M316"/>
  <c r="L316"/>
  <c r="O315"/>
  <c r="O317" s="1"/>
  <c r="N315"/>
  <c r="N317" s="1"/>
  <c r="M315"/>
  <c r="M317" s="1"/>
  <c r="L315"/>
  <c r="Y314"/>
  <c r="O313"/>
  <c r="N313"/>
  <c r="M313"/>
  <c r="L313"/>
  <c r="O312"/>
  <c r="O314" s="1"/>
  <c r="N312"/>
  <c r="M312"/>
  <c r="L312"/>
  <c r="L314" s="1"/>
  <c r="Y311"/>
  <c r="O310"/>
  <c r="O311" s="1"/>
  <c r="N310"/>
  <c r="N311" s="1"/>
  <c r="M310"/>
  <c r="M311" s="1"/>
  <c r="L310"/>
  <c r="L311" s="1"/>
  <c r="Y309"/>
  <c r="O297"/>
  <c r="N297"/>
  <c r="N309" s="1"/>
  <c r="M297"/>
  <c r="M309" s="1"/>
  <c r="L297"/>
  <c r="Y296"/>
  <c r="O286"/>
  <c r="O296" s="1"/>
  <c r="N286"/>
  <c r="N296" s="1"/>
  <c r="M286"/>
  <c r="M296" s="1"/>
  <c r="L286"/>
  <c r="L296" s="1"/>
  <c r="Y285"/>
  <c r="O282"/>
  <c r="O285" s="1"/>
  <c r="N282"/>
  <c r="N285" s="1"/>
  <c r="M282"/>
  <c r="M285" s="1"/>
  <c r="L282"/>
  <c r="L285" s="1"/>
  <c r="Y281"/>
  <c r="O279"/>
  <c r="O281" s="1"/>
  <c r="N279"/>
  <c r="N281" s="1"/>
  <c r="M279"/>
  <c r="M281" s="1"/>
  <c r="L279"/>
  <c r="L281" s="1"/>
  <c r="Y278"/>
  <c r="O276"/>
  <c r="O278" s="1"/>
  <c r="N276"/>
  <c r="N278" s="1"/>
  <c r="M276"/>
  <c r="L276"/>
  <c r="L278" s="1"/>
  <c r="Y275"/>
  <c r="O255"/>
  <c r="O275" s="1"/>
  <c r="N255"/>
  <c r="M255"/>
  <c r="L255"/>
  <c r="Y254"/>
  <c r="O253"/>
  <c r="N253"/>
  <c r="M253"/>
  <c r="L253"/>
  <c r="O252"/>
  <c r="O254" s="1"/>
  <c r="N252"/>
  <c r="N254" s="1"/>
  <c r="M252"/>
  <c r="M254" s="1"/>
  <c r="L252"/>
  <c r="L254" s="1"/>
  <c r="Y251"/>
  <c r="O246"/>
  <c r="N246"/>
  <c r="M246"/>
  <c r="M251" s="1"/>
  <c r="L246"/>
  <c r="L251" s="1"/>
  <c r="Y245"/>
  <c r="O244"/>
  <c r="N244"/>
  <c r="M244"/>
  <c r="L244"/>
  <c r="O243"/>
  <c r="N243"/>
  <c r="N245" s="1"/>
  <c r="M243"/>
  <c r="M245" s="1"/>
  <c r="L243"/>
  <c r="Y242"/>
  <c r="O241"/>
  <c r="N241"/>
  <c r="M241"/>
  <c r="L241"/>
  <c r="O239"/>
  <c r="O242" s="1"/>
  <c r="N239"/>
  <c r="N242" s="1"/>
  <c r="M239"/>
  <c r="M242" s="1"/>
  <c r="L239"/>
  <c r="Y238"/>
  <c r="O235"/>
  <c r="O238" s="1"/>
  <c r="N235"/>
  <c r="N238" s="1"/>
  <c r="M235"/>
  <c r="M238" s="1"/>
  <c r="L235"/>
  <c r="L238" s="1"/>
  <c r="Y234"/>
  <c r="O233"/>
  <c r="O234" s="1"/>
  <c r="N233"/>
  <c r="N234" s="1"/>
  <c r="M233"/>
  <c r="M234" s="1"/>
  <c r="L233"/>
  <c r="L234" s="1"/>
  <c r="Y232"/>
  <c r="O230"/>
  <c r="O232" s="1"/>
  <c r="N230"/>
  <c r="N232" s="1"/>
  <c r="M230"/>
  <c r="M232" s="1"/>
  <c r="L230"/>
  <c r="L232" s="1"/>
  <c r="Y229"/>
  <c r="O228"/>
  <c r="O229" s="1"/>
  <c r="N228"/>
  <c r="N229" s="1"/>
  <c r="M228"/>
  <c r="M229" s="1"/>
  <c r="L228"/>
  <c r="L229" s="1"/>
  <c r="Y227"/>
  <c r="O226"/>
  <c r="N226"/>
  <c r="M226"/>
  <c r="L226"/>
  <c r="O225"/>
  <c r="N225"/>
  <c r="M225"/>
  <c r="M227" s="1"/>
  <c r="L225"/>
  <c r="L227" s="1"/>
  <c r="Y224"/>
  <c r="O223"/>
  <c r="N223"/>
  <c r="M223"/>
  <c r="L223"/>
  <c r="O222"/>
  <c r="O224" s="1"/>
  <c r="N222"/>
  <c r="N224" s="1"/>
  <c r="M222"/>
  <c r="M224" s="1"/>
  <c r="L222"/>
  <c r="L224" s="1"/>
  <c r="Y221"/>
  <c r="O220"/>
  <c r="O221" s="1"/>
  <c r="N220"/>
  <c r="N221" s="1"/>
  <c r="M220"/>
  <c r="M221" s="1"/>
  <c r="L220"/>
  <c r="L221" s="1"/>
  <c r="Y219"/>
  <c r="O218"/>
  <c r="N218"/>
  <c r="M218"/>
  <c r="L218"/>
  <c r="O217"/>
  <c r="N217"/>
  <c r="N219" s="1"/>
  <c r="M217"/>
  <c r="L217"/>
  <c r="L219" s="1"/>
  <c r="Y216"/>
  <c r="O215"/>
  <c r="N215"/>
  <c r="M215"/>
  <c r="L215"/>
  <c r="O214"/>
  <c r="O216" s="1"/>
  <c r="N214"/>
  <c r="N216" s="1"/>
  <c r="M214"/>
  <c r="L214"/>
  <c r="L216" s="1"/>
  <c r="Y213"/>
  <c r="O212"/>
  <c r="O213" s="1"/>
  <c r="N212"/>
  <c r="N213" s="1"/>
  <c r="M212"/>
  <c r="M213" s="1"/>
  <c r="L212"/>
  <c r="L213" s="1"/>
  <c r="Y211"/>
  <c r="O209"/>
  <c r="O211" s="1"/>
  <c r="N209"/>
  <c r="N211" s="1"/>
  <c r="M209"/>
  <c r="M211" s="1"/>
  <c r="L209"/>
  <c r="L211" s="1"/>
  <c r="Y208"/>
  <c r="O207"/>
  <c r="O208" s="1"/>
  <c r="N207"/>
  <c r="N208" s="1"/>
  <c r="M207"/>
  <c r="M208" s="1"/>
  <c r="L207"/>
  <c r="L208" s="1"/>
  <c r="Y206"/>
  <c r="L206"/>
  <c r="O194"/>
  <c r="O202" s="1"/>
  <c r="N194"/>
  <c r="N202" s="1"/>
  <c r="V202" s="1"/>
  <c r="M194"/>
  <c r="M202" s="1"/>
  <c r="L194"/>
  <c r="L202" s="1"/>
  <c r="Y193"/>
  <c r="O192"/>
  <c r="N192"/>
  <c r="M192"/>
  <c r="L192"/>
  <c r="O191"/>
  <c r="N191"/>
  <c r="N193" s="1"/>
  <c r="M191"/>
  <c r="L191"/>
  <c r="Y190"/>
  <c r="O189"/>
  <c r="N189"/>
  <c r="M189"/>
  <c r="L189"/>
  <c r="O188"/>
  <c r="N188"/>
  <c r="M188"/>
  <c r="L188"/>
  <c r="O187"/>
  <c r="N187"/>
  <c r="M187"/>
  <c r="L187"/>
  <c r="Y186"/>
  <c r="Y185"/>
  <c r="Y184"/>
  <c r="O182"/>
  <c r="O184" s="1"/>
  <c r="N182"/>
  <c r="N184" s="1"/>
  <c r="M182"/>
  <c r="M184" s="1"/>
  <c r="L182"/>
  <c r="L184" s="1"/>
  <c r="Y181"/>
  <c r="O180"/>
  <c r="N180"/>
  <c r="M180"/>
  <c r="L180"/>
  <c r="O178"/>
  <c r="O181" s="1"/>
  <c r="N178"/>
  <c r="M178"/>
  <c r="L178"/>
  <c r="Y177"/>
  <c r="O176"/>
  <c r="O177" s="1"/>
  <c r="N176"/>
  <c r="N177" s="1"/>
  <c r="M176"/>
  <c r="M177" s="1"/>
  <c r="L176"/>
  <c r="L177" s="1"/>
  <c r="Y175"/>
  <c r="O174"/>
  <c r="O175" s="1"/>
  <c r="N174"/>
  <c r="N175" s="1"/>
  <c r="M174"/>
  <c r="M175" s="1"/>
  <c r="L174"/>
  <c r="L175" s="1"/>
  <c r="Y173"/>
  <c r="O172"/>
  <c r="N172"/>
  <c r="M172"/>
  <c r="L172"/>
  <c r="O171"/>
  <c r="N171"/>
  <c r="M171"/>
  <c r="M173" s="1"/>
  <c r="L171"/>
  <c r="L173" s="1"/>
  <c r="Y170"/>
  <c r="O169"/>
  <c r="N169"/>
  <c r="M169"/>
  <c r="L169"/>
  <c r="O168"/>
  <c r="O170" s="1"/>
  <c r="N168"/>
  <c r="N170" s="1"/>
  <c r="M168"/>
  <c r="L168"/>
  <c r="Y167"/>
  <c r="O167"/>
  <c r="N167"/>
  <c r="M167"/>
  <c r="L167"/>
  <c r="Y165"/>
  <c r="Y164"/>
  <c r="O154"/>
  <c r="O164" s="1"/>
  <c r="N154"/>
  <c r="N164" s="1"/>
  <c r="M154"/>
  <c r="M164" s="1"/>
  <c r="L154"/>
  <c r="L164" s="1"/>
  <c r="Y153"/>
  <c r="O135"/>
  <c r="N135"/>
  <c r="M135"/>
  <c r="L135"/>
  <c r="Y134"/>
  <c r="O129"/>
  <c r="O134" s="1"/>
  <c r="N129"/>
  <c r="N134" s="1"/>
  <c r="M129"/>
  <c r="M134" s="1"/>
  <c r="L129"/>
  <c r="L134" s="1"/>
  <c r="Y128"/>
  <c r="O116"/>
  <c r="O128" s="1"/>
  <c r="N116"/>
  <c r="N128" s="1"/>
  <c r="M116"/>
  <c r="M128" s="1"/>
  <c r="L116"/>
  <c r="L128" s="1"/>
  <c r="Y115"/>
  <c r="O114"/>
  <c r="N114"/>
  <c r="M114"/>
  <c r="L114"/>
  <c r="O113"/>
  <c r="N113"/>
  <c r="M113"/>
  <c r="L113"/>
  <c r="Y112"/>
  <c r="O94"/>
  <c r="N94"/>
  <c r="M94"/>
  <c r="L94"/>
  <c r="Y93"/>
  <c r="O86"/>
  <c r="O93" s="1"/>
  <c r="N86"/>
  <c r="N93" s="1"/>
  <c r="M86"/>
  <c r="M93" s="1"/>
  <c r="L86"/>
  <c r="L93" s="1"/>
  <c r="Y85"/>
  <c r="O76"/>
  <c r="N76"/>
  <c r="N85" s="1"/>
  <c r="M76"/>
  <c r="L76"/>
  <c r="Y75"/>
  <c r="O68"/>
  <c r="O75" s="1"/>
  <c r="N68"/>
  <c r="N75" s="1"/>
  <c r="M68"/>
  <c r="M75" s="1"/>
  <c r="L68"/>
  <c r="L75" s="1"/>
  <c r="Y67"/>
  <c r="O65"/>
  <c r="O67" s="1"/>
  <c r="N65"/>
  <c r="N67" s="1"/>
  <c r="M65"/>
  <c r="M67" s="1"/>
  <c r="L65"/>
  <c r="L67" s="1"/>
  <c r="Y64"/>
  <c r="R64"/>
  <c r="Q64"/>
  <c r="P64"/>
  <c r="O63"/>
  <c r="N63"/>
  <c r="M63"/>
  <c r="L63"/>
  <c r="O62"/>
  <c r="N62"/>
  <c r="M62"/>
  <c r="L62"/>
  <c r="Y61"/>
  <c r="O60"/>
  <c r="N60"/>
  <c r="M60"/>
  <c r="L60"/>
  <c r="O54"/>
  <c r="N54"/>
  <c r="M54"/>
  <c r="L54"/>
  <c r="O51"/>
  <c r="N51"/>
  <c r="M51"/>
  <c r="L51"/>
  <c r="Y50"/>
  <c r="O49"/>
  <c r="N49"/>
  <c r="M49"/>
  <c r="L49"/>
  <c r="O48"/>
  <c r="N48"/>
  <c r="M48"/>
  <c r="M50" s="1"/>
  <c r="L48"/>
  <c r="Y47"/>
  <c r="O46"/>
  <c r="N46"/>
  <c r="M46"/>
  <c r="L46"/>
  <c r="O45"/>
  <c r="N45"/>
  <c r="M45"/>
  <c r="L45"/>
  <c r="L47" s="1"/>
  <c r="Y44"/>
  <c r="O44"/>
  <c r="N44"/>
  <c r="M44"/>
  <c r="L44"/>
  <c r="Y38"/>
  <c r="O37"/>
  <c r="N37"/>
  <c r="M37"/>
  <c r="L37"/>
  <c r="O36"/>
  <c r="N36"/>
  <c r="M36"/>
  <c r="L36"/>
  <c r="Y35"/>
  <c r="O24"/>
  <c r="O35" s="1"/>
  <c r="N24"/>
  <c r="N35" s="1"/>
  <c r="M24"/>
  <c r="M35" s="1"/>
  <c r="L24"/>
  <c r="L35" s="1"/>
  <c r="Y23"/>
  <c r="O18"/>
  <c r="O23" s="1"/>
  <c r="N18"/>
  <c r="N23" s="1"/>
  <c r="M18"/>
  <c r="M23" s="1"/>
  <c r="L18"/>
  <c r="L23" s="1"/>
  <c r="Y17"/>
  <c r="O17"/>
  <c r="N17"/>
  <c r="M17"/>
  <c r="L17"/>
  <c r="O329" l="1"/>
  <c r="M314"/>
  <c r="Z202"/>
  <c r="AA202" s="1"/>
  <c r="M55"/>
  <c r="O50"/>
  <c r="M216"/>
  <c r="O55"/>
  <c r="L317"/>
  <c r="L245"/>
  <c r="L242"/>
  <c r="N181"/>
  <c r="L170"/>
  <c r="M219"/>
  <c r="O193"/>
  <c r="M369"/>
  <c r="O115"/>
  <c r="L181"/>
  <c r="N382"/>
  <c r="V382" s="1"/>
  <c r="Z382" s="1"/>
  <c r="AA382" s="1"/>
  <c r="O357"/>
  <c r="N333"/>
  <c r="V333" s="1"/>
  <c r="Z333" s="1"/>
  <c r="AA333" s="1"/>
  <c r="O309"/>
  <c r="L275"/>
  <c r="N275"/>
  <c r="V275" s="1"/>
  <c r="N251"/>
  <c r="V251" s="1"/>
  <c r="Z251" s="1"/>
  <c r="AA251" s="1"/>
  <c r="M47"/>
  <c r="M206"/>
  <c r="N50"/>
  <c r="V50" s="1"/>
  <c r="N321"/>
  <c r="V321" s="1"/>
  <c r="Z321" s="1"/>
  <c r="AA321" s="1"/>
  <c r="N173"/>
  <c r="V173" s="1"/>
  <c r="Z173" s="1"/>
  <c r="AA173" s="1"/>
  <c r="O47"/>
  <c r="O153"/>
  <c r="M61"/>
  <c r="O219"/>
  <c r="O190"/>
  <c r="L64"/>
  <c r="N369"/>
  <c r="V369" s="1"/>
  <c r="O369"/>
  <c r="M357"/>
  <c r="L369"/>
  <c r="N47"/>
  <c r="V47" s="1"/>
  <c r="Z47" s="1"/>
  <c r="AA47" s="1"/>
  <c r="N64"/>
  <c r="V64" s="1"/>
  <c r="V93"/>
  <c r="Z93" s="1"/>
  <c r="AA93" s="1"/>
  <c r="L50"/>
  <c r="N314"/>
  <c r="V314" s="1"/>
  <c r="Z314" s="1"/>
  <c r="AA314" s="1"/>
  <c r="L309"/>
  <c r="M275"/>
  <c r="O251"/>
  <c r="O333"/>
  <c r="N324"/>
  <c r="V324" s="1"/>
  <c r="Z324" s="1"/>
  <c r="AA324" s="1"/>
  <c r="M278"/>
  <c r="O227"/>
  <c r="N227"/>
  <c r="V227" s="1"/>
  <c r="Z227" s="1"/>
  <c r="AA227" s="1"/>
  <c r="O206"/>
  <c r="N206"/>
  <c r="V206" s="1"/>
  <c r="Z206" s="1"/>
  <c r="AA206" s="1"/>
  <c r="M193"/>
  <c r="L193"/>
  <c r="N190"/>
  <c r="V190" s="1"/>
  <c r="M190"/>
  <c r="N153"/>
  <c r="V153" s="1"/>
  <c r="M153"/>
  <c r="N115"/>
  <c r="V115" s="1"/>
  <c r="M115"/>
  <c r="L115"/>
  <c r="O112"/>
  <c r="N112"/>
  <c r="V112" s="1"/>
  <c r="M112"/>
  <c r="M85"/>
  <c r="L85"/>
  <c r="O64"/>
  <c r="O61"/>
  <c r="L55"/>
  <c r="Z55" s="1"/>
  <c r="AA55" s="1"/>
  <c r="N38"/>
  <c r="V38" s="1"/>
  <c r="M38"/>
  <c r="L38"/>
  <c r="M170"/>
  <c r="O38"/>
  <c r="M181"/>
  <c r="N55"/>
  <c r="O173"/>
  <c r="M64"/>
  <c r="V1111"/>
  <c r="Z1111" s="1"/>
  <c r="AA1111" s="1"/>
  <c r="V1113"/>
  <c r="Z1113" s="1"/>
  <c r="AA1113" s="1"/>
  <c r="O386"/>
  <c r="N390"/>
  <c r="V390" s="1"/>
  <c r="Z390" s="1"/>
  <c r="AA390" s="1"/>
  <c r="V994"/>
  <c r="Z994" s="1"/>
  <c r="AA994" s="1"/>
  <c r="V989"/>
  <c r="Z989" s="1"/>
  <c r="AA989" s="1"/>
  <c r="V910"/>
  <c r="Z910" s="1"/>
  <c r="AA910" s="1"/>
  <c r="V1054"/>
  <c r="Z1054" s="1"/>
  <c r="AA1054" s="1"/>
  <c r="V1056"/>
  <c r="Z1056" s="1"/>
  <c r="AA1056" s="1"/>
  <c r="V1049"/>
  <c r="Z1049" s="1"/>
  <c r="AA1049" s="1"/>
  <c r="V815"/>
  <c r="Z815" s="1"/>
  <c r="AA815" s="1"/>
  <c r="O85"/>
  <c r="N61"/>
  <c r="V61" s="1"/>
  <c r="V128"/>
  <c r="Z128" s="1"/>
  <c r="AA128" s="1"/>
  <c r="L190"/>
  <c r="L112"/>
  <c r="L153"/>
  <c r="V386"/>
  <c r="Z386" s="1"/>
  <c r="AA386" s="1"/>
  <c r="V58"/>
  <c r="Z58" s="1"/>
  <c r="AA58" s="1"/>
  <c r="V281"/>
  <c r="L61"/>
  <c r="O245"/>
  <c r="V193"/>
  <c r="V17"/>
  <c r="Z17" s="1"/>
  <c r="AA17" s="1"/>
  <c r="V363"/>
  <c r="V23"/>
  <c r="Z23" s="1"/>
  <c r="AA23" s="1"/>
  <c r="V35"/>
  <c r="Z35" s="1"/>
  <c r="AA35" s="1"/>
  <c r="V44"/>
  <c r="Z44" s="1"/>
  <c r="AA44" s="1"/>
  <c r="V67"/>
  <c r="Z67" s="1"/>
  <c r="AA67" s="1"/>
  <c r="V75"/>
  <c r="Z75" s="1"/>
  <c r="AA75" s="1"/>
  <c r="V85"/>
  <c r="V134"/>
  <c r="Z134" s="1"/>
  <c r="AA134" s="1"/>
  <c r="V164"/>
  <c r="Z164" s="1"/>
  <c r="AA164" s="1"/>
  <c r="V165"/>
  <c r="Z165" s="1"/>
  <c r="AA165" s="1"/>
  <c r="V167"/>
  <c r="Z167" s="1"/>
  <c r="AA167" s="1"/>
  <c r="V170"/>
  <c r="V175"/>
  <c r="Z175" s="1"/>
  <c r="AA175" s="1"/>
  <c r="V177"/>
  <c r="Z177" s="1"/>
  <c r="AA177" s="1"/>
  <c r="V181"/>
  <c r="V184"/>
  <c r="Z184" s="1"/>
  <c r="AA184" s="1"/>
  <c r="V185"/>
  <c r="Z185" s="1"/>
  <c r="AA185" s="1"/>
  <c r="V186"/>
  <c r="Z186" s="1"/>
  <c r="AA186" s="1"/>
  <c r="V208"/>
  <c r="Z208" s="1"/>
  <c r="AA208" s="1"/>
  <c r="V211"/>
  <c r="Z211" s="1"/>
  <c r="AA211" s="1"/>
  <c r="V213"/>
  <c r="Z213" s="1"/>
  <c r="AA213" s="1"/>
  <c r="V216"/>
  <c r="Z216" s="1"/>
  <c r="AA216" s="1"/>
  <c r="V219"/>
  <c r="Z219" s="1"/>
  <c r="AA219" s="1"/>
  <c r="V221"/>
  <c r="Z221" s="1"/>
  <c r="AA221" s="1"/>
  <c r="V224"/>
  <c r="Z224" s="1"/>
  <c r="AA224" s="1"/>
  <c r="V229"/>
  <c r="Z229" s="1"/>
  <c r="AA229" s="1"/>
  <c r="V232"/>
  <c r="Z232" s="1"/>
  <c r="AA232" s="1"/>
  <c r="V234"/>
  <c r="Z234" s="1"/>
  <c r="AA234" s="1"/>
  <c r="V238"/>
  <c r="Z238" s="1"/>
  <c r="AA238" s="1"/>
  <c r="V242"/>
  <c r="V245"/>
  <c r="V254"/>
  <c r="Z254" s="1"/>
  <c r="AA254" s="1"/>
  <c r="V278"/>
  <c r="Z278" s="1"/>
  <c r="AA278" s="1"/>
  <c r="V285"/>
  <c r="Z285" s="1"/>
  <c r="AA285" s="1"/>
  <c r="V296"/>
  <c r="Z296" s="1"/>
  <c r="AA296" s="1"/>
  <c r="V309"/>
  <c r="V311"/>
  <c r="Z311" s="1"/>
  <c r="AA311" s="1"/>
  <c r="V317"/>
  <c r="V319"/>
  <c r="Z319" s="1"/>
  <c r="AA319" s="1"/>
  <c r="V326"/>
  <c r="Z326" s="1"/>
  <c r="AA326" s="1"/>
  <c r="V329"/>
  <c r="Z329" s="1"/>
  <c r="AA329" s="1"/>
  <c r="V341"/>
  <c r="Z341" s="1"/>
  <c r="AA341" s="1"/>
  <c r="V344"/>
  <c r="Z344" s="1"/>
  <c r="AA344" s="1"/>
  <c r="V347"/>
  <c r="Z347" s="1"/>
  <c r="AA347" s="1"/>
  <c r="V349"/>
  <c r="Z349" s="1"/>
  <c r="AA349" s="1"/>
  <c r="V353"/>
  <c r="Z353" s="1"/>
  <c r="AA353" s="1"/>
  <c r="V355"/>
  <c r="Z355" s="1"/>
  <c r="AA355" s="1"/>
  <c r="V357"/>
  <c r="Z357" s="1"/>
  <c r="AA357" s="1"/>
  <c r="V360"/>
  <c r="Z360" s="1"/>
  <c r="AA360" s="1"/>
  <c r="V366"/>
  <c r="Z366" s="1"/>
  <c r="AA366" s="1"/>
  <c r="V371"/>
  <c r="Z371" s="1"/>
  <c r="AA371" s="1"/>
  <c r="V374"/>
  <c r="Z374" s="1"/>
  <c r="AA374" s="1"/>
  <c r="V376"/>
  <c r="Z376" s="1"/>
  <c r="AA376" s="1"/>
  <c r="V379"/>
  <c r="Z379" s="1"/>
  <c r="AA379" s="1"/>
  <c r="Z317" l="1"/>
  <c r="AA317" s="1"/>
  <c r="Z170"/>
  <c r="AA170" s="1"/>
  <c r="Z242"/>
  <c r="AA242" s="1"/>
  <c r="Z245"/>
  <c r="AA245" s="1"/>
  <c r="Z181"/>
  <c r="AA181" s="1"/>
  <c r="Z50"/>
  <c r="AA50" s="1"/>
  <c r="Z275"/>
  <c r="AA275" s="1"/>
  <c r="Z64"/>
  <c r="AA64" s="1"/>
  <c r="Z369"/>
  <c r="AA369" s="1"/>
  <c r="Z85"/>
  <c r="AA85" s="1"/>
  <c r="Z115"/>
  <c r="AA115" s="1"/>
  <c r="Z309"/>
  <c r="AA309" s="1"/>
  <c r="Z38"/>
  <c r="AA38" s="1"/>
  <c r="Z153"/>
  <c r="AA153" s="1"/>
  <c r="Z61"/>
  <c r="AA61" s="1"/>
  <c r="Z190"/>
  <c r="AA190" s="1"/>
  <c r="Z281"/>
  <c r="AA281" s="1"/>
  <c r="Z112"/>
  <c r="AA112" s="1"/>
  <c r="Z193"/>
  <c r="AA193" s="1"/>
  <c r="Z363"/>
  <c r="AA363" s="1"/>
  <c r="Y1114"/>
  <c r="Y1103"/>
  <c r="Y1098"/>
  <c r="Y1097"/>
  <c r="Y1065"/>
  <c r="O1046"/>
  <c r="O1047" s="1"/>
  <c r="N1046"/>
  <c r="N1047" s="1"/>
  <c r="M1046"/>
  <c r="M1047" s="1"/>
  <c r="L1046"/>
  <c r="L1047" s="1"/>
  <c r="Y1047"/>
  <c r="Y1033"/>
  <c r="O1032"/>
  <c r="O1033" s="1"/>
  <c r="N1032"/>
  <c r="N1033" s="1"/>
  <c r="M1032"/>
  <c r="M1033" s="1"/>
  <c r="L1032"/>
  <c r="L1033" s="1"/>
  <c r="Y828"/>
  <c r="O827"/>
  <c r="N827"/>
  <c r="M827"/>
  <c r="L827"/>
  <c r="O826"/>
  <c r="N826"/>
  <c r="M826"/>
  <c r="L826"/>
  <c r="O1063"/>
  <c r="O1064" s="1"/>
  <c r="N1063"/>
  <c r="M1063"/>
  <c r="L1063"/>
  <c r="Y1064"/>
  <c r="O1043"/>
  <c r="N1043"/>
  <c r="M1043"/>
  <c r="L1043"/>
  <c r="O935"/>
  <c r="O936" s="1"/>
  <c r="N935"/>
  <c r="N936" s="1"/>
  <c r="M935"/>
  <c r="M936" s="1"/>
  <c r="L936"/>
  <c r="O942"/>
  <c r="O943" s="1"/>
  <c r="N942"/>
  <c r="N943" s="1"/>
  <c r="M942"/>
  <c r="M943" s="1"/>
  <c r="L942"/>
  <c r="L943" s="1"/>
  <c r="O940"/>
  <c r="O941" s="1"/>
  <c r="N940"/>
  <c r="N941" s="1"/>
  <c r="M940"/>
  <c r="M941" s="1"/>
  <c r="L940"/>
  <c r="L941" s="1"/>
  <c r="Y941"/>
  <c r="Y943"/>
  <c r="Y936"/>
  <c r="O893"/>
  <c r="N893"/>
  <c r="M893"/>
  <c r="L893"/>
  <c r="O892"/>
  <c r="N892"/>
  <c r="M892"/>
  <c r="L892"/>
  <c r="O890"/>
  <c r="O891" s="1"/>
  <c r="N890"/>
  <c r="N891" s="1"/>
  <c r="M890"/>
  <c r="M891" s="1"/>
  <c r="L890"/>
  <c r="L891" s="1"/>
  <c r="Y894"/>
  <c r="Y891"/>
  <c r="O888"/>
  <c r="O889" s="1"/>
  <c r="N888"/>
  <c r="M888"/>
  <c r="M889" s="1"/>
  <c r="L888"/>
  <c r="L889" s="1"/>
  <c r="Y889"/>
  <c r="O868"/>
  <c r="O869" s="1"/>
  <c r="N868"/>
  <c r="N869" s="1"/>
  <c r="M868"/>
  <c r="M869" s="1"/>
  <c r="L868"/>
  <c r="L869" s="1"/>
  <c r="Y869"/>
  <c r="O824"/>
  <c r="N824"/>
  <c r="M824"/>
  <c r="L824"/>
  <c r="O816"/>
  <c r="O817" s="1"/>
  <c r="N816"/>
  <c r="N817" s="1"/>
  <c r="M816"/>
  <c r="M817" s="1"/>
  <c r="L816"/>
  <c r="L817" s="1"/>
  <c r="O818"/>
  <c r="O819" s="1"/>
  <c r="N818"/>
  <c r="N819" s="1"/>
  <c r="M818"/>
  <c r="M819" s="1"/>
  <c r="L818"/>
  <c r="L819" s="1"/>
  <c r="Y817"/>
  <c r="Y819"/>
  <c r="O718"/>
  <c r="N718"/>
  <c r="M718"/>
  <c r="L718"/>
  <c r="O632"/>
  <c r="N632"/>
  <c r="M632"/>
  <c r="L632"/>
  <c r="O596"/>
  <c r="N596"/>
  <c r="M596"/>
  <c r="L596"/>
  <c r="O486"/>
  <c r="N486"/>
  <c r="M486"/>
  <c r="L486"/>
  <c r="O403"/>
  <c r="N403"/>
  <c r="M403"/>
  <c r="L403"/>
  <c r="O402"/>
  <c r="N402"/>
  <c r="N404" s="1"/>
  <c r="M402"/>
  <c r="M404" s="1"/>
  <c r="L402"/>
  <c r="L404" s="1"/>
  <c r="N894" l="1"/>
  <c r="N896" s="1"/>
  <c r="N898" s="1"/>
  <c r="V898" s="1"/>
  <c r="L828"/>
  <c r="O894"/>
  <c r="O896" s="1"/>
  <c r="O898" s="1"/>
  <c r="M828"/>
  <c r="M894"/>
  <c r="M896" s="1"/>
  <c r="M898" s="1"/>
  <c r="O404"/>
  <c r="O828"/>
  <c r="N828"/>
  <c r="L894"/>
  <c r="L896" s="1"/>
  <c r="N889"/>
  <c r="O1057"/>
  <c r="O1058" s="1"/>
  <c r="N1057"/>
  <c r="N1058" s="1"/>
  <c r="M1057"/>
  <c r="M1058" s="1"/>
  <c r="L1057"/>
  <c r="L1058" s="1"/>
  <c r="Y1058"/>
  <c r="O840"/>
  <c r="O841" s="1"/>
  <c r="N840"/>
  <c r="N841" s="1"/>
  <c r="M840"/>
  <c r="M841" s="1"/>
  <c r="L840"/>
  <c r="L841" s="1"/>
  <c r="Y841"/>
  <c r="O842"/>
  <c r="O843" s="1"/>
  <c r="N842"/>
  <c r="N843" s="1"/>
  <c r="M842"/>
  <c r="M843" s="1"/>
  <c r="L842"/>
  <c r="L843" s="1"/>
  <c r="Y843"/>
  <c r="O860"/>
  <c r="N860"/>
  <c r="M860"/>
  <c r="L860"/>
  <c r="O823"/>
  <c r="O825" s="1"/>
  <c r="N823"/>
  <c r="N825" s="1"/>
  <c r="M823"/>
  <c r="M825" s="1"/>
  <c r="L823"/>
  <c r="L825" s="1"/>
  <c r="Y825"/>
  <c r="O786"/>
  <c r="N786"/>
  <c r="M786"/>
  <c r="L786"/>
  <c r="O595"/>
  <c r="O597" s="1"/>
  <c r="N595"/>
  <c r="N597" s="1"/>
  <c r="M595"/>
  <c r="M597" s="1"/>
  <c r="L595"/>
  <c r="L597" s="1"/>
  <c r="O593"/>
  <c r="O594" s="1"/>
  <c r="N593"/>
  <c r="M593"/>
  <c r="L593"/>
  <c r="L594" s="1"/>
  <c r="Y594"/>
  <c r="Y597"/>
  <c r="O537"/>
  <c r="N537"/>
  <c r="M537"/>
  <c r="L537"/>
  <c r="O505"/>
  <c r="O507" s="1"/>
  <c r="N505"/>
  <c r="N507" s="1"/>
  <c r="M505"/>
  <c r="M507" s="1"/>
  <c r="L505"/>
  <c r="L507" s="1"/>
  <c r="Y507"/>
  <c r="O395"/>
  <c r="N395"/>
  <c r="M395"/>
  <c r="L395"/>
  <c r="O394"/>
  <c r="N394"/>
  <c r="M394"/>
  <c r="L394"/>
  <c r="O962"/>
  <c r="N962"/>
  <c r="M962"/>
  <c r="L962"/>
  <c r="O961"/>
  <c r="N961"/>
  <c r="M961"/>
  <c r="L961"/>
  <c r="O958"/>
  <c r="O960" s="1"/>
  <c r="N958"/>
  <c r="N960" s="1"/>
  <c r="M958"/>
  <c r="M960" s="1"/>
  <c r="L958"/>
  <c r="L960" s="1"/>
  <c r="X606"/>
  <c r="Y621"/>
  <c r="X788"/>
  <c r="O1104"/>
  <c r="O1105" s="1"/>
  <c r="N1104"/>
  <c r="N1105" s="1"/>
  <c r="M1104"/>
  <c r="M1105" s="1"/>
  <c r="L1104"/>
  <c r="L1105" s="1"/>
  <c r="Y1105"/>
  <c r="O981"/>
  <c r="O982" s="1"/>
  <c r="N981"/>
  <c r="N982" s="1"/>
  <c r="M981"/>
  <c r="M982" s="1"/>
  <c r="L981"/>
  <c r="L982" s="1"/>
  <c r="Y982"/>
  <c r="O1023"/>
  <c r="O1024" s="1"/>
  <c r="N1023"/>
  <c r="N1024" s="1"/>
  <c r="M1023"/>
  <c r="M1024" s="1"/>
  <c r="L1023"/>
  <c r="L1024" s="1"/>
  <c r="Y1024"/>
  <c r="O917"/>
  <c r="O918" s="1"/>
  <c r="N917"/>
  <c r="N918" s="1"/>
  <c r="M917"/>
  <c r="M918" s="1"/>
  <c r="L917"/>
  <c r="L918" s="1"/>
  <c r="Y918"/>
  <c r="O900"/>
  <c r="N900"/>
  <c r="M900"/>
  <c r="L900"/>
  <c r="Y887"/>
  <c r="O886"/>
  <c r="O887" s="1"/>
  <c r="N886"/>
  <c r="N887" s="1"/>
  <c r="M886"/>
  <c r="M887" s="1"/>
  <c r="L886"/>
  <c r="L887" s="1"/>
  <c r="O857"/>
  <c r="N857"/>
  <c r="M857"/>
  <c r="L857"/>
  <c r="O851"/>
  <c r="N851"/>
  <c r="M851"/>
  <c r="L851"/>
  <c r="O673"/>
  <c r="N673"/>
  <c r="M673"/>
  <c r="L673"/>
  <c r="O670"/>
  <c r="N670"/>
  <c r="M670"/>
  <c r="L670"/>
  <c r="O641"/>
  <c r="N641"/>
  <c r="M641"/>
  <c r="L641"/>
  <c r="O540"/>
  <c r="N540"/>
  <c r="M540"/>
  <c r="L540"/>
  <c r="O470"/>
  <c r="O471" s="1"/>
  <c r="N470"/>
  <c r="N471" s="1"/>
  <c r="M470"/>
  <c r="M471" s="1"/>
  <c r="L470"/>
  <c r="L471" s="1"/>
  <c r="O466"/>
  <c r="N466"/>
  <c r="M466"/>
  <c r="L466"/>
  <c r="O463"/>
  <c r="N463"/>
  <c r="M463"/>
  <c r="L463"/>
  <c r="O406"/>
  <c r="N406"/>
  <c r="M406"/>
  <c r="L406"/>
  <c r="O398"/>
  <c r="N398"/>
  <c r="M398"/>
  <c r="L398"/>
  <c r="O951"/>
  <c r="O953" s="1"/>
  <c r="N951"/>
  <c r="N953" s="1"/>
  <c r="M951"/>
  <c r="M953" s="1"/>
  <c r="L951"/>
  <c r="L953" s="1"/>
  <c r="L746"/>
  <c r="Y928"/>
  <c r="Y927"/>
  <c r="Y919"/>
  <c r="Y832"/>
  <c r="O1075"/>
  <c r="N1075"/>
  <c r="N1076" s="1"/>
  <c r="M1075"/>
  <c r="L1075"/>
  <c r="Y1076"/>
  <c r="O1042"/>
  <c r="N1042"/>
  <c r="N1044" s="1"/>
  <c r="M1042"/>
  <c r="L1042"/>
  <c r="Y1044"/>
  <c r="O1005"/>
  <c r="N1005"/>
  <c r="M1005"/>
  <c r="L1005"/>
  <c r="Y1006"/>
  <c r="O1030"/>
  <c r="O1031" s="1"/>
  <c r="N1030"/>
  <c r="M1030"/>
  <c r="M1031" s="1"/>
  <c r="L1030"/>
  <c r="L1031" s="1"/>
  <c r="Y1031"/>
  <c r="O1028"/>
  <c r="N1028"/>
  <c r="M1028"/>
  <c r="L1028"/>
  <c r="O1027"/>
  <c r="N1027"/>
  <c r="M1027"/>
  <c r="L1027"/>
  <c r="Y1029"/>
  <c r="O1050"/>
  <c r="O1051" s="1"/>
  <c r="N1050"/>
  <c r="N1051" s="1"/>
  <c r="M1050"/>
  <c r="M1051" s="1"/>
  <c r="L1050"/>
  <c r="L1051" s="1"/>
  <c r="Y1051"/>
  <c r="O1034"/>
  <c r="O1037" s="1"/>
  <c r="N1034"/>
  <c r="N1037" s="1"/>
  <c r="M1034"/>
  <c r="M1037" s="1"/>
  <c r="L1034"/>
  <c r="L1037" s="1"/>
  <c r="Y1037"/>
  <c r="O1040"/>
  <c r="N1040"/>
  <c r="M1040"/>
  <c r="L1040"/>
  <c r="O1039"/>
  <c r="N1039"/>
  <c r="M1039"/>
  <c r="L1039"/>
  <c r="L1041" s="1"/>
  <c r="Y1041"/>
  <c r="O797"/>
  <c r="N797"/>
  <c r="M797"/>
  <c r="L797"/>
  <c r="Y798"/>
  <c r="Y796"/>
  <c r="O795"/>
  <c r="O796" s="1"/>
  <c r="N795"/>
  <c r="N796" s="1"/>
  <c r="M795"/>
  <c r="M796" s="1"/>
  <c r="L795"/>
  <c r="L796" s="1"/>
  <c r="O902"/>
  <c r="O904" s="1"/>
  <c r="N902"/>
  <c r="N904" s="1"/>
  <c r="M902"/>
  <c r="M904" s="1"/>
  <c r="L902"/>
  <c r="L904" s="1"/>
  <c r="Y904"/>
  <c r="O866"/>
  <c r="O867" s="1"/>
  <c r="N866"/>
  <c r="N867" s="1"/>
  <c r="M866"/>
  <c r="M867" s="1"/>
  <c r="L866"/>
  <c r="L867" s="1"/>
  <c r="Y867"/>
  <c r="O746"/>
  <c r="N746"/>
  <c r="M746"/>
  <c r="O743"/>
  <c r="O744" s="1"/>
  <c r="N743"/>
  <c r="M743"/>
  <c r="M744" s="1"/>
  <c r="L743"/>
  <c r="L744" s="1"/>
  <c r="Y744"/>
  <c r="O741"/>
  <c r="N741"/>
  <c r="M741"/>
  <c r="L741"/>
  <c r="O729"/>
  <c r="N729"/>
  <c r="M729"/>
  <c r="L729"/>
  <c r="O728"/>
  <c r="N728"/>
  <c r="N730" s="1"/>
  <c r="M728"/>
  <c r="L728"/>
  <c r="Y730"/>
  <c r="O715"/>
  <c r="N715"/>
  <c r="M715"/>
  <c r="L715"/>
  <c r="O644"/>
  <c r="N644"/>
  <c r="M644"/>
  <c r="L644"/>
  <c r="O583"/>
  <c r="N583"/>
  <c r="M583"/>
  <c r="L583"/>
  <c r="Y578"/>
  <c r="O577"/>
  <c r="O578" s="1"/>
  <c r="N577"/>
  <c r="N578" s="1"/>
  <c r="M577"/>
  <c r="M578" s="1"/>
  <c r="L577"/>
  <c r="L578" s="1"/>
  <c r="Y576"/>
  <c r="O557"/>
  <c r="N557"/>
  <c r="M557"/>
  <c r="L557"/>
  <c r="O556"/>
  <c r="N556"/>
  <c r="M556"/>
  <c r="L556"/>
  <c r="O549"/>
  <c r="N549"/>
  <c r="M549"/>
  <c r="L549"/>
  <c r="O548"/>
  <c r="N548"/>
  <c r="M548"/>
  <c r="L548"/>
  <c r="O547"/>
  <c r="N547"/>
  <c r="M547"/>
  <c r="L547"/>
  <c r="O515"/>
  <c r="N515"/>
  <c r="M515"/>
  <c r="L515"/>
  <c r="O465"/>
  <c r="N465"/>
  <c r="N467" s="1"/>
  <c r="M465"/>
  <c r="L465"/>
  <c r="Y467"/>
  <c r="N1041" l="1"/>
  <c r="V896"/>
  <c r="Z896" s="1"/>
  <c r="AA896" s="1"/>
  <c r="M798"/>
  <c r="L963"/>
  <c r="O963"/>
  <c r="O1029"/>
  <c r="L898"/>
  <c r="Z898" s="1"/>
  <c r="AA898" s="1"/>
  <c r="M1041"/>
  <c r="M1076"/>
  <c r="O1041"/>
  <c r="L1006"/>
  <c r="O1076"/>
  <c r="M1006"/>
  <c r="N963"/>
  <c r="L730"/>
  <c r="L1076"/>
  <c r="M963"/>
  <c r="M1029"/>
  <c r="M1044"/>
  <c r="M730"/>
  <c r="L798"/>
  <c r="O730"/>
  <c r="V1114"/>
  <c r="Z1114" s="1"/>
  <c r="AA1114" s="1"/>
  <c r="O1006"/>
  <c r="V1033"/>
  <c r="Z1033" s="1"/>
  <c r="AA1033" s="1"/>
  <c r="V1103"/>
  <c r="Z1103" s="1"/>
  <c r="AA1103" s="1"/>
  <c r="V1098"/>
  <c r="Z1098" s="1"/>
  <c r="AA1098" s="1"/>
  <c r="V1097"/>
  <c r="Z1097" s="1"/>
  <c r="AA1097" s="1"/>
  <c r="V819"/>
  <c r="Z819" s="1"/>
  <c r="AA819" s="1"/>
  <c r="V1065"/>
  <c r="Z1065" s="1"/>
  <c r="AA1065" s="1"/>
  <c r="V1047"/>
  <c r="Z1047" s="1"/>
  <c r="AA1047" s="1"/>
  <c r="V828"/>
  <c r="Z828" s="1"/>
  <c r="AA828" s="1"/>
  <c r="V889"/>
  <c r="Z889" s="1"/>
  <c r="AA889" s="1"/>
  <c r="V941"/>
  <c r="Z941" s="1"/>
  <c r="AA941" s="1"/>
  <c r="V817"/>
  <c r="Z817" s="1"/>
  <c r="AA817" s="1"/>
  <c r="V943"/>
  <c r="Z943" s="1"/>
  <c r="AA943" s="1"/>
  <c r="V936"/>
  <c r="Z936" s="1"/>
  <c r="AA936" s="1"/>
  <c r="V869"/>
  <c r="Z869" s="1"/>
  <c r="AA869" s="1"/>
  <c r="V891"/>
  <c r="Z891" s="1"/>
  <c r="AA891" s="1"/>
  <c r="L1044"/>
  <c r="O1044"/>
  <c r="M594"/>
  <c r="L467"/>
  <c r="V1058"/>
  <c r="Z1058" s="1"/>
  <c r="AA1058" s="1"/>
  <c r="V841"/>
  <c r="Z841" s="1"/>
  <c r="AA841" s="1"/>
  <c r="V843"/>
  <c r="Z843" s="1"/>
  <c r="AA843" s="1"/>
  <c r="V825"/>
  <c r="Z825" s="1"/>
  <c r="AA825" s="1"/>
  <c r="N594"/>
  <c r="V594" s="1"/>
  <c r="Z594" s="1"/>
  <c r="AA594" s="1"/>
  <c r="M467"/>
  <c r="V597"/>
  <c r="Z597" s="1"/>
  <c r="AA597" s="1"/>
  <c r="O467"/>
  <c r="V507"/>
  <c r="Z507" s="1"/>
  <c r="AA507" s="1"/>
  <c r="N1006"/>
  <c r="V1105"/>
  <c r="Z1105" s="1"/>
  <c r="AA1105" s="1"/>
  <c r="V982"/>
  <c r="Z982" s="1"/>
  <c r="AA982" s="1"/>
  <c r="V1024"/>
  <c r="Z1024" s="1"/>
  <c r="AA1024" s="1"/>
  <c r="N576"/>
  <c r="N1029"/>
  <c r="O576"/>
  <c r="V918"/>
  <c r="Z918" s="1"/>
  <c r="AA918" s="1"/>
  <c r="V887"/>
  <c r="Z887" s="1"/>
  <c r="AA887" s="1"/>
  <c r="L576"/>
  <c r="O798"/>
  <c r="M576"/>
  <c r="N798"/>
  <c r="N1031"/>
  <c r="L1029"/>
  <c r="N744"/>
  <c r="Y838"/>
  <c r="O837"/>
  <c r="O838" s="1"/>
  <c r="N837"/>
  <c r="N838" s="1"/>
  <c r="M837"/>
  <c r="M838" s="1"/>
  <c r="L837"/>
  <c r="L838" s="1"/>
  <c r="O598"/>
  <c r="O599" s="1"/>
  <c r="N598"/>
  <c r="N599" s="1"/>
  <c r="M598"/>
  <c r="M599" s="1"/>
  <c r="L598"/>
  <c r="L599" s="1"/>
  <c r="Y599"/>
  <c r="O534"/>
  <c r="O535" s="1"/>
  <c r="N534"/>
  <c r="N535" s="1"/>
  <c r="M534"/>
  <c r="M535" s="1"/>
  <c r="L534"/>
  <c r="L535" s="1"/>
  <c r="Y535"/>
  <c r="O518"/>
  <c r="N518"/>
  <c r="M518"/>
  <c r="L518"/>
  <c r="O512"/>
  <c r="N512"/>
  <c r="M512"/>
  <c r="L512"/>
  <c r="O497"/>
  <c r="N497"/>
  <c r="M497"/>
  <c r="L497"/>
  <c r="O496"/>
  <c r="O498" s="1"/>
  <c r="N496"/>
  <c r="N498" s="1"/>
  <c r="M496"/>
  <c r="M498" s="1"/>
  <c r="L496"/>
  <c r="L498" s="1"/>
  <c r="Y498"/>
  <c r="O477"/>
  <c r="N477"/>
  <c r="M477"/>
  <c r="L477"/>
  <c r="O476"/>
  <c r="N476"/>
  <c r="M476"/>
  <c r="L476"/>
  <c r="Y478"/>
  <c r="M478" l="1"/>
  <c r="L478"/>
  <c r="O478"/>
  <c r="N478"/>
  <c r="Y858"/>
  <c r="O856"/>
  <c r="O858" s="1"/>
  <c r="N856"/>
  <c r="N858" s="1"/>
  <c r="M856"/>
  <c r="M858" s="1"/>
  <c r="L856"/>
  <c r="L858" s="1"/>
  <c r="Y855"/>
  <c r="O853"/>
  <c r="O855" s="1"/>
  <c r="N853"/>
  <c r="N855" s="1"/>
  <c r="M853"/>
  <c r="M855" s="1"/>
  <c r="L853"/>
  <c r="L855" s="1"/>
  <c r="O835"/>
  <c r="O836" s="1"/>
  <c r="N835"/>
  <c r="N836" s="1"/>
  <c r="M835"/>
  <c r="M836" s="1"/>
  <c r="L835"/>
  <c r="L836" s="1"/>
  <c r="Y836"/>
  <c r="Y901"/>
  <c r="O899"/>
  <c r="O901" s="1"/>
  <c r="N899"/>
  <c r="N901" s="1"/>
  <c r="M899"/>
  <c r="M901" s="1"/>
  <c r="L899"/>
  <c r="L901" s="1"/>
  <c r="Y877"/>
  <c r="O876"/>
  <c r="O877" s="1"/>
  <c r="N876"/>
  <c r="N877" s="1"/>
  <c r="M876"/>
  <c r="M877" s="1"/>
  <c r="L876"/>
  <c r="L877" s="1"/>
  <c r="Y852"/>
  <c r="O850"/>
  <c r="O852" s="1"/>
  <c r="N850"/>
  <c r="N852" s="1"/>
  <c r="M850"/>
  <c r="M852" s="1"/>
  <c r="L850"/>
  <c r="L852" s="1"/>
  <c r="Y834"/>
  <c r="O833"/>
  <c r="O834" s="1"/>
  <c r="N833"/>
  <c r="N834" s="1"/>
  <c r="M833"/>
  <c r="M834" s="1"/>
  <c r="L833"/>
  <c r="L834" s="1"/>
  <c r="O762"/>
  <c r="N762"/>
  <c r="M762"/>
  <c r="L762"/>
  <c r="O758"/>
  <c r="N758"/>
  <c r="M758"/>
  <c r="L758"/>
  <c r="Y763"/>
  <c r="O740"/>
  <c r="O742" s="1"/>
  <c r="N740"/>
  <c r="N742" s="1"/>
  <c r="M740"/>
  <c r="M742" s="1"/>
  <c r="L740"/>
  <c r="L742" s="1"/>
  <c r="Y742"/>
  <c r="O705"/>
  <c r="O707" s="1"/>
  <c r="N705"/>
  <c r="N707" s="1"/>
  <c r="M705"/>
  <c r="M707" s="1"/>
  <c r="L705"/>
  <c r="L707" s="1"/>
  <c r="Y707"/>
  <c r="L708"/>
  <c r="L710" s="1"/>
  <c r="O695"/>
  <c r="N695"/>
  <c r="M695"/>
  <c r="L695"/>
  <c r="O691"/>
  <c r="N691"/>
  <c r="M691"/>
  <c r="L691"/>
  <c r="O687"/>
  <c r="N687"/>
  <c r="M687"/>
  <c r="L687"/>
  <c r="Y689"/>
  <c r="O651"/>
  <c r="O652" s="1"/>
  <c r="N651"/>
  <c r="N652" s="1"/>
  <c r="M651"/>
  <c r="M652" s="1"/>
  <c r="L651"/>
  <c r="L652" s="1"/>
  <c r="Y652"/>
  <c r="O649"/>
  <c r="O650" s="1"/>
  <c r="N649"/>
  <c r="N650" s="1"/>
  <c r="M649"/>
  <c r="M650" s="1"/>
  <c r="L649"/>
  <c r="L650" s="1"/>
  <c r="Y650"/>
  <c r="O646"/>
  <c r="O648" s="1"/>
  <c r="N646"/>
  <c r="N648" s="1"/>
  <c r="M646"/>
  <c r="M648" s="1"/>
  <c r="L646"/>
  <c r="L648" s="1"/>
  <c r="Y648"/>
  <c r="Y639"/>
  <c r="O638"/>
  <c r="N638"/>
  <c r="M638"/>
  <c r="L638"/>
  <c r="O637"/>
  <c r="N637"/>
  <c r="M637"/>
  <c r="L637"/>
  <c r="L635"/>
  <c r="M635"/>
  <c r="N635"/>
  <c r="O635"/>
  <c r="M639" l="1"/>
  <c r="L763"/>
  <c r="M689"/>
  <c r="O689"/>
  <c r="N689"/>
  <c r="N639"/>
  <c r="L639"/>
  <c r="M763"/>
  <c r="O763"/>
  <c r="O639"/>
  <c r="L689"/>
  <c r="N763"/>
  <c r="O966"/>
  <c r="O967" s="1"/>
  <c r="N966"/>
  <c r="N967" s="1"/>
  <c r="M966"/>
  <c r="M967" s="1"/>
  <c r="L966"/>
  <c r="L967" s="1"/>
  <c r="Y967"/>
  <c r="O802"/>
  <c r="O803" s="1"/>
  <c r="N802"/>
  <c r="N803" s="1"/>
  <c r="M802"/>
  <c r="M803" s="1"/>
  <c r="L802"/>
  <c r="Y803"/>
  <c r="O600"/>
  <c r="O601" s="1"/>
  <c r="N600"/>
  <c r="N601" s="1"/>
  <c r="M600"/>
  <c r="M601" s="1"/>
  <c r="L600"/>
  <c r="L601" s="1"/>
  <c r="Y601"/>
  <c r="O586"/>
  <c r="N586"/>
  <c r="M586"/>
  <c r="L586"/>
  <c r="Y464"/>
  <c r="O462"/>
  <c r="O464" s="1"/>
  <c r="N462"/>
  <c r="N464" s="1"/>
  <c r="M462"/>
  <c r="M464" s="1"/>
  <c r="L462"/>
  <c r="L464" s="1"/>
  <c r="O460"/>
  <c r="N460"/>
  <c r="M460"/>
  <c r="M461" s="1"/>
  <c r="L460"/>
  <c r="Y461"/>
  <c r="O400"/>
  <c r="O401" s="1"/>
  <c r="N400"/>
  <c r="N401" s="1"/>
  <c r="M400"/>
  <c r="M401" s="1"/>
  <c r="L400"/>
  <c r="L401" s="1"/>
  <c r="Y401"/>
  <c r="O878"/>
  <c r="O879" s="1"/>
  <c r="N878"/>
  <c r="N879" s="1"/>
  <c r="M878"/>
  <c r="M879" s="1"/>
  <c r="L878"/>
  <c r="L879" s="1"/>
  <c r="Y879"/>
  <c r="Y739"/>
  <c r="O738"/>
  <c r="N738"/>
  <c r="M738"/>
  <c r="L738"/>
  <c r="O737"/>
  <c r="N737"/>
  <c r="M737"/>
  <c r="L737"/>
  <c r="O733"/>
  <c r="O736" s="1"/>
  <c r="N733"/>
  <c r="N736" s="1"/>
  <c r="M733"/>
  <c r="M736" s="1"/>
  <c r="L733"/>
  <c r="L736" s="1"/>
  <c r="Y736"/>
  <c r="Y680"/>
  <c r="O678"/>
  <c r="N678"/>
  <c r="M678"/>
  <c r="L678"/>
  <c r="O679"/>
  <c r="N679"/>
  <c r="M679"/>
  <c r="L679"/>
  <c r="O640"/>
  <c r="O642" s="1"/>
  <c r="N640"/>
  <c r="N642" s="1"/>
  <c r="M640"/>
  <c r="M642" s="1"/>
  <c r="L640"/>
  <c r="L642" s="1"/>
  <c r="Y642"/>
  <c r="Y623"/>
  <c r="O622"/>
  <c r="O623" s="1"/>
  <c r="N622"/>
  <c r="N623" s="1"/>
  <c r="M622"/>
  <c r="M623" s="1"/>
  <c r="L622"/>
  <c r="L623" s="1"/>
  <c r="Y619"/>
  <c r="O616"/>
  <c r="O619" s="1"/>
  <c r="N616"/>
  <c r="N619" s="1"/>
  <c r="M616"/>
  <c r="M619" s="1"/>
  <c r="L616"/>
  <c r="L619" s="1"/>
  <c r="O614"/>
  <c r="N614"/>
  <c r="M614"/>
  <c r="L614"/>
  <c r="O938"/>
  <c r="O939" s="1"/>
  <c r="N938"/>
  <c r="N939" s="1"/>
  <c r="M938"/>
  <c r="M939" s="1"/>
  <c r="L938"/>
  <c r="L939" s="1"/>
  <c r="Y939"/>
  <c r="O604"/>
  <c r="O605" s="1"/>
  <c r="N604"/>
  <c r="N605" s="1"/>
  <c r="M604"/>
  <c r="M605" s="1"/>
  <c r="L604"/>
  <c r="L605" s="1"/>
  <c r="Y605"/>
  <c r="O954"/>
  <c r="O957" s="1"/>
  <c r="N954"/>
  <c r="N957" s="1"/>
  <c r="M954"/>
  <c r="M957" s="1"/>
  <c r="L954"/>
  <c r="L957" s="1"/>
  <c r="Y957"/>
  <c r="Y953"/>
  <c r="L585"/>
  <c r="O585"/>
  <c r="N585"/>
  <c r="M585"/>
  <c r="Y587"/>
  <c r="O579"/>
  <c r="O580" s="1"/>
  <c r="N579"/>
  <c r="N580" s="1"/>
  <c r="M579"/>
  <c r="M580" s="1"/>
  <c r="L579"/>
  <c r="L580" s="1"/>
  <c r="Y580"/>
  <c r="O539"/>
  <c r="N539"/>
  <c r="M539"/>
  <c r="L539"/>
  <c r="O536"/>
  <c r="O538" s="1"/>
  <c r="N536"/>
  <c r="N538" s="1"/>
  <c r="M536"/>
  <c r="M538" s="1"/>
  <c r="L536"/>
  <c r="L538" s="1"/>
  <c r="Y538"/>
  <c r="O503"/>
  <c r="N503"/>
  <c r="M503"/>
  <c r="L503"/>
  <c r="O502"/>
  <c r="N502"/>
  <c r="M502"/>
  <c r="L502"/>
  <c r="Y504"/>
  <c r="O500"/>
  <c r="O501" s="1"/>
  <c r="N500"/>
  <c r="N501" s="1"/>
  <c r="M500"/>
  <c r="M501" s="1"/>
  <c r="L500"/>
  <c r="L501" s="1"/>
  <c r="Y501"/>
  <c r="O493"/>
  <c r="O495" s="1"/>
  <c r="N493"/>
  <c r="N495" s="1"/>
  <c r="M493"/>
  <c r="M495" s="1"/>
  <c r="L493"/>
  <c r="L495" s="1"/>
  <c r="Y495"/>
  <c r="P498"/>
  <c r="P501" s="1"/>
  <c r="P504" s="1"/>
  <c r="Q498"/>
  <c r="Q501" s="1"/>
  <c r="Q504" s="1"/>
  <c r="R498"/>
  <c r="R501" s="1"/>
  <c r="R504" s="1"/>
  <c r="O491"/>
  <c r="O492" s="1"/>
  <c r="N491"/>
  <c r="N492" s="1"/>
  <c r="M491"/>
  <c r="M492" s="1"/>
  <c r="L491"/>
  <c r="L492" s="1"/>
  <c r="Y492"/>
  <c r="O488"/>
  <c r="O490" s="1"/>
  <c r="N488"/>
  <c r="N490" s="1"/>
  <c r="M488"/>
  <c r="M490" s="1"/>
  <c r="L488"/>
  <c r="L490" s="1"/>
  <c r="Y490"/>
  <c r="O481"/>
  <c r="O483" s="1"/>
  <c r="N481"/>
  <c r="N483" s="1"/>
  <c r="M481"/>
  <c r="M483" s="1"/>
  <c r="L481"/>
  <c r="L483" s="1"/>
  <c r="Y483"/>
  <c r="O397"/>
  <c r="O399" s="1"/>
  <c r="N397"/>
  <c r="N399" s="1"/>
  <c r="M397"/>
  <c r="M399" s="1"/>
  <c r="L397"/>
  <c r="L399" s="1"/>
  <c r="Y399"/>
  <c r="O602"/>
  <c r="O603" s="1"/>
  <c r="N602"/>
  <c r="N603" s="1"/>
  <c r="M602"/>
  <c r="M603" s="1"/>
  <c r="L602"/>
  <c r="L603" s="1"/>
  <c r="Y603"/>
  <c r="Y916"/>
  <c r="O915"/>
  <c r="O916" s="1"/>
  <c r="N915"/>
  <c r="N916" s="1"/>
  <c r="M915"/>
  <c r="M916" s="1"/>
  <c r="L915"/>
  <c r="L916" s="1"/>
  <c r="O913"/>
  <c r="O914" s="1"/>
  <c r="N913"/>
  <c r="N914" s="1"/>
  <c r="M913"/>
  <c r="M914" s="1"/>
  <c r="L913"/>
  <c r="L914" s="1"/>
  <c r="Y914"/>
  <c r="Y974"/>
  <c r="O973"/>
  <c r="O974" s="1"/>
  <c r="N973"/>
  <c r="N974" s="1"/>
  <c r="M973"/>
  <c r="M974" s="1"/>
  <c r="L973"/>
  <c r="Y932"/>
  <c r="O931"/>
  <c r="N931"/>
  <c r="M931"/>
  <c r="L931"/>
  <c r="Y849"/>
  <c r="O848"/>
  <c r="O849" s="1"/>
  <c r="N848"/>
  <c r="N849" s="1"/>
  <c r="M848"/>
  <c r="M849" s="1"/>
  <c r="L848"/>
  <c r="L849" s="1"/>
  <c r="Y847"/>
  <c r="O846"/>
  <c r="O847" s="1"/>
  <c r="N846"/>
  <c r="N847" s="1"/>
  <c r="M846"/>
  <c r="M847" s="1"/>
  <c r="L846"/>
  <c r="L847" s="1"/>
  <c r="Y845"/>
  <c r="O844"/>
  <c r="O845" s="1"/>
  <c r="N844"/>
  <c r="N845" s="1"/>
  <c r="M844"/>
  <c r="M845" s="1"/>
  <c r="L844"/>
  <c r="L845" s="1"/>
  <c r="Y779"/>
  <c r="O777"/>
  <c r="O779" s="1"/>
  <c r="N777"/>
  <c r="N779" s="1"/>
  <c r="M777"/>
  <c r="M779" s="1"/>
  <c r="L777"/>
  <c r="L779" s="1"/>
  <c r="Y776"/>
  <c r="O775"/>
  <c r="O776" s="1"/>
  <c r="N775"/>
  <c r="N776" s="1"/>
  <c r="M775"/>
  <c r="M776" s="1"/>
  <c r="L775"/>
  <c r="L776" s="1"/>
  <c r="Y774"/>
  <c r="O769"/>
  <c r="O774" s="1"/>
  <c r="N769"/>
  <c r="N774" s="1"/>
  <c r="M769"/>
  <c r="M774" s="1"/>
  <c r="L769"/>
  <c r="L774" s="1"/>
  <c r="Y757"/>
  <c r="O753"/>
  <c r="O757" s="1"/>
  <c r="N753"/>
  <c r="N757" s="1"/>
  <c r="M753"/>
  <c r="M757" s="1"/>
  <c r="L753"/>
  <c r="L757" s="1"/>
  <c r="Y752"/>
  <c r="O748"/>
  <c r="O752" s="1"/>
  <c r="N748"/>
  <c r="N752" s="1"/>
  <c r="M748"/>
  <c r="M752" s="1"/>
  <c r="L748"/>
  <c r="L752" s="1"/>
  <c r="Y727"/>
  <c r="O725"/>
  <c r="O727" s="1"/>
  <c r="N725"/>
  <c r="N727" s="1"/>
  <c r="M725"/>
  <c r="M727" s="1"/>
  <c r="L725"/>
  <c r="L727" s="1"/>
  <c r="Y722"/>
  <c r="O720"/>
  <c r="O722" s="1"/>
  <c r="N720"/>
  <c r="N722" s="1"/>
  <c r="M720"/>
  <c r="M722" s="1"/>
  <c r="L720"/>
  <c r="L722" s="1"/>
  <c r="Y713"/>
  <c r="O711"/>
  <c r="O713" s="1"/>
  <c r="N711"/>
  <c r="N713" s="1"/>
  <c r="M711"/>
  <c r="M713" s="1"/>
  <c r="L711"/>
  <c r="L713" s="1"/>
  <c r="Y710"/>
  <c r="O708"/>
  <c r="O710" s="1"/>
  <c r="N708"/>
  <c r="N710" s="1"/>
  <c r="M708"/>
  <c r="M710" s="1"/>
  <c r="Y704"/>
  <c r="O701"/>
  <c r="O704" s="1"/>
  <c r="N701"/>
  <c r="N704" s="1"/>
  <c r="M701"/>
  <c r="M704" s="1"/>
  <c r="L701"/>
  <c r="L704" s="1"/>
  <c r="Y700"/>
  <c r="O697"/>
  <c r="O700" s="1"/>
  <c r="N697"/>
  <c r="N700" s="1"/>
  <c r="M697"/>
  <c r="M700" s="1"/>
  <c r="L697"/>
  <c r="L700" s="1"/>
  <c r="Y677"/>
  <c r="O675"/>
  <c r="O677" s="1"/>
  <c r="N675"/>
  <c r="N677" s="1"/>
  <c r="M675"/>
  <c r="M677" s="1"/>
  <c r="L675"/>
  <c r="L677" s="1"/>
  <c r="Y671"/>
  <c r="O669"/>
  <c r="O671" s="1"/>
  <c r="N669"/>
  <c r="N671" s="1"/>
  <c r="M669"/>
  <c r="M671" s="1"/>
  <c r="L669"/>
  <c r="L671" s="1"/>
  <c r="Y668"/>
  <c r="O667"/>
  <c r="O668" s="1"/>
  <c r="N667"/>
  <c r="N668" s="1"/>
  <c r="M667"/>
  <c r="M668" s="1"/>
  <c r="L667"/>
  <c r="L668" s="1"/>
  <c r="Y666"/>
  <c r="O664"/>
  <c r="O666" s="1"/>
  <c r="N664"/>
  <c r="N666" s="1"/>
  <c r="M664"/>
  <c r="M666" s="1"/>
  <c r="L664"/>
  <c r="L666" s="1"/>
  <c r="Y658"/>
  <c r="O656"/>
  <c r="O658" s="1"/>
  <c r="N656"/>
  <c r="N658" s="1"/>
  <c r="M656"/>
  <c r="M658" s="1"/>
  <c r="L656"/>
  <c r="L658" s="1"/>
  <c r="Y655"/>
  <c r="O653"/>
  <c r="O655" s="1"/>
  <c r="N653"/>
  <c r="N655" s="1"/>
  <c r="M653"/>
  <c r="M655" s="1"/>
  <c r="L653"/>
  <c r="L655" s="1"/>
  <c r="Y645"/>
  <c r="O643"/>
  <c r="O645" s="1"/>
  <c r="N643"/>
  <c r="N645" s="1"/>
  <c r="M643"/>
  <c r="M645" s="1"/>
  <c r="L643"/>
  <c r="L645" s="1"/>
  <c r="Y636"/>
  <c r="O634"/>
  <c r="O636" s="1"/>
  <c r="N634"/>
  <c r="N636" s="1"/>
  <c r="M634"/>
  <c r="M636" s="1"/>
  <c r="L634"/>
  <c r="L636" s="1"/>
  <c r="Y627"/>
  <c r="O624"/>
  <c r="O627" s="1"/>
  <c r="N624"/>
  <c r="N627" s="1"/>
  <c r="M624"/>
  <c r="M627" s="1"/>
  <c r="L624"/>
  <c r="L627" s="1"/>
  <c r="O620"/>
  <c r="N620"/>
  <c r="M620"/>
  <c r="L620"/>
  <c r="Y1022"/>
  <c r="O546" l="1"/>
  <c r="O541"/>
  <c r="N546"/>
  <c r="V546" s="1"/>
  <c r="N541"/>
  <c r="V541" s="1"/>
  <c r="M546"/>
  <c r="M541"/>
  <c r="L546"/>
  <c r="L541"/>
  <c r="M739"/>
  <c r="O739"/>
  <c r="N739"/>
  <c r="L504"/>
  <c r="L461"/>
  <c r="N504"/>
  <c r="O461"/>
  <c r="M504"/>
  <c r="V832"/>
  <c r="Z832" s="1"/>
  <c r="AA832" s="1"/>
  <c r="V927"/>
  <c r="Z927" s="1"/>
  <c r="AA927" s="1"/>
  <c r="V928"/>
  <c r="Z928" s="1"/>
  <c r="AA928" s="1"/>
  <c r="V919"/>
  <c r="Z919" s="1"/>
  <c r="AA919" s="1"/>
  <c r="L803"/>
  <c r="V1076"/>
  <c r="Z1076" s="1"/>
  <c r="AA1076" s="1"/>
  <c r="V1029"/>
  <c r="Z1029" s="1"/>
  <c r="AA1029" s="1"/>
  <c r="V1051"/>
  <c r="Z1051" s="1"/>
  <c r="AA1051" s="1"/>
  <c r="V798"/>
  <c r="Z798" s="1"/>
  <c r="AA798" s="1"/>
  <c r="V867"/>
  <c r="Z867" s="1"/>
  <c r="AA867" s="1"/>
  <c r="V1006"/>
  <c r="Z1006" s="1"/>
  <c r="AA1006" s="1"/>
  <c r="V1037"/>
  <c r="Z1037" s="1"/>
  <c r="AA1037" s="1"/>
  <c r="V904"/>
  <c r="Z904" s="1"/>
  <c r="AA904" s="1"/>
  <c r="V796"/>
  <c r="Z796" s="1"/>
  <c r="AA796" s="1"/>
  <c r="V1044"/>
  <c r="V1041"/>
  <c r="Z1041" s="1"/>
  <c r="AA1041" s="1"/>
  <c r="V1031"/>
  <c r="Z1031" s="1"/>
  <c r="AA1031" s="1"/>
  <c r="V730"/>
  <c r="Z730" s="1"/>
  <c r="AA730" s="1"/>
  <c r="V744"/>
  <c r="Z744" s="1"/>
  <c r="AA744" s="1"/>
  <c r="V576"/>
  <c r="Z576" s="1"/>
  <c r="AA576" s="1"/>
  <c r="V578"/>
  <c r="Z578" s="1"/>
  <c r="AA578" s="1"/>
  <c r="V467"/>
  <c r="Z467" s="1"/>
  <c r="AA467" s="1"/>
  <c r="L587"/>
  <c r="O587"/>
  <c r="N587"/>
  <c r="V838"/>
  <c r="Z838" s="1"/>
  <c r="AA838" s="1"/>
  <c r="V599"/>
  <c r="Z599" s="1"/>
  <c r="AA599" s="1"/>
  <c r="V535"/>
  <c r="Z535" s="1"/>
  <c r="AA535" s="1"/>
  <c r="V478"/>
  <c r="Z478" s="1"/>
  <c r="AA478" s="1"/>
  <c r="V498"/>
  <c r="Z498" s="1"/>
  <c r="AA498" s="1"/>
  <c r="V639"/>
  <c r="Z639" s="1"/>
  <c r="AA639" s="1"/>
  <c r="V855"/>
  <c r="Z855" s="1"/>
  <c r="AA855" s="1"/>
  <c r="V836"/>
  <c r="Z836" s="1"/>
  <c r="AA836" s="1"/>
  <c r="V858"/>
  <c r="Z858" s="1"/>
  <c r="AA858" s="1"/>
  <c r="V877"/>
  <c r="Z877" s="1"/>
  <c r="AA877" s="1"/>
  <c r="V742"/>
  <c r="Z742" s="1"/>
  <c r="AA742" s="1"/>
  <c r="V834"/>
  <c r="Z834" s="1"/>
  <c r="AA834" s="1"/>
  <c r="V763"/>
  <c r="Z763" s="1"/>
  <c r="AA763" s="1"/>
  <c r="V901"/>
  <c r="Z901" s="1"/>
  <c r="AA901" s="1"/>
  <c r="V852"/>
  <c r="Z852" s="1"/>
  <c r="AA852" s="1"/>
  <c r="V652"/>
  <c r="Z652" s="1"/>
  <c r="AA652" s="1"/>
  <c r="V648"/>
  <c r="Z648" s="1"/>
  <c r="AA648" s="1"/>
  <c r="V707"/>
  <c r="Z707" s="1"/>
  <c r="AA707" s="1"/>
  <c r="V650"/>
  <c r="Z650" s="1"/>
  <c r="AA650" s="1"/>
  <c r="O504"/>
  <c r="M587"/>
  <c r="N621"/>
  <c r="V621" s="1"/>
  <c r="N461"/>
  <c r="O621"/>
  <c r="L621"/>
  <c r="M621"/>
  <c r="L739"/>
  <c r="L680"/>
  <c r="O680"/>
  <c r="N680"/>
  <c r="M680"/>
  <c r="L974"/>
  <c r="L932"/>
  <c r="N932"/>
  <c r="M932"/>
  <c r="O932"/>
  <c r="A949"/>
  <c r="Y1109"/>
  <c r="Y1108"/>
  <c r="Y1107"/>
  <c r="Y1106"/>
  <c r="Y1102"/>
  <c r="Y1101"/>
  <c r="Y1100"/>
  <c r="Y1099"/>
  <c r="Y1096"/>
  <c r="Y1095"/>
  <c r="Y1094"/>
  <c r="Y1093"/>
  <c r="Y1092"/>
  <c r="Y1091"/>
  <c r="Y1090"/>
  <c r="Y1089"/>
  <c r="Y1088"/>
  <c r="Y1087"/>
  <c r="Y1086"/>
  <c r="Y1085"/>
  <c r="Y1084"/>
  <c r="Y1083"/>
  <c r="Y1078"/>
  <c r="Y1077"/>
  <c r="Y1070"/>
  <c r="O1066"/>
  <c r="O1070" s="1"/>
  <c r="N1066"/>
  <c r="N1070" s="1"/>
  <c r="M1066"/>
  <c r="M1070" s="1"/>
  <c r="L1066"/>
  <c r="L1070" s="1"/>
  <c r="Y1062"/>
  <c r="O1061"/>
  <c r="O1062" s="1"/>
  <c r="N1061"/>
  <c r="N1062" s="1"/>
  <c r="N1064" s="1"/>
  <c r="V1064" s="1"/>
  <c r="M1061"/>
  <c r="M1062" s="1"/>
  <c r="M1064" s="1"/>
  <c r="L1061"/>
  <c r="L1062" s="1"/>
  <c r="L1064" s="1"/>
  <c r="Y1060"/>
  <c r="Y1059"/>
  <c r="Y1052"/>
  <c r="Y1045"/>
  <c r="Y1038"/>
  <c r="Y1026"/>
  <c r="Y1025"/>
  <c r="Y1021"/>
  <c r="Y1020"/>
  <c r="O1018"/>
  <c r="O1020" s="1"/>
  <c r="N1018"/>
  <c r="N1020" s="1"/>
  <c r="M1018"/>
  <c r="M1020" s="1"/>
  <c r="L1018"/>
  <c r="L1020" s="1"/>
  <c r="Y1004"/>
  <c r="Y1001"/>
  <c r="O1000"/>
  <c r="O1001" s="1"/>
  <c r="N1000"/>
  <c r="N1001" s="1"/>
  <c r="M1000"/>
  <c r="M1001" s="1"/>
  <c r="L1000"/>
  <c r="L1001" s="1"/>
  <c r="Y999"/>
  <c r="Y998"/>
  <c r="O997"/>
  <c r="O998" s="1"/>
  <c r="N997"/>
  <c r="N998" s="1"/>
  <c r="M997"/>
  <c r="M998" s="1"/>
  <c r="L997"/>
  <c r="L998" s="1"/>
  <c r="Y991"/>
  <c r="O990"/>
  <c r="N990"/>
  <c r="M990"/>
  <c r="L990"/>
  <c r="Y986"/>
  <c r="Y985"/>
  <c r="Y980"/>
  <c r="Y979"/>
  <c r="Y976"/>
  <c r="O975"/>
  <c r="N975"/>
  <c r="M975"/>
  <c r="L975"/>
  <c r="Y970"/>
  <c r="X964"/>
  <c r="Y963"/>
  <c r="Y960"/>
  <c r="W949"/>
  <c r="Y937"/>
  <c r="Y933"/>
  <c r="Y930"/>
  <c r="Y929"/>
  <c r="Y922"/>
  <c r="Y921"/>
  <c r="Y920"/>
  <c r="Y912"/>
  <c r="Y911"/>
  <c r="Y885"/>
  <c r="Y884"/>
  <c r="Y883"/>
  <c r="Y882"/>
  <c r="Y881"/>
  <c r="Y880"/>
  <c r="Y875"/>
  <c r="Y874"/>
  <c r="Y873"/>
  <c r="Y870"/>
  <c r="Y865"/>
  <c r="Y864"/>
  <c r="Y863"/>
  <c r="Y862"/>
  <c r="Y861"/>
  <c r="O859"/>
  <c r="O861" s="1"/>
  <c r="N859"/>
  <c r="N861" s="1"/>
  <c r="M859"/>
  <c r="M861" s="1"/>
  <c r="L859"/>
  <c r="L861" s="1"/>
  <c r="Y839"/>
  <c r="Y831"/>
  <c r="Y830"/>
  <c r="Y822"/>
  <c r="Y801"/>
  <c r="Y800"/>
  <c r="Y799"/>
  <c r="Y790"/>
  <c r="Y787"/>
  <c r="O785"/>
  <c r="O787" s="1"/>
  <c r="N785"/>
  <c r="N787" s="1"/>
  <c r="M785"/>
  <c r="M787" s="1"/>
  <c r="L785"/>
  <c r="L787" s="1"/>
  <c r="Y784"/>
  <c r="O783"/>
  <c r="O784" s="1"/>
  <c r="N783"/>
  <c r="N784" s="1"/>
  <c r="M783"/>
  <c r="M784" s="1"/>
  <c r="L783"/>
  <c r="L784" s="1"/>
  <c r="Y782"/>
  <c r="O780"/>
  <c r="O782" s="1"/>
  <c r="N780"/>
  <c r="N782" s="1"/>
  <c r="M780"/>
  <c r="M782" s="1"/>
  <c r="L780"/>
  <c r="L782" s="1"/>
  <c r="Y768"/>
  <c r="O766"/>
  <c r="O768" s="1"/>
  <c r="N766"/>
  <c r="N768" s="1"/>
  <c r="M766"/>
  <c r="M768" s="1"/>
  <c r="L766"/>
  <c r="L768" s="1"/>
  <c r="Y765"/>
  <c r="O764"/>
  <c r="O765" s="1"/>
  <c r="N764"/>
  <c r="N765" s="1"/>
  <c r="M764"/>
  <c r="M765" s="1"/>
  <c r="L764"/>
  <c r="L765" s="1"/>
  <c r="Y747"/>
  <c r="O745"/>
  <c r="O747" s="1"/>
  <c r="N745"/>
  <c r="N747" s="1"/>
  <c r="M745"/>
  <c r="M747" s="1"/>
  <c r="L745"/>
  <c r="L747" s="1"/>
  <c r="Y732"/>
  <c r="O731"/>
  <c r="O732" s="1"/>
  <c r="N731"/>
  <c r="N732" s="1"/>
  <c r="M731"/>
  <c r="M732" s="1"/>
  <c r="L731"/>
  <c r="L732" s="1"/>
  <c r="Y724"/>
  <c r="O723"/>
  <c r="O724" s="1"/>
  <c r="N723"/>
  <c r="N724" s="1"/>
  <c r="M723"/>
  <c r="M724" s="1"/>
  <c r="L723"/>
  <c r="L724" s="1"/>
  <c r="Y719"/>
  <c r="O717"/>
  <c r="O719" s="1"/>
  <c r="N717"/>
  <c r="N719" s="1"/>
  <c r="M717"/>
  <c r="M719" s="1"/>
  <c r="L717"/>
  <c r="L719" s="1"/>
  <c r="Y716"/>
  <c r="O714"/>
  <c r="O716" s="1"/>
  <c r="N714"/>
  <c r="N716" s="1"/>
  <c r="M714"/>
  <c r="M716" s="1"/>
  <c r="L714"/>
  <c r="L716" s="1"/>
  <c r="Y696"/>
  <c r="O693"/>
  <c r="O696" s="1"/>
  <c r="N693"/>
  <c r="N696" s="1"/>
  <c r="M693"/>
  <c r="M696" s="1"/>
  <c r="L693"/>
  <c r="L696" s="1"/>
  <c r="Y692"/>
  <c r="O690"/>
  <c r="O692" s="1"/>
  <c r="N690"/>
  <c r="N692" s="1"/>
  <c r="M690"/>
  <c r="M692" s="1"/>
  <c r="L690"/>
  <c r="L692" s="1"/>
  <c r="Y686"/>
  <c r="O685"/>
  <c r="O686" s="1"/>
  <c r="N685"/>
  <c r="N686" s="1"/>
  <c r="V689" s="1"/>
  <c r="Z689" s="1"/>
  <c r="AA689" s="1"/>
  <c r="M685"/>
  <c r="M686" s="1"/>
  <c r="L685"/>
  <c r="L686" s="1"/>
  <c r="Y674"/>
  <c r="O672"/>
  <c r="O674" s="1"/>
  <c r="N672"/>
  <c r="N674" s="1"/>
  <c r="M672"/>
  <c r="M674" s="1"/>
  <c r="L674"/>
  <c r="Y663"/>
  <c r="O662"/>
  <c r="O663" s="1"/>
  <c r="N662"/>
  <c r="N663" s="1"/>
  <c r="M662"/>
  <c r="M663" s="1"/>
  <c r="L662"/>
  <c r="L663" s="1"/>
  <c r="Y661"/>
  <c r="O659"/>
  <c r="O661" s="1"/>
  <c r="N659"/>
  <c r="N661" s="1"/>
  <c r="M659"/>
  <c r="M661" s="1"/>
  <c r="L659"/>
  <c r="L661" s="1"/>
  <c r="Y633"/>
  <c r="O628"/>
  <c r="O633" s="1"/>
  <c r="N628"/>
  <c r="N633" s="1"/>
  <c r="M628"/>
  <c r="M633" s="1"/>
  <c r="L628"/>
  <c r="L633" s="1"/>
  <c r="Y615"/>
  <c r="O612"/>
  <c r="O615" s="1"/>
  <c r="N612"/>
  <c r="N615" s="1"/>
  <c r="M612"/>
  <c r="M615" s="1"/>
  <c r="L612"/>
  <c r="L615" s="1"/>
  <c r="Y609"/>
  <c r="O608"/>
  <c r="O609" s="1"/>
  <c r="N608"/>
  <c r="N609" s="1"/>
  <c r="M608"/>
  <c r="M609" s="1"/>
  <c r="L608"/>
  <c r="L609" s="1"/>
  <c r="Y592"/>
  <c r="O588"/>
  <c r="O592" s="1"/>
  <c r="N588"/>
  <c r="N592" s="1"/>
  <c r="M588"/>
  <c r="M592" s="1"/>
  <c r="L588"/>
  <c r="L592" s="1"/>
  <c r="Y584"/>
  <c r="O582"/>
  <c r="O584" s="1"/>
  <c r="N582"/>
  <c r="N584" s="1"/>
  <c r="M582"/>
  <c r="M584" s="1"/>
  <c r="L582"/>
  <c r="L584" s="1"/>
  <c r="Y581"/>
  <c r="Y533"/>
  <c r="O530"/>
  <c r="O533" s="1"/>
  <c r="N530"/>
  <c r="N533" s="1"/>
  <c r="M530"/>
  <c r="M533" s="1"/>
  <c r="L530"/>
  <c r="L533" s="1"/>
  <c r="Y529"/>
  <c r="O525"/>
  <c r="O529" s="1"/>
  <c r="N525"/>
  <c r="N529" s="1"/>
  <c r="M525"/>
  <c r="M529" s="1"/>
  <c r="L525"/>
  <c r="L529" s="1"/>
  <c r="Y524"/>
  <c r="O522"/>
  <c r="N522"/>
  <c r="M522"/>
  <c r="L522"/>
  <c r="Y521"/>
  <c r="O520"/>
  <c r="O521" s="1"/>
  <c r="N520"/>
  <c r="N521" s="1"/>
  <c r="M520"/>
  <c r="M521" s="1"/>
  <c r="L520"/>
  <c r="L521" s="1"/>
  <c r="Y519"/>
  <c r="O517"/>
  <c r="O519" s="1"/>
  <c r="N517"/>
  <c r="N519" s="1"/>
  <c r="M517"/>
  <c r="M519" s="1"/>
  <c r="L517"/>
  <c r="L519" s="1"/>
  <c r="Y516"/>
  <c r="O514"/>
  <c r="O516" s="1"/>
  <c r="N514"/>
  <c r="N516" s="1"/>
  <c r="M514"/>
  <c r="M516" s="1"/>
  <c r="L514"/>
  <c r="L516" s="1"/>
  <c r="Y513"/>
  <c r="O508"/>
  <c r="O513" s="1"/>
  <c r="N508"/>
  <c r="N513" s="1"/>
  <c r="M508"/>
  <c r="M513" s="1"/>
  <c r="L508"/>
  <c r="L513" s="1"/>
  <c r="Y499"/>
  <c r="Y487"/>
  <c r="O484"/>
  <c r="O487" s="1"/>
  <c r="N484"/>
  <c r="N487" s="1"/>
  <c r="M484"/>
  <c r="M487" s="1"/>
  <c r="L484"/>
  <c r="L487" s="1"/>
  <c r="Y480"/>
  <c r="O479"/>
  <c r="O480" s="1"/>
  <c r="N479"/>
  <c r="M479"/>
  <c r="M480" s="1"/>
  <c r="L479"/>
  <c r="L480" s="1"/>
  <c r="Y475"/>
  <c r="O472"/>
  <c r="O475" s="1"/>
  <c r="N472"/>
  <c r="N475" s="1"/>
  <c r="M472"/>
  <c r="M475" s="1"/>
  <c r="L472"/>
  <c r="L475" s="1"/>
  <c r="Y471"/>
  <c r="Y469"/>
  <c r="O468"/>
  <c r="O469" s="1"/>
  <c r="N468"/>
  <c r="N469" s="1"/>
  <c r="M468"/>
  <c r="M469" s="1"/>
  <c r="L468"/>
  <c r="L469" s="1"/>
  <c r="Y448"/>
  <c r="O447"/>
  <c r="O448" s="1"/>
  <c r="N447"/>
  <c r="N448" s="1"/>
  <c r="M447"/>
  <c r="M448" s="1"/>
  <c r="L447"/>
  <c r="L448" s="1"/>
  <c r="Y446"/>
  <c r="O445"/>
  <c r="O446" s="1"/>
  <c r="N445"/>
  <c r="N446" s="1"/>
  <c r="M445"/>
  <c r="M446" s="1"/>
  <c r="L445"/>
  <c r="L446" s="1"/>
  <c r="O408"/>
  <c r="O432" s="1"/>
  <c r="N408"/>
  <c r="N432" s="1"/>
  <c r="V432" s="1"/>
  <c r="M408"/>
  <c r="M432" s="1"/>
  <c r="L408"/>
  <c r="L432" s="1"/>
  <c r="Y407"/>
  <c r="O405"/>
  <c r="O407" s="1"/>
  <c r="N405"/>
  <c r="N407" s="1"/>
  <c r="M405"/>
  <c r="M407" s="1"/>
  <c r="L405"/>
  <c r="L407" s="1"/>
  <c r="Y404"/>
  <c r="Y396"/>
  <c r="O393"/>
  <c r="O396" s="1"/>
  <c r="N393"/>
  <c r="N396" s="1"/>
  <c r="M393"/>
  <c r="M396" s="1"/>
  <c r="L393"/>
  <c r="L396" s="1"/>
  <c r="Y392"/>
  <c r="O391"/>
  <c r="O392" s="1"/>
  <c r="N391"/>
  <c r="N392" s="1"/>
  <c r="M391"/>
  <c r="M392" s="1"/>
  <c r="L391"/>
  <c r="L392" s="1"/>
  <c r="V967"/>
  <c r="Z967" s="1"/>
  <c r="AA967" s="1"/>
  <c r="Z546" l="1"/>
  <c r="AA546" s="1"/>
  <c r="Z541"/>
  <c r="AA541" s="1"/>
  <c r="Z432"/>
  <c r="AA432" s="1"/>
  <c r="Y1115"/>
  <c r="Z1064"/>
  <c r="AA1064" s="1"/>
  <c r="Y792"/>
  <c r="Z621"/>
  <c r="AA621" s="1"/>
  <c r="X792"/>
  <c r="N480"/>
  <c r="V480" s="1"/>
  <c r="Z480" s="1"/>
  <c r="AA480" s="1"/>
  <c r="L949"/>
  <c r="V601"/>
  <c r="Z601" s="1"/>
  <c r="AA601" s="1"/>
  <c r="V803"/>
  <c r="Z803" s="1"/>
  <c r="AA803" s="1"/>
  <c r="L524"/>
  <c r="O524"/>
  <c r="V461"/>
  <c r="Z461" s="1"/>
  <c r="AA461" s="1"/>
  <c r="V464"/>
  <c r="V401"/>
  <c r="Z401" s="1"/>
  <c r="AA401" s="1"/>
  <c r="V879"/>
  <c r="Z879" s="1"/>
  <c r="AA879" s="1"/>
  <c r="V680"/>
  <c r="Z680" s="1"/>
  <c r="AA680" s="1"/>
  <c r="V739"/>
  <c r="Z739" s="1"/>
  <c r="AA739" s="1"/>
  <c r="V736"/>
  <c r="Z736" s="1"/>
  <c r="AA736" s="1"/>
  <c r="V642"/>
  <c r="Z642" s="1"/>
  <c r="AA642" s="1"/>
  <c r="V716"/>
  <c r="V939"/>
  <c r="Z939" s="1"/>
  <c r="AA939" s="1"/>
  <c r="V623"/>
  <c r="Z623" s="1"/>
  <c r="AA623" s="1"/>
  <c r="V963"/>
  <c r="Z963" s="1"/>
  <c r="AA963" s="1"/>
  <c r="V605"/>
  <c r="Z605" s="1"/>
  <c r="AA605" s="1"/>
  <c r="V953"/>
  <c r="Z953" s="1"/>
  <c r="AA953" s="1"/>
  <c r="V957"/>
  <c r="Z957" s="1"/>
  <c r="AA957" s="1"/>
  <c r="N524"/>
  <c r="V524" s="1"/>
  <c r="V587"/>
  <c r="Z587" s="1"/>
  <c r="AA587" s="1"/>
  <c r="M524"/>
  <c r="V538"/>
  <c r="Z538" s="1"/>
  <c r="AA538" s="1"/>
  <c r="V580"/>
  <c r="Z580" s="1"/>
  <c r="AA580" s="1"/>
  <c r="V504"/>
  <c r="Z504" s="1"/>
  <c r="AA504" s="1"/>
  <c r="V490"/>
  <c r="Z490" s="1"/>
  <c r="AA490" s="1"/>
  <c r="V501"/>
  <c r="Z501" s="1"/>
  <c r="AA501" s="1"/>
  <c r="V495"/>
  <c r="Z495" s="1"/>
  <c r="AA495" s="1"/>
  <c r="V492"/>
  <c r="Z492" s="1"/>
  <c r="AA492" s="1"/>
  <c r="V914"/>
  <c r="Z914" s="1"/>
  <c r="AA914" s="1"/>
  <c r="V603"/>
  <c r="Z603" s="1"/>
  <c r="AA603" s="1"/>
  <c r="V399"/>
  <c r="Z399" s="1"/>
  <c r="AA399" s="1"/>
  <c r="V916"/>
  <c r="Z916" s="1"/>
  <c r="AA916" s="1"/>
  <c r="V787"/>
  <c r="Z787" s="1"/>
  <c r="AA787" s="1"/>
  <c r="V974"/>
  <c r="Z974" s="1"/>
  <c r="AA974" s="1"/>
  <c r="V932"/>
  <c r="Z932" s="1"/>
  <c r="AA932" s="1"/>
  <c r="V849"/>
  <c r="Z849" s="1"/>
  <c r="AA849" s="1"/>
  <c r="V845"/>
  <c r="Z845" s="1"/>
  <c r="AA845" s="1"/>
  <c r="V847"/>
  <c r="Z847" s="1"/>
  <c r="AA847" s="1"/>
  <c r="V779"/>
  <c r="Z779" s="1"/>
  <c r="AA779" s="1"/>
  <c r="V776"/>
  <c r="Z776" s="1"/>
  <c r="AA776" s="1"/>
  <c r="V774"/>
  <c r="Z774" s="1"/>
  <c r="AA774" s="1"/>
  <c r="V757"/>
  <c r="Z757" s="1"/>
  <c r="AA757" s="1"/>
  <c r="V752"/>
  <c r="Z752" s="1"/>
  <c r="AA752" s="1"/>
  <c r="V727"/>
  <c r="Z727" s="1"/>
  <c r="AA727" s="1"/>
  <c r="V722"/>
  <c r="Z722" s="1"/>
  <c r="AA722" s="1"/>
  <c r="V713"/>
  <c r="V710"/>
  <c r="Z710" s="1"/>
  <c r="AA710" s="1"/>
  <c r="V704"/>
  <c r="Z704" s="1"/>
  <c r="AA704" s="1"/>
  <c r="V700"/>
  <c r="Z700" s="1"/>
  <c r="AA700" s="1"/>
  <c r="V677"/>
  <c r="Z677" s="1"/>
  <c r="AA677" s="1"/>
  <c r="V671"/>
  <c r="Z671" s="1"/>
  <c r="AA671" s="1"/>
  <c r="V668"/>
  <c r="Z668" s="1"/>
  <c r="AA668" s="1"/>
  <c r="V666"/>
  <c r="Z666" s="1"/>
  <c r="AA666" s="1"/>
  <c r="V645"/>
  <c r="Z645" s="1"/>
  <c r="AA645" s="1"/>
  <c r="V655"/>
  <c r="Z655" s="1"/>
  <c r="AA655" s="1"/>
  <c r="V658"/>
  <c r="Z658" s="1"/>
  <c r="AA658" s="1"/>
  <c r="V636"/>
  <c r="Z636" s="1"/>
  <c r="AA636" s="1"/>
  <c r="V627"/>
  <c r="Z627" s="1"/>
  <c r="AA627" s="1"/>
  <c r="V1022"/>
  <c r="Z1022" s="1"/>
  <c r="AA1022" s="1"/>
  <c r="Y971"/>
  <c r="Y977"/>
  <c r="Y949"/>
  <c r="Y964"/>
  <c r="V790"/>
  <c r="Z790" s="1"/>
  <c r="AA790" s="1"/>
  <c r="V1109"/>
  <c r="Z1109" s="1"/>
  <c r="AA1109" s="1"/>
  <c r="V1108"/>
  <c r="Z1108" s="1"/>
  <c r="AA1108" s="1"/>
  <c r="V1107"/>
  <c r="Z1107" s="1"/>
  <c r="AA1107" s="1"/>
  <c r="V1106"/>
  <c r="Z1106" s="1"/>
  <c r="AA1106" s="1"/>
  <c r="V1102"/>
  <c r="Z1102" s="1"/>
  <c r="AA1102" s="1"/>
  <c r="V1101"/>
  <c r="Z1101" s="1"/>
  <c r="AA1101" s="1"/>
  <c r="V1100"/>
  <c r="Z1100" s="1"/>
  <c r="AA1100" s="1"/>
  <c r="V1099"/>
  <c r="Z1099" s="1"/>
  <c r="AA1099" s="1"/>
  <c r="V1096"/>
  <c r="Z1096" s="1"/>
  <c r="AA1096" s="1"/>
  <c r="V1095"/>
  <c r="Z1095" s="1"/>
  <c r="AA1095" s="1"/>
  <c r="V1094"/>
  <c r="Z1094" s="1"/>
  <c r="AA1094" s="1"/>
  <c r="V1093"/>
  <c r="Z1093" s="1"/>
  <c r="AA1093" s="1"/>
  <c r="V1092"/>
  <c r="Z1092" s="1"/>
  <c r="AA1092" s="1"/>
  <c r="V1091"/>
  <c r="Z1091" s="1"/>
  <c r="AA1091" s="1"/>
  <c r="V1090"/>
  <c r="Z1090" s="1"/>
  <c r="AA1090" s="1"/>
  <c r="V1089"/>
  <c r="Z1089" s="1"/>
  <c r="AA1089" s="1"/>
  <c r="V1088"/>
  <c r="Z1088" s="1"/>
  <c r="AA1088" s="1"/>
  <c r="V1087"/>
  <c r="Z1087" s="1"/>
  <c r="AA1087" s="1"/>
  <c r="V1086"/>
  <c r="Z1086" s="1"/>
  <c r="AA1086" s="1"/>
  <c r="V1085"/>
  <c r="Z1085" s="1"/>
  <c r="AA1085" s="1"/>
  <c r="V1084"/>
  <c r="Z1084" s="1"/>
  <c r="AA1084" s="1"/>
  <c r="V1083"/>
  <c r="Z1083" s="1"/>
  <c r="AA1083" s="1"/>
  <c r="V1078"/>
  <c r="Z1078" s="1"/>
  <c r="AA1078" s="1"/>
  <c r="V1077"/>
  <c r="Z1077" s="1"/>
  <c r="AA1077" s="1"/>
  <c r="V1070"/>
  <c r="V1062"/>
  <c r="Z1062" s="1"/>
  <c r="AA1062" s="1"/>
  <c r="V1060"/>
  <c r="Z1060" s="1"/>
  <c r="AA1060" s="1"/>
  <c r="V1059"/>
  <c r="Z1059" s="1"/>
  <c r="AA1059" s="1"/>
  <c r="V1052"/>
  <c r="Z1052" s="1"/>
  <c r="AA1052" s="1"/>
  <c r="V1045"/>
  <c r="Z1045" s="1"/>
  <c r="AA1045" s="1"/>
  <c r="V1038"/>
  <c r="Z1038" s="1"/>
  <c r="AA1038" s="1"/>
  <c r="V1026"/>
  <c r="Z1026" s="1"/>
  <c r="AA1026" s="1"/>
  <c r="V1025"/>
  <c r="Z1025" s="1"/>
  <c r="AA1025" s="1"/>
  <c r="V1021"/>
  <c r="Z1021" s="1"/>
  <c r="AA1021" s="1"/>
  <c r="V1020"/>
  <c r="Z1020" s="1"/>
  <c r="AA1020" s="1"/>
  <c r="V1004"/>
  <c r="Z1004" s="1"/>
  <c r="AA1004" s="1"/>
  <c r="V1001"/>
  <c r="Z1001" s="1"/>
  <c r="AA1001" s="1"/>
  <c r="V999"/>
  <c r="Z999" s="1"/>
  <c r="AA999" s="1"/>
  <c r="V998"/>
  <c r="Z998" s="1"/>
  <c r="AA998" s="1"/>
  <c r="V986"/>
  <c r="Z986" s="1"/>
  <c r="AA986" s="1"/>
  <c r="V985"/>
  <c r="Z985" s="1"/>
  <c r="AA985" s="1"/>
  <c r="V980"/>
  <c r="Z980" s="1"/>
  <c r="AA980" s="1"/>
  <c r="V979"/>
  <c r="Z979" s="1"/>
  <c r="V937"/>
  <c r="Z937" s="1"/>
  <c r="AA937" s="1"/>
  <c r="V933"/>
  <c r="Z933" s="1"/>
  <c r="AA933" s="1"/>
  <c r="V930"/>
  <c r="Z930" s="1"/>
  <c r="AA930" s="1"/>
  <c r="V929"/>
  <c r="Z929" s="1"/>
  <c r="AA929" s="1"/>
  <c r="V922"/>
  <c r="Z922" s="1"/>
  <c r="AA922" s="1"/>
  <c r="V921"/>
  <c r="Z921" s="1"/>
  <c r="AA921" s="1"/>
  <c r="V920"/>
  <c r="Z920" s="1"/>
  <c r="AA920" s="1"/>
  <c r="V912"/>
  <c r="Z912" s="1"/>
  <c r="AA912" s="1"/>
  <c r="V911"/>
  <c r="Z911" s="1"/>
  <c r="AA911" s="1"/>
  <c r="V885"/>
  <c r="Z885" s="1"/>
  <c r="AA885" s="1"/>
  <c r="V884"/>
  <c r="Z884" s="1"/>
  <c r="AA884" s="1"/>
  <c r="V883"/>
  <c r="Z883" s="1"/>
  <c r="AA883" s="1"/>
  <c r="V882"/>
  <c r="Z882" s="1"/>
  <c r="AA882" s="1"/>
  <c r="V881"/>
  <c r="Z881" s="1"/>
  <c r="AA881" s="1"/>
  <c r="V880"/>
  <c r="Z880" s="1"/>
  <c r="AA880" s="1"/>
  <c r="V875"/>
  <c r="Z875" s="1"/>
  <c r="AA875" s="1"/>
  <c r="V874"/>
  <c r="Z874" s="1"/>
  <c r="AA874" s="1"/>
  <c r="V873"/>
  <c r="Z873" s="1"/>
  <c r="AA873" s="1"/>
  <c r="V870"/>
  <c r="Z870" s="1"/>
  <c r="AA870" s="1"/>
  <c r="V865"/>
  <c r="Z865" s="1"/>
  <c r="AA865" s="1"/>
  <c r="V864"/>
  <c r="Z864" s="1"/>
  <c r="AA864" s="1"/>
  <c r="V863"/>
  <c r="Z863" s="1"/>
  <c r="AA863" s="1"/>
  <c r="V862"/>
  <c r="Z862" s="1"/>
  <c r="AA862" s="1"/>
  <c r="V861"/>
  <c r="V839"/>
  <c r="Z839" s="1"/>
  <c r="AA839" s="1"/>
  <c r="V831"/>
  <c r="Z831" s="1"/>
  <c r="AA831" s="1"/>
  <c r="V830"/>
  <c r="Z830" s="1"/>
  <c r="AA830" s="1"/>
  <c r="V822"/>
  <c r="Z822" s="1"/>
  <c r="AA822" s="1"/>
  <c r="V801"/>
  <c r="Z801" s="1"/>
  <c r="AA801" s="1"/>
  <c r="V800"/>
  <c r="Z800" s="1"/>
  <c r="AA800" s="1"/>
  <c r="V799"/>
  <c r="Z799" s="1"/>
  <c r="AA799" s="1"/>
  <c r="V784"/>
  <c r="Z784" s="1"/>
  <c r="AA784" s="1"/>
  <c r="V782"/>
  <c r="Z782" s="1"/>
  <c r="AA782" s="1"/>
  <c r="V768"/>
  <c r="Z768" s="1"/>
  <c r="AA768" s="1"/>
  <c r="V765"/>
  <c r="Z765" s="1"/>
  <c r="AA765" s="1"/>
  <c r="V747"/>
  <c r="Z747" s="1"/>
  <c r="AA747" s="1"/>
  <c r="V732"/>
  <c r="Z732" s="1"/>
  <c r="AA732" s="1"/>
  <c r="V724"/>
  <c r="Z724" s="1"/>
  <c r="AA724" s="1"/>
  <c r="V719"/>
  <c r="Z719" s="1"/>
  <c r="AA719" s="1"/>
  <c r="V696"/>
  <c r="Z696" s="1"/>
  <c r="AA696" s="1"/>
  <c r="V692"/>
  <c r="Z692" s="1"/>
  <c r="AA692" s="1"/>
  <c r="V686"/>
  <c r="Z686" s="1"/>
  <c r="AA686" s="1"/>
  <c r="V674"/>
  <c r="Z674" s="1"/>
  <c r="AA674" s="1"/>
  <c r="V663"/>
  <c r="Z663" s="1"/>
  <c r="AA663" s="1"/>
  <c r="V661"/>
  <c r="Z661" s="1"/>
  <c r="AA661" s="1"/>
  <c r="V633"/>
  <c r="Z633" s="1"/>
  <c r="AA633" s="1"/>
  <c r="V592"/>
  <c r="V584"/>
  <c r="V581"/>
  <c r="Z581" s="1"/>
  <c r="AA581" s="1"/>
  <c r="V533"/>
  <c r="Z533" s="1"/>
  <c r="AA533" s="1"/>
  <c r="V529"/>
  <c r="Z529" s="1"/>
  <c r="AA529" s="1"/>
  <c r="V521"/>
  <c r="Z521" s="1"/>
  <c r="AA521" s="1"/>
  <c r="V519"/>
  <c r="Z519" s="1"/>
  <c r="AA519" s="1"/>
  <c r="V516"/>
  <c r="Z516" s="1"/>
  <c r="AA516" s="1"/>
  <c r="V513"/>
  <c r="Z513" s="1"/>
  <c r="AA513" s="1"/>
  <c r="V499"/>
  <c r="Z499" s="1"/>
  <c r="AA499" s="1"/>
  <c r="V487"/>
  <c r="Z487" s="1"/>
  <c r="AA487" s="1"/>
  <c r="V475"/>
  <c r="Z475" s="1"/>
  <c r="AA475" s="1"/>
  <c r="V471"/>
  <c r="Z471" s="1"/>
  <c r="AA471" s="1"/>
  <c r="V469"/>
  <c r="Z469" s="1"/>
  <c r="AA469" s="1"/>
  <c r="V448"/>
  <c r="Z448" s="1"/>
  <c r="AA448" s="1"/>
  <c r="V446"/>
  <c r="Z446" s="1"/>
  <c r="AA446" s="1"/>
  <c r="V407"/>
  <c r="Z407" s="1"/>
  <c r="AA407" s="1"/>
  <c r="V404"/>
  <c r="Z404" s="1"/>
  <c r="AA404" s="1"/>
  <c r="V396"/>
  <c r="Z396" s="1"/>
  <c r="AA396" s="1"/>
  <c r="V392"/>
  <c r="Z392" s="1"/>
  <c r="AA392" s="1"/>
  <c r="V615"/>
  <c r="V609"/>
  <c r="Z609" s="1"/>
  <c r="AA609" s="1"/>
  <c r="O949"/>
  <c r="O971"/>
  <c r="M976"/>
  <c r="M977" s="1"/>
  <c r="N991"/>
  <c r="V991" s="1"/>
  <c r="L976"/>
  <c r="L977" s="1"/>
  <c r="M991"/>
  <c r="M1115" s="1"/>
  <c r="M949"/>
  <c r="M971"/>
  <c r="O976"/>
  <c r="O977" s="1"/>
  <c r="L991"/>
  <c r="L964"/>
  <c r="N976"/>
  <c r="O991"/>
  <c r="O1115" s="1"/>
  <c r="N1115" l="1"/>
  <c r="Z464"/>
  <c r="AA464" s="1"/>
  <c r="N964"/>
  <c r="M964"/>
  <c r="Z716"/>
  <c r="AA716" s="1"/>
  <c r="O964"/>
  <c r="Z615"/>
  <c r="AA615" s="1"/>
  <c r="V970"/>
  <c r="N971"/>
  <c r="V976"/>
  <c r="Z976" s="1"/>
  <c r="AA976" s="1"/>
  <c r="N977"/>
  <c r="Z524"/>
  <c r="AA524" s="1"/>
  <c r="Z584"/>
  <c r="AA584" s="1"/>
  <c r="Z1070"/>
  <c r="AA1070" s="1"/>
  <c r="Z861"/>
  <c r="AA861" s="1"/>
  <c r="Z991"/>
  <c r="AA991" s="1"/>
  <c r="AA979"/>
  <c r="V960"/>
  <c r="Z960" s="1"/>
  <c r="AA960" l="1"/>
  <c r="Z964"/>
  <c r="AA964" s="1"/>
  <c r="Z977"/>
  <c r="AA977" s="1"/>
  <c r="V483" l="1"/>
  <c r="Z483" s="1"/>
  <c r="AA483" l="1"/>
  <c r="L1115"/>
  <c r="Z1044"/>
  <c r="AA1044" l="1"/>
  <c r="Z1115"/>
  <c r="L971"/>
  <c r="Z970"/>
  <c r="AA970" s="1"/>
  <c r="Z971" l="1"/>
  <c r="AA971" s="1"/>
  <c r="O793" s="1"/>
  <c r="V894"/>
  <c r="Z894" s="1"/>
  <c r="AA894" l="1"/>
  <c r="Z592"/>
  <c r="AA592" s="1"/>
  <c r="Z713"/>
  <c r="AA713" s="1"/>
  <c r="V809" l="1"/>
  <c r="Z809" s="1"/>
  <c r="N949"/>
  <c r="AA809" l="1"/>
  <c r="Z949"/>
  <c r="AA949" s="1"/>
  <c r="N792"/>
  <c r="N1116" s="1"/>
  <c r="V619"/>
  <c r="Z619" s="1"/>
  <c r="O792"/>
  <c r="O1116" s="1"/>
  <c r="M792"/>
  <c r="M1116" s="1"/>
  <c r="L792"/>
  <c r="L1116" s="1"/>
  <c r="Z792" l="1"/>
  <c r="AA792" s="1"/>
  <c r="M793" s="1"/>
  <c r="AA619"/>
</calcChain>
</file>

<file path=xl/comments1.xml><?xml version="1.0" encoding="utf-8"?>
<comments xmlns="http://schemas.openxmlformats.org/spreadsheetml/2006/main">
  <authors>
    <author>admi n</author>
  </authors>
  <commentList>
    <comment ref="C212" authorId="0">
      <text>
        <r>
          <rPr>
            <b/>
            <sz val="9"/>
            <color indexed="81"/>
            <rFont val="Tahoma"/>
            <family val="2"/>
          </rPr>
          <t>LILO of 400kv Lko-Bly-II line at Shahjahanpur on 11/06/14</t>
        </r>
      </text>
    </comment>
    <comment ref="C577" authorId="0">
      <text>
        <r>
          <rPr>
            <b/>
            <sz val="9"/>
            <color indexed="81"/>
            <rFont val="Tahoma"/>
            <family val="2"/>
          </rPr>
          <t>DOC-11-02-15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11" authorId="0">
      <text>
        <r>
          <rPr>
            <sz val="9"/>
            <color indexed="81"/>
            <rFont val="Tahoma"/>
            <family val="2"/>
          </rPr>
          <t>LILO of Anta-Dausa at LALKOT by RRVPNL DOC-01-02-14</t>
        </r>
      </text>
    </comment>
    <comment ref="C927" authorId="0">
      <text>
        <r>
          <rPr>
            <b/>
            <sz val="9"/>
            <color indexed="81"/>
            <rFont val="Tahoma"/>
            <family val="2"/>
          </rPr>
          <t>DOC-15/06/14</t>
        </r>
      </text>
    </comment>
    <comment ref="C928" authorId="0">
      <text>
        <r>
          <rPr>
            <b/>
            <sz val="9"/>
            <color indexed="81"/>
            <rFont val="Tahoma"/>
            <family val="2"/>
          </rPr>
          <t>DOC-26/09/14</t>
        </r>
      </text>
    </comment>
  </commentList>
</comments>
</file>

<file path=xl/sharedStrings.xml><?xml version="1.0" encoding="utf-8"?>
<sst xmlns="http://schemas.openxmlformats.org/spreadsheetml/2006/main" count="5990" uniqueCount="1032">
  <si>
    <t xml:space="preserve"> POWERGRID CORPORATION OF INDIA LIMITED.</t>
  </si>
  <si>
    <t>SUMMARY OF ELEMENT WISE OUTAGES &amp; AVAILABILITY</t>
  </si>
  <si>
    <t xml:space="preserve"> NAME OF REGION : NR-I</t>
  </si>
  <si>
    <t xml:space="preserve"> NAME OF REGION : NRTS-I</t>
  </si>
  <si>
    <t>Sr.No.</t>
  </si>
  <si>
    <t>Unique ID of transmission Element</t>
  </si>
  <si>
    <t>ELEMENT NAME</t>
  </si>
  <si>
    <t>Description (Length/Nos./MVA/MVAr/MW/etc.)</t>
  </si>
  <si>
    <t>Region</t>
  </si>
  <si>
    <t>Type of failure</t>
  </si>
  <si>
    <t>OUTAGE</t>
  </si>
  <si>
    <t>RESTORATION</t>
  </si>
  <si>
    <t>Details of Outage</t>
  </si>
  <si>
    <t>Total outage in days (1)</t>
  </si>
  <si>
    <t>DURATION OF OUTAGE ATTRIBUTABLE TO (in hrs)</t>
  </si>
  <si>
    <t>Restoration Time as per Regulation 5(b)                                                (2)</t>
  </si>
  <si>
    <t>Whether Restoration Time more than normative (Y/N)</t>
  </si>
  <si>
    <t>Difference between Actual and Norm                                            1-2</t>
  </si>
  <si>
    <t>Classification/ Category Code</t>
  </si>
  <si>
    <t>Detailed Reason(s) for Outage</t>
  </si>
  <si>
    <t>Outage Certifying Agency and Reference Document</t>
  </si>
  <si>
    <t xml:space="preserve">Total Duration Available for Consideration </t>
  </si>
  <si>
    <t>SIL</t>
  </si>
  <si>
    <t>Ckt. Kms.</t>
  </si>
  <si>
    <t xml:space="preserve">Weightage Factor </t>
  </si>
  <si>
    <t>H=(G*(Z-@))/Z</t>
  </si>
  <si>
    <t>% Availability as certified by certifying agency</t>
  </si>
  <si>
    <t>DATE    TIME</t>
  </si>
  <si>
    <t>No. of towers damaged</t>
  </si>
  <si>
    <t xml:space="preserve">no. of insulator failed </t>
  </si>
  <si>
    <t>ISTS Licensee</t>
  </si>
  <si>
    <t>OTHERS</t>
  </si>
  <si>
    <t>System constraint/ Natural calamity/ Militancy</t>
  </si>
  <si>
    <t>Deemed Available</t>
  </si>
  <si>
    <t xml:space="preserve"> @ (T)</t>
  </si>
  <si>
    <t xml:space="preserve"> # (U)</t>
  </si>
  <si>
    <t xml:space="preserve"> &amp; ( C )</t>
  </si>
  <si>
    <t xml:space="preserve"> * (D)</t>
  </si>
  <si>
    <t>Z</t>
  </si>
  <si>
    <t>( E)</t>
  </si>
  <si>
    <t>( F)</t>
  </si>
  <si>
    <t>G=E x F</t>
  </si>
  <si>
    <t>Hrs:Min</t>
  </si>
  <si>
    <t>Code</t>
  </si>
  <si>
    <t>Hrs</t>
  </si>
  <si>
    <t>E</t>
  </si>
  <si>
    <t>F</t>
  </si>
  <si>
    <t>G</t>
  </si>
  <si>
    <t>H</t>
  </si>
  <si>
    <t xml:space="preserve"> A</t>
  </si>
  <si>
    <t xml:space="preserve"> 765 KV TRANS LINES</t>
  </si>
  <si>
    <t>NR176505</t>
  </si>
  <si>
    <t>765 KV AGRA- MEERUT</t>
  </si>
  <si>
    <t>NR1</t>
  </si>
  <si>
    <t>--</t>
  </si>
  <si>
    <t>NR176502</t>
  </si>
  <si>
    <t>765KV AGRA-FATEHPUR-I</t>
  </si>
  <si>
    <t>LVRD</t>
  </si>
  <si>
    <t>SUB TOTAL</t>
  </si>
  <si>
    <t>NR176507</t>
  </si>
  <si>
    <t>765KV AGRA-FATEHPUR-II</t>
  </si>
  <si>
    <t>NR176504</t>
  </si>
  <si>
    <t>765KV AGRA-JHATIKALA</t>
  </si>
  <si>
    <t>NR176503</t>
  </si>
  <si>
    <t>765KV FATEHPUR-GAYA</t>
  </si>
  <si>
    <t>NR176506</t>
  </si>
  <si>
    <t>765KV FATEHPUR-SASARAM</t>
  </si>
  <si>
    <t>NR176501</t>
  </si>
  <si>
    <t>765KV LUCKNOW-BALIA</t>
  </si>
  <si>
    <t>B</t>
  </si>
  <si>
    <t xml:space="preserve"> 400 KV TRANS LINES</t>
  </si>
  <si>
    <t>NR140001</t>
  </si>
  <si>
    <t>400KV AGRA-AGRA(UP)-I</t>
  </si>
  <si>
    <t>NR140002</t>
  </si>
  <si>
    <t>400KV AGRA-AGRA(UP)-II</t>
  </si>
  <si>
    <t>NR140003</t>
  </si>
  <si>
    <t>400KV AGRA-AURAIYA-I</t>
  </si>
  <si>
    <t>NR140004</t>
  </si>
  <si>
    <t>400KV AGRA-AURAIYA-II</t>
  </si>
  <si>
    <t>NR140005</t>
  </si>
  <si>
    <t>400KV AGRA-BASSI-I</t>
  </si>
  <si>
    <t>NR140008</t>
  </si>
  <si>
    <t>400KV AGRA-BHIWADI-I</t>
  </si>
  <si>
    <t>NR140009</t>
  </si>
  <si>
    <t>400KV AGRA-BHIWADI-II</t>
  </si>
  <si>
    <t>NR140010</t>
  </si>
  <si>
    <t>400KV AGRA-BLBGRH</t>
  </si>
  <si>
    <t>NR140116</t>
  </si>
  <si>
    <t>400KV AGRA-JAIPUR(S)-I</t>
  </si>
  <si>
    <t>NR140126</t>
  </si>
  <si>
    <t>400KV AGRA-JAIPUR(S)-II</t>
  </si>
  <si>
    <t>NR140144</t>
  </si>
  <si>
    <t>400KV AGRA-SIKAR-I</t>
  </si>
  <si>
    <t>NR140145</t>
  </si>
  <si>
    <t>400KV AGRA-SIKAR-II</t>
  </si>
  <si>
    <t>NR140122</t>
  </si>
  <si>
    <t>400KV ALLD-FATEHPUR-I</t>
  </si>
  <si>
    <t>NR140123</t>
  </si>
  <si>
    <t>400KV ALLD-FATEHPUR-II</t>
  </si>
  <si>
    <t>NR140104</t>
  </si>
  <si>
    <t>400KV ALLD-FATEHPUR-III</t>
  </si>
  <si>
    <t>NR140012</t>
  </si>
  <si>
    <t>400KV ALLD-KNP-II</t>
  </si>
  <si>
    <t>NR140019</t>
  </si>
  <si>
    <t>400KV BALIA-MAU-I</t>
  </si>
  <si>
    <t>NR140020</t>
  </si>
  <si>
    <t>400KV BALIA-MAU-II</t>
  </si>
  <si>
    <t>NR140140</t>
  </si>
  <si>
    <t>400KV BALIA-SOHAWAL-I</t>
  </si>
  <si>
    <t>NR140120</t>
  </si>
  <si>
    <t>400KV BALIA-SOHAWAL-II</t>
  </si>
  <si>
    <t>NR140150</t>
  </si>
  <si>
    <t>400KV BAREILLY-BAREILLY(765)-I</t>
  </si>
  <si>
    <t>NR140023</t>
  </si>
  <si>
    <t>400KV BAREILLY-BRLY(UP)-I</t>
  </si>
  <si>
    <t>NR140024</t>
  </si>
  <si>
    <t>400KV BAREILLY-BRLY(UP)-II</t>
  </si>
  <si>
    <t>NR140025</t>
  </si>
  <si>
    <t>400KV BAREILLY-LKO(UP)</t>
  </si>
  <si>
    <t>NR140026</t>
  </si>
  <si>
    <t>400KV BAREILLY-MBAD-I</t>
  </si>
  <si>
    <t>NR140027</t>
  </si>
  <si>
    <t>400KV BAREILLY-MBAD-II</t>
  </si>
  <si>
    <t>NR140115</t>
  </si>
  <si>
    <t xml:space="preserve">400KV BAREILLY-ROSA-I </t>
  </si>
  <si>
    <t>NR140028</t>
  </si>
  <si>
    <t>400KV BASSI-BHIWADI-I</t>
  </si>
  <si>
    <t>NR140030</t>
  </si>
  <si>
    <t>400KV BASSI-HIRAPURA-I</t>
  </si>
  <si>
    <t>NR140031</t>
  </si>
  <si>
    <t>400KV BASSI-HIRAPURA-II</t>
  </si>
  <si>
    <t>NR140117</t>
  </si>
  <si>
    <t>400KV BASSI-JAIPUR(S)-I</t>
  </si>
  <si>
    <t>NR140127</t>
  </si>
  <si>
    <t>400KV BASSI-JAIPUR(S)-II</t>
  </si>
  <si>
    <t>NR140148</t>
  </si>
  <si>
    <t>400KV BASSI-KOTPUTLI</t>
  </si>
  <si>
    <t>NR140146</t>
  </si>
  <si>
    <t>400KV BASSI-PHAGI-I (Kalisindh)</t>
  </si>
  <si>
    <t>NR140147</t>
  </si>
  <si>
    <t>400KV BASSI-PHAGI-II (Kawai)</t>
  </si>
  <si>
    <t>NR140032</t>
  </si>
  <si>
    <t>400KV BHIWADI-GURGAON</t>
  </si>
  <si>
    <t>NR140033</t>
  </si>
  <si>
    <t>NR140149</t>
  </si>
  <si>
    <t>400KV BHIWADI-KOTPUTLI</t>
  </si>
  <si>
    <t>NR140106</t>
  </si>
  <si>
    <t>400KV BHIWADI-NIMRANA-I</t>
  </si>
  <si>
    <t>NR140107</t>
  </si>
  <si>
    <t>400KV BHIWADI-NIMRANA-II</t>
  </si>
  <si>
    <t>NR140035</t>
  </si>
  <si>
    <t>400KV BLBGRH-GURGAON</t>
  </si>
  <si>
    <t>NR140036</t>
  </si>
  <si>
    <t>400KV BLBGRH-MAHRANIBG</t>
  </si>
  <si>
    <t>NR140037</t>
  </si>
  <si>
    <t xml:space="preserve">400KV BLBGRH-MAINPURI-I </t>
  </si>
  <si>
    <t>NR140038</t>
  </si>
  <si>
    <t xml:space="preserve">400KV BLBGRH-MAINPURI-II  </t>
  </si>
  <si>
    <t>NR140138</t>
  </si>
  <si>
    <t xml:space="preserve">400KV BLBGRH-NAVADA </t>
  </si>
  <si>
    <t>NR140039</t>
  </si>
  <si>
    <t xml:space="preserve">400KV DAD-GR.NOIDA      </t>
  </si>
  <si>
    <t>NR140040</t>
  </si>
  <si>
    <t>400KV DAD-MAHRANIBG</t>
  </si>
  <si>
    <t>NR140041</t>
  </si>
  <si>
    <t>400KV DAD-MANDOLA-I</t>
  </si>
  <si>
    <t>NR140042</t>
  </si>
  <si>
    <t>400KV DAD-MANDOLA-II</t>
  </si>
  <si>
    <t>NR140043</t>
  </si>
  <si>
    <t>400KV DAD-MURADNGR</t>
  </si>
  <si>
    <t>NR140044</t>
  </si>
  <si>
    <t>400KV DAD-PANIPAT-I</t>
  </si>
  <si>
    <t>NR140045</t>
  </si>
  <si>
    <t xml:space="preserve">400KV DAD-PANIPAT-II  </t>
  </si>
  <si>
    <t>NR140124</t>
  </si>
  <si>
    <t xml:space="preserve">400KV FATEHPUR-MAINPURI-I </t>
  </si>
  <si>
    <t>NR140125</t>
  </si>
  <si>
    <t>400KV FATEHPUR-MAINPURI-II</t>
  </si>
  <si>
    <t>NR140046</t>
  </si>
  <si>
    <t>400KV GORAKH-GORAKH-I</t>
  </si>
  <si>
    <t>NR140047</t>
  </si>
  <si>
    <t>400KV GORKH-GORAKH-II</t>
  </si>
  <si>
    <t>NR140128</t>
  </si>
  <si>
    <t>400KV GURGAON-MANESAR-I</t>
  </si>
  <si>
    <t>NR140129</t>
  </si>
  <si>
    <t>400KV GURGAON-MANESAR-II</t>
  </si>
  <si>
    <t>NR140132</t>
  </si>
  <si>
    <t>400KV JHATIKALA-BAMNOLI-I</t>
  </si>
  <si>
    <t>NR140133</t>
  </si>
  <si>
    <t>400KV JHATIKALA-BAMNOLI-II</t>
  </si>
  <si>
    <t>NR140134</t>
  </si>
  <si>
    <t>400KV JHATIKALA-MUNDKA-I</t>
  </si>
  <si>
    <t>NR140135</t>
  </si>
  <si>
    <t>400KV JHATIKALA-MUNDKA-II</t>
  </si>
  <si>
    <t>NR140048</t>
  </si>
  <si>
    <t>400KV KANKROLI-BHINMAL</t>
  </si>
  <si>
    <t>NR140049</t>
  </si>
  <si>
    <t>400KV KANKROLI-JODHPUR</t>
  </si>
  <si>
    <t>NR140050</t>
  </si>
  <si>
    <t>400KV KANKROLI-RAPPC-I</t>
  </si>
  <si>
    <t>NR140051</t>
  </si>
  <si>
    <t>400KV KANKROLI-RAPPC-II</t>
  </si>
  <si>
    <t>NR140052</t>
  </si>
  <si>
    <t>400KV KNP-AGRA</t>
  </si>
  <si>
    <t>NR140053</t>
  </si>
  <si>
    <t>400KV KNP-AURAIYA-I</t>
  </si>
  <si>
    <t>NR140054</t>
  </si>
  <si>
    <t>400KV KNP-AURAIYA-II</t>
  </si>
  <si>
    <t>NR140055</t>
  </si>
  <si>
    <t>400KV KNP-BLBGARH-I</t>
  </si>
  <si>
    <t>NR140056</t>
  </si>
  <si>
    <t>400KV KNP-BLBGARH-II</t>
  </si>
  <si>
    <t>NR140057</t>
  </si>
  <si>
    <t>400KV KNP-BLBGARH-III</t>
  </si>
  <si>
    <t>NR140110</t>
  </si>
  <si>
    <t>400KV KNP-FATEHPUR-I</t>
  </si>
  <si>
    <t>NR140105</t>
  </si>
  <si>
    <t>400KV KNP-FATEHPUR-II</t>
  </si>
  <si>
    <t>NR140058</t>
  </si>
  <si>
    <t>400KV KNP-PANKI-I</t>
  </si>
  <si>
    <t>NR140059</t>
  </si>
  <si>
    <t>400KV KNP-PANKI-II</t>
  </si>
  <si>
    <t>NR140102</t>
  </si>
  <si>
    <t>400KV KOTA-BEAWAR</t>
  </si>
  <si>
    <t>NR140060</t>
  </si>
  <si>
    <t>400KV KOTA-MERTA-I</t>
  </si>
  <si>
    <t>NR140062</t>
  </si>
  <si>
    <t>400KV KOTA-RAPPC</t>
  </si>
  <si>
    <t>NR140063</t>
  </si>
  <si>
    <t>400KV KOTESHWR-KHEP-I</t>
  </si>
  <si>
    <t>NR140064</t>
  </si>
  <si>
    <t>400KV KOTESHWR-KHEP-II</t>
  </si>
  <si>
    <t>NR140065</t>
  </si>
  <si>
    <t>400KV KOTESHWR-TEHRI-I</t>
  </si>
  <si>
    <t>NR140098</t>
  </si>
  <si>
    <t>400KV KOTESHWR-TEHRI-II</t>
  </si>
  <si>
    <t>NR140070</t>
  </si>
  <si>
    <t>400KV LUCKNOW-GORAKH-III</t>
  </si>
  <si>
    <t>NR140071</t>
  </si>
  <si>
    <t>400KV LUCKNOW-GORAKH-IV</t>
  </si>
  <si>
    <t>NR140112</t>
  </si>
  <si>
    <t>400KV LUCKNOW-LKO(765)-I</t>
  </si>
  <si>
    <t>NR140113</t>
  </si>
  <si>
    <t>400KV LUCKNOW-LKO(765)-II</t>
  </si>
  <si>
    <t>NR140072</t>
  </si>
  <si>
    <t>400KV LUCKNOW-LKO(UP)</t>
  </si>
  <si>
    <t>NR140114</t>
  </si>
  <si>
    <t xml:space="preserve">400KV LUCKNOW-ROSA-I </t>
  </si>
  <si>
    <t>NR140141</t>
  </si>
  <si>
    <t>400KV LUCKNOW-SOHAWAL-I</t>
  </si>
  <si>
    <t>NR140121</t>
  </si>
  <si>
    <t>400KV LUCKNOW-SOHAWAL-II</t>
  </si>
  <si>
    <t>NR140073</t>
  </si>
  <si>
    <t>400KV LUCKNOW-SULTANPR</t>
  </si>
  <si>
    <t>NR140074</t>
  </si>
  <si>
    <t>400KV LUCKNOW-UNNAO-I</t>
  </si>
  <si>
    <t>NR140075</t>
  </si>
  <si>
    <t>400KV LUCKNOW-UNNAO-II</t>
  </si>
  <si>
    <t>NR140076</t>
  </si>
  <si>
    <t>400KV MBAD-MURADNGR</t>
  </si>
  <si>
    <t>NR140142</t>
  </si>
  <si>
    <t>400KV MEERUT-BAREILLY-I</t>
  </si>
  <si>
    <t>NR140130</t>
  </si>
  <si>
    <t>400KV MEERUT-BAREILLY-II</t>
  </si>
  <si>
    <t>NR140077</t>
  </si>
  <si>
    <t>400KV MEERUT-KOTESHWR-I</t>
  </si>
  <si>
    <t>NR140099</t>
  </si>
  <si>
    <t>400KV MEERUT-KOTESHWR-II</t>
  </si>
  <si>
    <t>NR140078</t>
  </si>
  <si>
    <t xml:space="preserve">400KV MEERUT-MND-I </t>
  </si>
  <si>
    <t>NR140079</t>
  </si>
  <si>
    <t>400KV MEERUT-MND-II</t>
  </si>
  <si>
    <t>NR140143</t>
  </si>
  <si>
    <t>400KV MEERUT-MND-III</t>
  </si>
  <si>
    <t>NR140131</t>
  </si>
  <si>
    <t>400KV MEERUT-MND-IV</t>
  </si>
  <si>
    <t>NR140080</t>
  </si>
  <si>
    <t>400KV MEERUT-MUZFRNGR</t>
  </si>
  <si>
    <t>NR140103</t>
  </si>
  <si>
    <t>400KV MERTA-BEAWAR</t>
  </si>
  <si>
    <t>NR140139</t>
  </si>
  <si>
    <t>400KV NAVADA-GR.NOIDA</t>
  </si>
  <si>
    <t>NR140118</t>
  </si>
  <si>
    <t>400KV NIMRANA-MANESAR-I</t>
  </si>
  <si>
    <t>NR140119</t>
  </si>
  <si>
    <t>400KV NIMRANA-MANESAR-II</t>
  </si>
  <si>
    <t>NR140108</t>
  </si>
  <si>
    <t>400KV NIMRANA-SIKAR-I</t>
  </si>
  <si>
    <t>NR140109</t>
  </si>
  <si>
    <t>400KV NIMRANA-SIKAR-II</t>
  </si>
  <si>
    <t>NR140084</t>
  </si>
  <si>
    <t xml:space="preserve">400KV RIHAND-ALLD-I               </t>
  </si>
  <si>
    <t>NR140085</t>
  </si>
  <si>
    <t xml:space="preserve">400KV RIHAND-ALLD-II         </t>
  </si>
  <si>
    <t>NR140086</t>
  </si>
  <si>
    <t>400KV ROORKI-MUZFRNGR</t>
  </si>
  <si>
    <t>NR140087</t>
  </si>
  <si>
    <t>400KV ROORKI-RISHIKESH</t>
  </si>
  <si>
    <t>NR140091</t>
  </si>
  <si>
    <t>400KV SING-ALLD-I</t>
  </si>
  <si>
    <t>NR140092</t>
  </si>
  <si>
    <t>400KV SING-ALLD-II</t>
  </si>
  <si>
    <t>NR140093</t>
  </si>
  <si>
    <t>400KV SING-ANPARA</t>
  </si>
  <si>
    <t>NR140111</t>
  </si>
  <si>
    <t>400KV SING-FATEHPUR</t>
  </si>
  <si>
    <t>NR140095</t>
  </si>
  <si>
    <t>400KV SING-LKO(UP)</t>
  </si>
  <si>
    <t>NR140096</t>
  </si>
  <si>
    <t>400KV SING-RIHAND-I</t>
  </si>
  <si>
    <t>NR140097</t>
  </si>
  <si>
    <t>400KV SING-RIHAND-II</t>
  </si>
  <si>
    <t>N-W40001</t>
  </si>
  <si>
    <t>400KV SING-VINDH-I</t>
  </si>
  <si>
    <t>N-W40002</t>
  </si>
  <si>
    <t>400KV SING-VINDH-II</t>
  </si>
  <si>
    <t>N-W40003</t>
  </si>
  <si>
    <t>400KV KANKROLI-ZERDA-I</t>
  </si>
  <si>
    <t>N-W40004</t>
  </si>
  <si>
    <t>400KV BHINMAL-ZERDA</t>
  </si>
  <si>
    <t>220 KV TRANS LINES</t>
  </si>
  <si>
    <t>BILUP2209</t>
  </si>
  <si>
    <t>220KV ALLD-JHUSI(UP)</t>
  </si>
  <si>
    <t>BILUP2210</t>
  </si>
  <si>
    <t>220KV JHUSI(UP)-PHULPUR(UP)</t>
  </si>
  <si>
    <t>BILUP2202</t>
  </si>
  <si>
    <t>220KV ALLD-REWA RD-I</t>
  </si>
  <si>
    <t>BILUP2203</t>
  </si>
  <si>
    <t>220KV ALLD-REWA RD-II</t>
  </si>
  <si>
    <t>NR122001</t>
  </si>
  <si>
    <t>220KV ANTA-BHIL-I</t>
  </si>
  <si>
    <t>NR122002</t>
  </si>
  <si>
    <t>220KV ANTA-BHIL-II</t>
  </si>
  <si>
    <t>NR122038</t>
  </si>
  <si>
    <t>220KV ANTA-LALSOT</t>
  </si>
  <si>
    <t>NR122004</t>
  </si>
  <si>
    <t>220KV ANTA-RAPPC</t>
  </si>
  <si>
    <t>NR122005</t>
  </si>
  <si>
    <t>220KV ANTA-S.MDHPR</t>
  </si>
  <si>
    <t>NR122006</t>
  </si>
  <si>
    <t>220KV AUR-SIKANDARA-I</t>
  </si>
  <si>
    <t>NR122007</t>
  </si>
  <si>
    <t>220KV AUR-SIKANDARA-II</t>
  </si>
  <si>
    <t>NR122008</t>
  </si>
  <si>
    <t xml:space="preserve">220KV BASSI-BAGRU </t>
  </si>
  <si>
    <t>NR122009</t>
  </si>
  <si>
    <t>220KV BASSI-DAUSA-I</t>
  </si>
  <si>
    <t>NR122010</t>
  </si>
  <si>
    <t>220KV BASSI-DAUSA-II</t>
  </si>
  <si>
    <t>NR122011</t>
  </si>
  <si>
    <t>220KV BASSI-IG NAGAR</t>
  </si>
  <si>
    <t>NR122012</t>
  </si>
  <si>
    <t>220KV DGANGA-BLY(UP)-II</t>
  </si>
  <si>
    <t>NR122013</t>
  </si>
  <si>
    <t>220KV DGANGA-PITHORAGRH</t>
  </si>
  <si>
    <t>220KV FATEHPUR-FTHPR(UP)-I</t>
  </si>
  <si>
    <t>NR122039</t>
  </si>
  <si>
    <t>220KV FATEHPUR-FTHPR(UP)-II</t>
  </si>
  <si>
    <t>NR122040</t>
  </si>
  <si>
    <t>220KV FATEHPUR-KNP SOUTH</t>
  </si>
  <si>
    <t>NR122041</t>
  </si>
  <si>
    <t>220KV FATEHPUR-NAUBASTA</t>
  </si>
  <si>
    <t>BILHY2201</t>
  </si>
  <si>
    <t>220KV FGPP-PALLA-I</t>
  </si>
  <si>
    <t>BILHY2202</t>
  </si>
  <si>
    <t>220KV FGPP-PALLA-II</t>
  </si>
  <si>
    <t>BILHY2203</t>
  </si>
  <si>
    <t>220KV FGPP-SPUR-I</t>
  </si>
  <si>
    <t>BILHY2204</t>
  </si>
  <si>
    <t>220KV FGPP-SPUR-II</t>
  </si>
  <si>
    <t>NR122014</t>
  </si>
  <si>
    <t>220KV HIRAPURA-IG NAGAR</t>
  </si>
  <si>
    <t>NR122015</t>
  </si>
  <si>
    <t>220KV HIRAPURA-SANGANER</t>
  </si>
  <si>
    <t>NR122016</t>
  </si>
  <si>
    <t>220KV KNP-MAINPURI</t>
  </si>
  <si>
    <t>NR122017</t>
  </si>
  <si>
    <t>220KV KNP-NAUBASTA</t>
  </si>
  <si>
    <t>NR122018</t>
  </si>
  <si>
    <t>220KV KNP-PANKI-I</t>
  </si>
  <si>
    <t>NR122019</t>
  </si>
  <si>
    <t>220KV KNP-PANKI-II</t>
  </si>
  <si>
    <t>NR122020</t>
  </si>
  <si>
    <t>220KV KNP-UNCHR-I</t>
  </si>
  <si>
    <t>NR122021</t>
  </si>
  <si>
    <t>220KV KNP-UNCHR-II</t>
  </si>
  <si>
    <t>NR122022</t>
  </si>
  <si>
    <t>220KV KNP-UNCHR-III</t>
  </si>
  <si>
    <t>NR122023</t>
  </si>
  <si>
    <t>220KV KNP-UNCHR-IV</t>
  </si>
  <si>
    <t>NR122047</t>
  </si>
  <si>
    <t>220KV LALSOT-DAUSA</t>
  </si>
  <si>
    <t>BILUP2204</t>
  </si>
  <si>
    <t>220KV MEERUT-MPURAM-I</t>
  </si>
  <si>
    <t>BILUP2205</t>
  </si>
  <si>
    <t>220KV MEERUT-MPURAM-II</t>
  </si>
  <si>
    <t>BILUP2206</t>
  </si>
  <si>
    <t>220KV MEERUT-NARA</t>
  </si>
  <si>
    <t>BILUP2207</t>
  </si>
  <si>
    <t>220KV MEERUT-SHTBDNGR</t>
  </si>
  <si>
    <t>BILUP2208</t>
  </si>
  <si>
    <t>220KV MEERUT-SIMBHOLI</t>
  </si>
  <si>
    <t>NR122024</t>
  </si>
  <si>
    <t>220KV PITHORAGRH-BRLY(UP)</t>
  </si>
  <si>
    <t>NR122025</t>
  </si>
  <si>
    <t>220KV RAIBRLY-CHINHAT</t>
  </si>
  <si>
    <t>NR122026</t>
  </si>
  <si>
    <t>220KV RAIBRLY-LKO(UP)</t>
  </si>
  <si>
    <t>NR122027</t>
  </si>
  <si>
    <t>220KV RAPPB-CHITT-I</t>
  </si>
  <si>
    <t>NR122028</t>
  </si>
  <si>
    <t>220KV RAPPB-CHITT-II</t>
  </si>
  <si>
    <t>NR122029</t>
  </si>
  <si>
    <t>220KV RAPPB-RAPPC</t>
  </si>
  <si>
    <t>NR122030</t>
  </si>
  <si>
    <t>220KV RAPPB-UDAIPUR</t>
  </si>
  <si>
    <t>NR122031</t>
  </si>
  <si>
    <t>220KV S.MDHPR-DAUSA-I</t>
  </si>
  <si>
    <t>NR122042</t>
  </si>
  <si>
    <t>220KV SIKAR-RATANGARH-I</t>
  </si>
  <si>
    <t>NR122044</t>
  </si>
  <si>
    <t>220KV SIKAR-RATANGARH-II</t>
  </si>
  <si>
    <t>NR122043</t>
  </si>
  <si>
    <t>220KV SIKAR-SIKAR(RJ)-I</t>
  </si>
  <si>
    <t>NR122045</t>
  </si>
  <si>
    <t>220KV SIKAR-SIKAR(RJ)-II</t>
  </si>
  <si>
    <t>NR122032</t>
  </si>
  <si>
    <t>220KV SITARGANJ-BLY(UP)</t>
  </si>
  <si>
    <t>NR122033</t>
  </si>
  <si>
    <t>220KV TNKPR-BLY(UP)</t>
  </si>
  <si>
    <t>NR122034</t>
  </si>
  <si>
    <t>220KV TNKPR-SITARGANJ</t>
  </si>
  <si>
    <t>NR122035</t>
  </si>
  <si>
    <t>220KV UNCHR-RAIBRLY-I</t>
  </si>
  <si>
    <t>NR122036</t>
  </si>
  <si>
    <t>220KV UNCHR-RAIBRLY-II</t>
  </si>
  <si>
    <t>NR122037</t>
  </si>
  <si>
    <t>220KV UNCHR-RAIBRLY-III</t>
  </si>
  <si>
    <t>D</t>
  </si>
  <si>
    <t>132 KV TRANS LINES</t>
  </si>
  <si>
    <t>BILUP13201</t>
  </si>
  <si>
    <t>132KV MAU-BALIA</t>
  </si>
  <si>
    <t>Lines</t>
  </si>
  <si>
    <t>TOTAL FOR T/LS</t>
  </si>
  <si>
    <t>%</t>
  </si>
  <si>
    <t>OVERALL   SYSTEM AVAILABILITY=</t>
  </si>
  <si>
    <t>% (AC)</t>
  </si>
  <si>
    <t>%'(HVDC)</t>
  </si>
  <si>
    <t>765/400 KV ICT'S</t>
  </si>
  <si>
    <t>MVA</t>
  </si>
  <si>
    <t>Weitage Factor</t>
  </si>
  <si>
    <t>NR1ICT707</t>
  </si>
  <si>
    <t>400/765KV ICT-I   AGRA</t>
  </si>
  <si>
    <t>NR1ICT708</t>
  </si>
  <si>
    <t>400/765KV ICT-II  AGRA</t>
  </si>
  <si>
    <t>NR1ICT701</t>
  </si>
  <si>
    <t>765/400kv ICT-I  BALIA</t>
  </si>
  <si>
    <t>NR1ICT702</t>
  </si>
  <si>
    <t>765/400kv ICT-II BALIA</t>
  </si>
  <si>
    <t>NR1ICT705</t>
  </si>
  <si>
    <t>765/400kv ICT-I  FATEHPUR</t>
  </si>
  <si>
    <t>NR1ICT706</t>
  </si>
  <si>
    <t>765/400kv ICT-II FATEHPUR</t>
  </si>
  <si>
    <t>NR1ICT709</t>
  </si>
  <si>
    <t>765/400kv ICT-I  JHATIKALA</t>
  </si>
  <si>
    <t>NR1ICT710</t>
  </si>
  <si>
    <t>765/400kv ICT-II JHATIKALA</t>
  </si>
  <si>
    <t>NR1ICT711</t>
  </si>
  <si>
    <t>765/400kv ICT-III JHATIKALA</t>
  </si>
  <si>
    <t>NR1ICT712</t>
  </si>
  <si>
    <t>765/400kv ICT-IV JHATIKALA</t>
  </si>
  <si>
    <t>NR1ICT703</t>
  </si>
  <si>
    <t>765/400kv ICT-I  LUCKNOW</t>
  </si>
  <si>
    <t>NR1ICT704</t>
  </si>
  <si>
    <t>765/400kv ICT-II LUCKNOW</t>
  </si>
  <si>
    <t>NR1ICT713</t>
  </si>
  <si>
    <t>765/400kv ICT-I  MEERUT</t>
  </si>
  <si>
    <t>NR1ICT714</t>
  </si>
  <si>
    <t>765/400kv ICT-II MEERUT</t>
  </si>
  <si>
    <t>400/220 KV ICT'S</t>
  </si>
  <si>
    <t>NR1ICT01</t>
  </si>
  <si>
    <t>315MVA ICT-I  ALLAHABAD</t>
  </si>
  <si>
    <t>NR1ICT02</t>
  </si>
  <si>
    <t>315MVA ICT-II ALLAHABAD</t>
  </si>
  <si>
    <t>NR1ICT03</t>
  </si>
  <si>
    <t>315MVA ICT-I  BASSI</t>
  </si>
  <si>
    <t>NR1ICT04</t>
  </si>
  <si>
    <t>315MVA ICT-II BASSI</t>
  </si>
  <si>
    <t>NR1ICT05</t>
  </si>
  <si>
    <t>315MVA ICT-III BAWANA</t>
  </si>
  <si>
    <t>NR1ICT06</t>
  </si>
  <si>
    <t>315MVA ICT-I BHINMAL</t>
  </si>
  <si>
    <t>NR1ICT07</t>
  </si>
  <si>
    <t>315MVA ICT-II BHINMAL</t>
  </si>
  <si>
    <t>NR1ICT08</t>
  </si>
  <si>
    <t>315MVA ICT-I  BHIWADI</t>
  </si>
  <si>
    <t>NR1ICT09</t>
  </si>
  <si>
    <t>315MVA ICT-II BHIWADI</t>
  </si>
  <si>
    <t>NR1ICT54</t>
  </si>
  <si>
    <t>315MVA ICT-III BHIWADI</t>
  </si>
  <si>
    <t>NR1ICT10</t>
  </si>
  <si>
    <t>315MVA ICT-I  BLBGARH</t>
  </si>
  <si>
    <t>NR1ICT11</t>
  </si>
  <si>
    <t>315MVA ICT-II BLBGARH</t>
  </si>
  <si>
    <t>NR1ICT12</t>
  </si>
  <si>
    <t>315MVA ICT-III BLBGARH</t>
  </si>
  <si>
    <t>NR1ICT13</t>
  </si>
  <si>
    <t>315MVA ICT-IV BLBGARH</t>
  </si>
  <si>
    <t>NR1ICT48</t>
  </si>
  <si>
    <t>315MVA ICT-I  FATEHPUR</t>
  </si>
  <si>
    <t>NR1ICT49</t>
  </si>
  <si>
    <t>315MVA ICT-II FATEHPUR</t>
  </si>
  <si>
    <t>NR1ICT14</t>
  </si>
  <si>
    <t>315MVA ICT-I  GORAKHPR</t>
  </si>
  <si>
    <t>NR1ICT15</t>
  </si>
  <si>
    <t>315MVA ICT-II GORAKHPR</t>
  </si>
  <si>
    <t>NR1ICT42</t>
  </si>
  <si>
    <t>315MVA ICT-I  GURGAON</t>
  </si>
  <si>
    <t>NR1ICT51</t>
  </si>
  <si>
    <t>315MVA ICT-II  GURGAON</t>
  </si>
  <si>
    <t>NR1ICT57</t>
  </si>
  <si>
    <t>500MVA ICT-I JAIPUR(S)</t>
  </si>
  <si>
    <t>NR1ICT62</t>
  </si>
  <si>
    <t>500MVA ICT-II JAIPUR(S)</t>
  </si>
  <si>
    <t>NR1ICT16</t>
  </si>
  <si>
    <t>315MVA ICT-I  KANKROLI</t>
  </si>
  <si>
    <t>NR1ICT17</t>
  </si>
  <si>
    <t>315MVA ICT-II KANKROLI</t>
  </si>
  <si>
    <t>NR1ICT18</t>
  </si>
  <si>
    <t>315MVA ICT-III KANKROLI</t>
  </si>
  <si>
    <t>NR1ICT19</t>
  </si>
  <si>
    <t>315MVA ICT-I  KANPUR</t>
  </si>
  <si>
    <t>NR1ICT20</t>
  </si>
  <si>
    <t>315MVA ICT-II KANPUR</t>
  </si>
  <si>
    <t>NR1ICT21</t>
  </si>
  <si>
    <t>315MVA ICT-I  KOTA</t>
  </si>
  <si>
    <t>NR1ICT22</t>
  </si>
  <si>
    <t>315MVA ICT-II KOTA</t>
  </si>
  <si>
    <t>NR1ICT63</t>
  </si>
  <si>
    <t>315MVA ICT-I  KOTPUTLI</t>
  </si>
  <si>
    <t>NR1ICT64</t>
  </si>
  <si>
    <t>315MVA ICT-II  KOTPUTLI</t>
  </si>
  <si>
    <t>NR1ICT23</t>
  </si>
  <si>
    <t>315MVA ICT-I  LUCKNOW</t>
  </si>
  <si>
    <t>NR1ICT53</t>
  </si>
  <si>
    <t>500MVA ICT-II  LUCKNOW</t>
  </si>
  <si>
    <t>NR1ICT24</t>
  </si>
  <si>
    <t>315MVA ICT-I  MAHRANIBAG</t>
  </si>
  <si>
    <t>NR1ICT25</t>
  </si>
  <si>
    <t>315MVA ICT-II MAHRANIBAG</t>
  </si>
  <si>
    <t>NR1ICT45</t>
  </si>
  <si>
    <t>500MVA ICT-III MAHRANIBAG</t>
  </si>
  <si>
    <t>NR1ICT46</t>
  </si>
  <si>
    <t>500MVA ICT-IV MAHRANIBAG</t>
  </si>
  <si>
    <t>NR1ICT26</t>
  </si>
  <si>
    <t>315MVA ICT-I  MAINPURI</t>
  </si>
  <si>
    <t>NR1ICT27</t>
  </si>
  <si>
    <t>315MVA ICT-II MAINPURI</t>
  </si>
  <si>
    <t>NR1ICT28</t>
  </si>
  <si>
    <t>315MVA ICT-I  MANDOLA</t>
  </si>
  <si>
    <t>NR1ICT29</t>
  </si>
  <si>
    <t>315MVA ICT-II MANDOLA</t>
  </si>
  <si>
    <t>NR1ICT30</t>
  </si>
  <si>
    <t>315MVA ICT-III MANDOLA</t>
  </si>
  <si>
    <t>NR1ICT31</t>
  </si>
  <si>
    <t>315MVA ICT-IV MANDOLA</t>
  </si>
  <si>
    <t>NR1ICT58</t>
  </si>
  <si>
    <t>500MVA ICT-I MANESAR</t>
  </si>
  <si>
    <t>NR1ICT61</t>
  </si>
  <si>
    <t>500MVA ICT-II MANESAR</t>
  </si>
  <si>
    <t>NR1ICT32</t>
  </si>
  <si>
    <t>315MVA ICT-I  MEERUT</t>
  </si>
  <si>
    <t>NR1ICT33</t>
  </si>
  <si>
    <t>315MVA ICT-II MEERUT</t>
  </si>
  <si>
    <t>NR1ICT34</t>
  </si>
  <si>
    <t>315MVA ICT-III MEERUT</t>
  </si>
  <si>
    <t>NR1ICT35</t>
  </si>
  <si>
    <t>315MVA ICT-I  MUZFRNGR</t>
  </si>
  <si>
    <t>NR1ICT55</t>
  </si>
  <si>
    <t>500MVA ICT-I NIMRANA</t>
  </si>
  <si>
    <t>NR1ICT50</t>
  </si>
  <si>
    <t>315MVA ICT-II NIMRANA</t>
  </si>
  <si>
    <t>NR1ICT36</t>
  </si>
  <si>
    <t>315MVA ICT-I  ROORKI</t>
  </si>
  <si>
    <t>NR1ICT37</t>
  </si>
  <si>
    <t>315MVA ICT-II ROORKI</t>
  </si>
  <si>
    <t>NR1ICT59</t>
  </si>
  <si>
    <t>315MVA ICT-I  SOHAWAL</t>
  </si>
  <si>
    <t>NR1ICT60</t>
  </si>
  <si>
    <t>315MVA ICT-II SOHAWAL</t>
  </si>
  <si>
    <t>NR1ICT56</t>
  </si>
  <si>
    <t>315MVA ICT-I SIKAR</t>
  </si>
  <si>
    <t>NR1ICT52</t>
  </si>
  <si>
    <t>315MVA ICT-II  SIKAR</t>
  </si>
  <si>
    <t>220/132 KV ICT'S</t>
  </si>
  <si>
    <t>NR1ICT43</t>
  </si>
  <si>
    <t>220/132KV ICT-I  PITHORAGRH</t>
  </si>
  <si>
    <t>NR1ICT44</t>
  </si>
  <si>
    <t>220/132KV ICT-II  PITHORAGRH</t>
  </si>
  <si>
    <t>NR1ICT47</t>
  </si>
  <si>
    <t>220/132KV ICT-I RAIBAREILLY</t>
  </si>
  <si>
    <t>NR1ICT38</t>
  </si>
  <si>
    <t>220/132KV ICT-II RAIBAREILLY</t>
  </si>
  <si>
    <t>NR1ICT39</t>
  </si>
  <si>
    <t>220/132KV ICT-III RAIBAREILLY</t>
  </si>
  <si>
    <t>NR1ICT40</t>
  </si>
  <si>
    <t>220/132KV ICT-I SITARGANJ</t>
  </si>
  <si>
    <t>NR1ICT41</t>
  </si>
  <si>
    <t>220/132KV ICT-II SITARGANJ</t>
  </si>
  <si>
    <t>TOTAL FOR ICTs</t>
  </si>
  <si>
    <t xml:space="preserve">HVDC RIHAND-DADRI </t>
  </si>
  <si>
    <t>RC</t>
  </si>
  <si>
    <t>Length</t>
  </si>
  <si>
    <t>NR1DCP01</t>
  </si>
  <si>
    <t>500KV HVDC R-D POLE-I</t>
  </si>
  <si>
    <t>NR1DCP02</t>
  </si>
  <si>
    <t>500KV HVDC R-D POLE-II</t>
  </si>
  <si>
    <t>NR1DCP03</t>
  </si>
  <si>
    <t>HVDC BALIA-BHWD POLE-I</t>
  </si>
  <si>
    <t>NR1DCP04</t>
  </si>
  <si>
    <t>HVDC BALIA-BHWD POLE-II</t>
  </si>
  <si>
    <t>TOTAL FOR HVDC line</t>
  </si>
  <si>
    <t>J</t>
  </si>
  <si>
    <t>HVDC BTB VINDH</t>
  </si>
  <si>
    <t>NR1DCB01</t>
  </si>
  <si>
    <t xml:space="preserve">  +/-250MW HVDC B/B BLOCK-I</t>
  </si>
  <si>
    <t>NR1DCB02</t>
  </si>
  <si>
    <t>VINDH HVDC B/B BLOCK-II</t>
  </si>
  <si>
    <t>TOTAL FOR HVDC VINDHYACHAL</t>
  </si>
  <si>
    <t>L</t>
  </si>
  <si>
    <t>SVC, KANPUR</t>
  </si>
  <si>
    <t>MVAR</t>
  </si>
  <si>
    <t>OHxMVARxMF</t>
  </si>
  <si>
    <t>THMxMVARxMF</t>
  </si>
  <si>
    <t>NR1SVC01</t>
  </si>
  <si>
    <t xml:space="preserve"> +/-140MVAR SVC-I</t>
  </si>
  <si>
    <t xml:space="preserve"> +/-140MVAR SVC-II</t>
  </si>
  <si>
    <t>TOTAL FOR SVC</t>
  </si>
  <si>
    <t>M</t>
  </si>
  <si>
    <t xml:space="preserve"> Bus &amp; Switch Line Reactor</t>
  </si>
  <si>
    <t>NR1BRT25</t>
  </si>
  <si>
    <t>125MVAR B/Reactor-II AGRA</t>
  </si>
  <si>
    <t>NR1BRT26</t>
  </si>
  <si>
    <t>NR1BRT36</t>
  </si>
  <si>
    <t>240MVAR B/Reactor-1 AGRA-765</t>
  </si>
  <si>
    <t>NR1BRT35</t>
  </si>
  <si>
    <t>240MVAR B/Reactor-II AGRA-765</t>
  </si>
  <si>
    <t>NR1BRT01</t>
  </si>
  <si>
    <t>80MVAR B/Reactor ALLAHABAD</t>
  </si>
  <si>
    <t>NR1BRT33</t>
  </si>
  <si>
    <t>125MVAR B/Reactor ALLAHABAD</t>
  </si>
  <si>
    <t>NR1BRT02</t>
  </si>
  <si>
    <t>80MVAR B/Reactor-I BALIA</t>
  </si>
  <si>
    <t>NR1BRT17</t>
  </si>
  <si>
    <t>125MVAR B/Reactor-II BALIA</t>
  </si>
  <si>
    <t>NR1BRT27</t>
  </si>
  <si>
    <t>125MVAR B/Reactor-III BALIA</t>
  </si>
  <si>
    <t>NR1BRT20</t>
  </si>
  <si>
    <t>125MVAR B/Reactor-IV BALIA</t>
  </si>
  <si>
    <t>NR1BRT32</t>
  </si>
  <si>
    <t>240MVAR B/Reactor-I BALIA-765</t>
  </si>
  <si>
    <t>NR1BRT22</t>
  </si>
  <si>
    <t>240MVAR B/Reactor-II BALIA-765</t>
  </si>
  <si>
    <t>NR1BRT03</t>
  </si>
  <si>
    <t>80MVAR B/Reactor BAREILLY</t>
  </si>
  <si>
    <t>NR1BRT44</t>
  </si>
  <si>
    <t>50MVAR B/Reactor-I  BAREILLY</t>
  </si>
  <si>
    <t>NR1BRT45</t>
  </si>
  <si>
    <t>50MVAR B/Reactor-II BAREILLY</t>
  </si>
  <si>
    <t>NR1BRT04</t>
  </si>
  <si>
    <t>NR1BRT05</t>
  </si>
  <si>
    <t>80MVAR B/Reactor BHINMAL</t>
  </si>
  <si>
    <t>NR1BRT15</t>
  </si>
  <si>
    <t>80MVAR B/Reactor BHIWADI</t>
  </si>
  <si>
    <t>NR1BRT06</t>
  </si>
  <si>
    <t>80MVAR B/Reactor BIHARSHRF</t>
  </si>
  <si>
    <t>NR1BRT07</t>
  </si>
  <si>
    <t>80MVAR B/Reactor BLBGARH</t>
  </si>
  <si>
    <t>NR1BRT18</t>
  </si>
  <si>
    <t>125MVAR B/Reactor-I  FATEHPUR</t>
  </si>
  <si>
    <t>NR1BRT19</t>
  </si>
  <si>
    <t>125MVAR B/Reactor-II FATEHPUR</t>
  </si>
  <si>
    <t>NR1BRT23</t>
  </si>
  <si>
    <t>330MVAR B/Reactor-III FATEHPUR-765</t>
  </si>
  <si>
    <t>NR1BRT39</t>
  </si>
  <si>
    <t>NR1BRT37</t>
  </si>
  <si>
    <t>125MVAR B/Reactor-1 JAIPUR(S)</t>
  </si>
  <si>
    <t>NR1BRT31</t>
  </si>
  <si>
    <t>240MVAR B/Reactor JHATIKALA-765</t>
  </si>
  <si>
    <t>NR1BRT08</t>
  </si>
  <si>
    <t>50MVAR B/Reactor KANKROLI</t>
  </si>
  <si>
    <t>NR1BRT34</t>
  </si>
  <si>
    <t>125MVAR B/Reactor-II KANKROLI</t>
  </si>
  <si>
    <t>NR1BRT09</t>
  </si>
  <si>
    <t>80MVAR B/Reactor KOTA</t>
  </si>
  <si>
    <t>NR1BRT10</t>
  </si>
  <si>
    <t>80MVAR B/Reactor LUCKNOW</t>
  </si>
  <si>
    <t>NR1BRT16</t>
  </si>
  <si>
    <t>125MVAR B/Reactor-II LUCKNOW</t>
  </si>
  <si>
    <t>NR1BRT21</t>
  </si>
  <si>
    <t>125MVAR B/Reactor-III LUCKNOW</t>
  </si>
  <si>
    <t>NR1BRT28</t>
  </si>
  <si>
    <t>240MVAR B/Reactor-IV LUCKNOW-765</t>
  </si>
  <si>
    <t>NR1BRT38</t>
  </si>
  <si>
    <t>125MVAR B/Reactor-1 MAINPURI</t>
  </si>
  <si>
    <t>NR1BRT11</t>
  </si>
  <si>
    <t>50MVAR B/Reactor MANDOLA</t>
  </si>
  <si>
    <t>NR1BRT30</t>
  </si>
  <si>
    <t>125MVAR B/Reactor MANESAR</t>
  </si>
  <si>
    <t>NR1BRT41</t>
  </si>
  <si>
    <t>240MVAR B/Reactor-I MEERUT-765</t>
  </si>
  <si>
    <t>NR1BRT12</t>
  </si>
  <si>
    <t>50MVAR B/Reactor MURADNGR</t>
  </si>
  <si>
    <t>NR1BRT24</t>
  </si>
  <si>
    <t>80MVAR B/Reactor NIMRANA</t>
  </si>
  <si>
    <t>NR1BRT40</t>
  </si>
  <si>
    <t>125MVAR B/Reactor Roorki</t>
  </si>
  <si>
    <t>NR1BRT29</t>
  </si>
  <si>
    <t>80MVAR B/Reactor SIKAR</t>
  </si>
  <si>
    <t>NR1BRT13</t>
  </si>
  <si>
    <t>93MVAR B/Reactor VINDH AR1-W</t>
  </si>
  <si>
    <t>NR1BRT14</t>
  </si>
  <si>
    <t>93MVAR B/Reactor VINDH AR2-N</t>
  </si>
  <si>
    <t>NR1BRT42</t>
  </si>
  <si>
    <t>125MVAR B/Reactor-I VINDH</t>
  </si>
  <si>
    <t>NR1BRT43</t>
  </si>
  <si>
    <t>125MVAR B/Reactor-II VINDH</t>
  </si>
  <si>
    <t>NR1SRT01</t>
  </si>
  <si>
    <t>AGRA 50MVAR S/R BHIWADI-Ckt-I</t>
  </si>
  <si>
    <t>NR1SRT20</t>
  </si>
  <si>
    <t>AGRA 240MVAR S/R FATEHPR line</t>
  </si>
  <si>
    <t>NR1SRT02</t>
  </si>
  <si>
    <t>ALLHBD 50MVAR S/R MNPR Ckt-I</t>
  </si>
  <si>
    <t>NR1SRT03</t>
  </si>
  <si>
    <t>ALLHBD 50MVAR S/R MNPR Ckt-II</t>
  </si>
  <si>
    <t>NR1SRT18</t>
  </si>
  <si>
    <t>BALIA 240MVAR S/R GAYA Line</t>
  </si>
  <si>
    <t>NR1SRT16</t>
  </si>
  <si>
    <t>BALIA 240MVAR S/R LUCKNW Ckt-I</t>
  </si>
  <si>
    <t>NR1SRT04</t>
  </si>
  <si>
    <t>BARLLY  50MVAR S/R MND Ckt-I</t>
  </si>
  <si>
    <t>NR1SRT05</t>
  </si>
  <si>
    <t>BARLLY  50MVAR S/R MND Ckt-II</t>
  </si>
  <si>
    <t>NR1SRT06</t>
  </si>
  <si>
    <t>BHINML 50MVAR S/R KANKROLI</t>
  </si>
  <si>
    <t>NR1SRT17</t>
  </si>
  <si>
    <t>FATEHPR 330MVAR S/R AGRA line</t>
  </si>
  <si>
    <t>NR1SRT07</t>
  </si>
  <si>
    <t>GORAKH 50MVAR S/R LKO Ckt-I</t>
  </si>
  <si>
    <t>NR1SRT08</t>
  </si>
  <si>
    <t>GORAKH 50MVAR S/R LKO Ckt-II</t>
  </si>
  <si>
    <t>NR1SRT11</t>
  </si>
  <si>
    <t>GORAKH 63MVAR S/R LKO-III  LINE</t>
  </si>
  <si>
    <t>NR1SRT12</t>
  </si>
  <si>
    <t>GORAKH 63MVAR S/R LKO-IV  LINE</t>
  </si>
  <si>
    <t>NR1SRT19</t>
  </si>
  <si>
    <t>JHATIKALA 240MVAR S/R AGRA Line</t>
  </si>
  <si>
    <t>NR1SRT13</t>
  </si>
  <si>
    <t>LUCKNW 63MVAR S/R GKP-III  LINE</t>
  </si>
  <si>
    <t>NR1SRT14</t>
  </si>
  <si>
    <t>LUCKNW 63MVAR S/R GKP-IV  LINE</t>
  </si>
  <si>
    <t>NR1SRT15</t>
  </si>
  <si>
    <t>LUCKNW 240MVAR S/R BALIA Ckt-I</t>
  </si>
  <si>
    <t>NR1SRT09</t>
  </si>
  <si>
    <t>MEERUT 50MVAR S/R Kotesh Ckt-I</t>
  </si>
  <si>
    <t>NR1SRT10</t>
  </si>
  <si>
    <t>MEERUT 50MVAR S/R Kotesh Ckt-II</t>
  </si>
  <si>
    <t>NR1SRT21</t>
  </si>
  <si>
    <t>MEERUT 240MVAR S/R AGRA line</t>
  </si>
  <si>
    <t>NR1SRT22</t>
  </si>
  <si>
    <t>SIKAR 50MVAR S/R AGRA Ckt-I</t>
  </si>
  <si>
    <t>NR1SRT23</t>
  </si>
  <si>
    <t>SIKAR 50MVAR S/R AGRA Ckt-II</t>
  </si>
  <si>
    <t xml:space="preserve"> TOTAL FOR BUS REACTORS </t>
  </si>
  <si>
    <t>TOTAL</t>
  </si>
  <si>
    <t>NR1ICT68</t>
  </si>
  <si>
    <t>500MVA ICT-III BASSI</t>
  </si>
  <si>
    <t>NR140155</t>
  </si>
  <si>
    <t>400KV SIKAR-RATANGARH-I</t>
  </si>
  <si>
    <t>NR140156</t>
  </si>
  <si>
    <t>400KV SIKAR-RATANGARH-II</t>
  </si>
  <si>
    <t>NR140158</t>
  </si>
  <si>
    <t>400KV BRLY(765)-KASHIPUR-I</t>
  </si>
  <si>
    <t>NR140159</t>
  </si>
  <si>
    <t>400KV BRLY(765)-KASHIPUR-II</t>
  </si>
  <si>
    <t>NR140153</t>
  </si>
  <si>
    <t>400KV LUCKNOW-SHAHJHNPR-II</t>
  </si>
  <si>
    <t>NR1ICT715</t>
  </si>
  <si>
    <t>765/400kv ICT-I  BAREILLY</t>
  </si>
  <si>
    <t>NR140157</t>
  </si>
  <si>
    <t>400KV BAREILLY-BAREILLY(765)-II</t>
  </si>
  <si>
    <t>NR140152</t>
  </si>
  <si>
    <t>400KV BAREILLY-SHAHJHNPR-II</t>
  </si>
  <si>
    <t>NR176508</t>
  </si>
  <si>
    <t>765KV LUCKNOW-BAREILLY</t>
  </si>
  <si>
    <t>NR1ICT67</t>
  </si>
  <si>
    <t>315MVA ICT-III ALLAHABAD</t>
  </si>
  <si>
    <t>NR1ICT69</t>
  </si>
  <si>
    <t>500MVA ICT-IV MEERUT</t>
  </si>
  <si>
    <t>NR1ICT65</t>
  </si>
  <si>
    <t>500MVA ICT-I  SHAHJHNPR</t>
  </si>
  <si>
    <t>NR1ICT66</t>
  </si>
  <si>
    <t>500MVA ICT-II SHAHJHNPR</t>
  </si>
  <si>
    <t xml:space="preserve"> Availability calculation for the Period :  From 01.06.2015 to 30.06.2015</t>
  </si>
  <si>
    <t>NR1BRT47</t>
  </si>
  <si>
    <t>80MVAR B/Reactor-I KOTPUTLI</t>
  </si>
  <si>
    <t>NR1ICT716</t>
  </si>
  <si>
    <t>765/400kv ICT-II  BAREILLY</t>
  </si>
  <si>
    <t>765KV BHIWANI-PHAGI(JPR)-I</t>
  </si>
  <si>
    <t>125MVAR B/Reactor-I AGRA</t>
  </si>
  <si>
    <t>NR1BRT46</t>
  </si>
  <si>
    <t>125MVAR B/Reactor-II GORAKHPUR</t>
  </si>
  <si>
    <t>125MVAR B/Reactor-I GORAKHPUR</t>
  </si>
  <si>
    <t>NR1BRT48</t>
  </si>
  <si>
    <t>125MVAR B/Reactor-I RATANGARH(RJ)</t>
  </si>
  <si>
    <t>NR1BRT49</t>
  </si>
  <si>
    <t>125MVAR B/Reactor-I SHAHJAHANPUR</t>
  </si>
  <si>
    <t>NR1SRT24</t>
  </si>
  <si>
    <t>NR1SRT25</t>
  </si>
  <si>
    <t>GORAKH 80MVAR S/R BARH-I  LINE</t>
  </si>
  <si>
    <t>GORAKH 80MVAR S/R BARH-II  LINE</t>
  </si>
  <si>
    <t>LUCKNW 240MVAR S/R BAREILLY Ckt-I</t>
  </si>
  <si>
    <t>240MVAR B/Reactor-I BAREILLY-765</t>
  </si>
  <si>
    <t>NR1BRT50</t>
  </si>
  <si>
    <t>NR1SRT26</t>
  </si>
  <si>
    <t>240MVAR B/Reactor-I PHAGI-765</t>
  </si>
  <si>
    <t>NR1BRT51</t>
  </si>
  <si>
    <t>NR1SRT27</t>
  </si>
  <si>
    <t>PHAGI(JPR)240MVAR S/R BHIWANI-I</t>
  </si>
  <si>
    <t xml:space="preserve"> </t>
  </si>
  <si>
    <t>N</t>
  </si>
  <si>
    <t>LCSD</t>
  </si>
  <si>
    <t>OSFT</t>
  </si>
  <si>
    <t>GOVC</t>
  </si>
  <si>
    <t>OSPT</t>
  </si>
  <si>
    <t>OSFD</t>
  </si>
  <si>
    <t>OMSU</t>
  </si>
  <si>
    <t>OSPD</t>
  </si>
  <si>
    <t>LNCC</t>
  </si>
  <si>
    <t>OMST</t>
  </si>
  <si>
    <t xml:space="preserve">Line hand tripped for Voltage regulation. Agra-795kV </t>
  </si>
  <si>
    <t xml:space="preserve">Line hand tripped for Voltage regulation. Agra-435kV </t>
  </si>
  <si>
    <t xml:space="preserve">Line hand tripped for Voltage regulation. Agra-790kV </t>
  </si>
  <si>
    <t xml:space="preserve">Line hand tripped for Voltage regulation. Agra-789kV </t>
  </si>
  <si>
    <t>S/D by UPPCL for crossing of 765 kV Mainpuri-Hapur Line</t>
  </si>
  <si>
    <t>LEFT</t>
  </si>
  <si>
    <t xml:space="preserve">Line hand tripped for Voltage regulation. Agra-431kV </t>
  </si>
  <si>
    <t xml:space="preserve">Line hand tripped for Voltage regulation. Agra-434kV </t>
  </si>
  <si>
    <t xml:space="preserve">Line hand tripped for Voltage regulation. Agra-436kV </t>
  </si>
  <si>
    <t xml:space="preserve">Line hand tripped for Voltage regulation. Agra-432kV </t>
  </si>
  <si>
    <t xml:space="preserve">Line hand tripped for Voltage regulation. Agra-428kV </t>
  </si>
  <si>
    <t xml:space="preserve">Line hand tripped for Voltage regulation. BWD-432kV </t>
  </si>
  <si>
    <t xml:space="preserve">Line hand tripped for Voltage regulation. BWD-431kV </t>
  </si>
  <si>
    <t xml:space="preserve">Line hand tripped for Voltage regulation. MNP-430kV </t>
  </si>
  <si>
    <t xml:space="preserve">Line hand tripped for Voltage regulation. MNP-431kV </t>
  </si>
  <si>
    <t xml:space="preserve">Line hand tripped for Voltage regulation. Blb-430kV </t>
  </si>
  <si>
    <t xml:space="preserve">Line hand tripped for Voltage regulation. Merta-420kV </t>
  </si>
  <si>
    <t>NR140161</t>
  </si>
  <si>
    <t>400KV ROORKI-KASHIPUR-I</t>
  </si>
  <si>
    <t>NR140162</t>
  </si>
  <si>
    <t>400KV ROORKI-KASHIPUR-II</t>
  </si>
  <si>
    <t xml:space="preserve">Line hand tripped for Voltage regulation.Sikar-425kV </t>
  </si>
  <si>
    <t>SBBU</t>
  </si>
  <si>
    <t>LPRD</t>
  </si>
  <si>
    <t>Line hand tripped for Power regulation.</t>
  </si>
  <si>
    <t>SVRD</t>
  </si>
  <si>
    <t>H/ tripped for voltage regulation&lt;395kv. (Standing Instrn)</t>
  </si>
  <si>
    <t>H/ tripped for voltage regulation&lt;394kv. (Standing Instrn)</t>
  </si>
  <si>
    <t>H/ tripped for voltage regulation&lt;392kv. (Standing Instrn)</t>
  </si>
  <si>
    <t>H/ tripped for voltage regulation&lt;748kv. (Standing Instrn)</t>
  </si>
  <si>
    <t>50MVAR B/Reactor- I BASSI</t>
  </si>
  <si>
    <t>NR1BRT53</t>
  </si>
  <si>
    <t>50MVAR B/Reactor-II BASSI</t>
  </si>
  <si>
    <t>50MVAR B/Reactor-III BASSI</t>
  </si>
  <si>
    <t>NR1BRT54</t>
  </si>
  <si>
    <t>Line hand tripped for Voltage regulation. Agra-790kV. Open since 31.01.16 at 2014hrs</t>
  </si>
  <si>
    <t xml:space="preserve">Line hand tripped for Voltage regulation. Agra-801kV </t>
  </si>
  <si>
    <t xml:space="preserve">Line hand tripped for Voltage regulation. Agra-787kV </t>
  </si>
  <si>
    <t>S/D for taking L/R out of service for its bushing gasket replacement at Agra.</t>
  </si>
  <si>
    <t xml:space="preserve">Line hand tripped for Voltage regulation. Agra-791kV </t>
  </si>
  <si>
    <t xml:space="preserve">Line hand tripped for Voltage regulation. Agra-786kV </t>
  </si>
  <si>
    <t xml:space="preserve">Line hand tripped for Voltage regulation. Agra-785kV </t>
  </si>
  <si>
    <t xml:space="preserve">Line hand tripped for Voltage regulation. Agra-782kV </t>
  </si>
  <si>
    <t xml:space="preserve">Line hand tripped for Voltage regulation.AGRA-786kV </t>
  </si>
  <si>
    <t>S/D for topping of oil in L/Reactor at Fatehpur.</t>
  </si>
  <si>
    <t>Tripped on Y-B fault during dense fog. FLR:Fthpr-60 km, Gaya-441.7km.</t>
  </si>
  <si>
    <t>S/D for stringing of 400kV D/C quad Varansi-Sarnath line.</t>
  </si>
  <si>
    <t>Forced S/D to attend L/R R-ph oil leakage at Fatehpur.</t>
  </si>
  <si>
    <t>S/D for polluted insulator cleaning work.</t>
  </si>
  <si>
    <t>S/D for attending hot spot on wave trap at Bareily end.</t>
  </si>
  <si>
    <t>Line tripped on Y-B fault due to Kite thread, FLR:Brly-30km, Lko-229.29km.</t>
  </si>
  <si>
    <t>S/D for cleaning of polluted insulator strings.</t>
  </si>
  <si>
    <t>S/D for R-ph pilot string replacement at loc no-162.</t>
  </si>
  <si>
    <t>CB A/trip only at Agra (UP) and remain charged from PG end. No flag / facia reported.</t>
  </si>
  <si>
    <t xml:space="preserve">Line hand tripped for Voltage regulation. Agra-434kV. Open since 31.01.16 at 2152hrs. </t>
  </si>
  <si>
    <t>Line hand tripped for Voltage regulation. Agra-431kV. Open since 31.01.16 at 2126hrs</t>
  </si>
  <si>
    <t>Tripped on O/Voltage protection oprtd at Agra&gt;436 kV</t>
  </si>
  <si>
    <t xml:space="preserve">Line kept open for Voltage regulation. Agra-433kV </t>
  </si>
  <si>
    <t xml:space="preserve">Line hand tripped for Voltage regulation.AGRA-436kV </t>
  </si>
  <si>
    <t xml:space="preserve">Line hand tripped for Voltage regulation. Agra-433kV </t>
  </si>
  <si>
    <t>Line hand tripped for Voltage regulation. Agra-434kv. Open since 31.01.16 at 1737hrs</t>
  </si>
  <si>
    <t xml:space="preserve">Line hand tripped for Voltage regulation. Agra-425kV </t>
  </si>
  <si>
    <t xml:space="preserve">Line hand tripped for Voltage regulation. Agra-429kV </t>
  </si>
  <si>
    <t>Line hand tripped for Voltage regulation. Agra-432kV. Open since 31.01.16 at 2104hrs</t>
  </si>
  <si>
    <t xml:space="preserve">Line hand tripped for Voltage regulation. Agra-428V </t>
  </si>
  <si>
    <t xml:space="preserve">Line hand tripped for Voltage regulation.MERTA-421kV </t>
  </si>
  <si>
    <t>Line hand tripped for Voltage regulation. Agra-434kV . Open since 31.01.16 at 1741hrs</t>
  </si>
  <si>
    <t>Tripped only from Balia end on protn malopted during fault in Balia-Bsariff-II line.</t>
  </si>
  <si>
    <t>S/D for taking L/R out, at Sohawal for LA replacement.</t>
  </si>
  <si>
    <t>S/D for taking L/R in at Sohawal after replacing LA.</t>
  </si>
  <si>
    <t>S/D for taking L/Reactor out for its LA replacenmet at Sohawal end.</t>
  </si>
  <si>
    <t>S/D for taking L/R in, at Sohawal after LA replacement.</t>
  </si>
  <si>
    <t>Line tripped on Y-B fault due to kite thread. Brly-0.5km</t>
  </si>
  <si>
    <t>Line tripped due to Kite thread on Y-B fault. FLR:Brly-4km.</t>
  </si>
  <si>
    <t>Line tripped on Y-B fault only from Brly (PG)  due  to kite thread. FLR:Brly-0.5km</t>
  </si>
  <si>
    <t>S/D for isolator retrofitment work under AddCap at Lko.</t>
  </si>
  <si>
    <t>Line tripped due to kite thread, on Y-N fault. Brly-170.6km.</t>
  </si>
  <si>
    <t>Line hand tripped by Lko-UPPCL on carrier failure alarm. D/T signal  received at Bareilly(PG).</t>
  </si>
  <si>
    <t>Tripped on R-N fault due to kite thread. FLR, Brly-167.4km. Charging Delayed for clearance by UP end.</t>
  </si>
  <si>
    <t>Hand tripped due to heavy sparking in R-ph line isolator at Bareily end.</t>
  </si>
  <si>
    <t xml:space="preserve">Line tripped due to fire in Y-ph isolator at Moradabad-UP S/yard. </t>
  </si>
  <si>
    <t>Forced S/D by UPPCL to attend isolator, damaged by fire.</t>
  </si>
  <si>
    <t>Line tripped due to kite thread on R-B fault. Brly-18.18km.</t>
  </si>
  <si>
    <t>Line tripped on Y-B fault due to Kite thread. FLR:Brly-13.7km,Rosa-110km.</t>
  </si>
  <si>
    <t>S/D to attend snapped Earth wire due to failure of midspan joint between loc no.593-594.</t>
  </si>
  <si>
    <t>Operational delay by RRVPNL in line isolation and issue of PTW for maintenance work.</t>
  </si>
  <si>
    <t>S/D for attending Y-ph jumper connection problem at Bassi.</t>
  </si>
  <si>
    <t>400KV BHIWADI-HISAR-I</t>
  </si>
  <si>
    <t>Line hand tripped for Voltage regulation. Bwd-432kV. Open since 31.01.16 at 2150hrs</t>
  </si>
  <si>
    <t xml:space="preserve">Line hand tripped for Voltage regulation. BWD-419kV </t>
  </si>
  <si>
    <t xml:space="preserve">Line hand tripped for Voltage regulation. BWD-428kV </t>
  </si>
  <si>
    <t xml:space="preserve">Line hand tripped for Voltage regulation. Bwd-429kV </t>
  </si>
  <si>
    <t>Line hand tripped for Voltage regulation. Nmrn-432kV . Open since 31.01.16 at 1747hrs</t>
  </si>
  <si>
    <t xml:space="preserve">Line hand tripped for Voltage regulation. Bwd-431kV </t>
  </si>
  <si>
    <t xml:space="preserve">Line hand tripped for Voltage regulation. Bwd-430kV </t>
  </si>
  <si>
    <t xml:space="preserve">Line hand tripped for Voltage regulation.BWD-435kV </t>
  </si>
  <si>
    <t xml:space="preserve">Line hand tripped for Voltage regulation.BWD-428kV </t>
  </si>
  <si>
    <t xml:space="preserve">Line hand tripped for Voltage regulation. Bwd-434kV </t>
  </si>
  <si>
    <t>Line hand tripped for Voltage regulation. Blb-430kV. Open since 31.01.16 at 2103hrs</t>
  </si>
  <si>
    <t xml:space="preserve">Line hand tripped for Voltage regulation. Mnp-428kV </t>
  </si>
  <si>
    <t xml:space="preserve">Line hand tripped for Voltage regulation. BLB-432kV </t>
  </si>
  <si>
    <t>Line hand tripped for Voltage regulation. MNP=429kv.</t>
  </si>
  <si>
    <t>S/D for stringing of 800kv HVDC Champa-Kuruchetra line</t>
  </si>
  <si>
    <t xml:space="preserve">Line hand tripped for Voltage regulation. Blb-426kV </t>
  </si>
  <si>
    <t xml:space="preserve">Line hand tripped for Voltage regulation. MNP-427kV </t>
  </si>
  <si>
    <t>Line hand tripped for Voltage regulation.MNP-430kv.</t>
  </si>
  <si>
    <t xml:space="preserve">Line hand tripped for Voltage regulation. Blb-429kV </t>
  </si>
  <si>
    <t>Line hand tripped for Voltage regulation. Blb-429kv.</t>
  </si>
  <si>
    <t xml:space="preserve">Line hand tripped for Voltage regulation. BLB-428kV </t>
  </si>
  <si>
    <t>Line hand tripped at Maharanibagh end only due to abnormal sound in R-ph CVT.</t>
  </si>
  <si>
    <t>S/D for tower erection and diversion work of line due to construction of EPE highway by NHAI.</t>
  </si>
  <si>
    <t>S/D by UPPCL for construction work at Muradnagar.</t>
  </si>
  <si>
    <t>S/D by UPPCL for stringing of their Hapur-Ataur line.</t>
  </si>
  <si>
    <t>S/D by BBMB for attending hot spot at Panipat.</t>
  </si>
  <si>
    <t>S/D for stringing of D/C 400 Knp-Knp line.</t>
  </si>
  <si>
    <t xml:space="preserve">Line hand tripped for Voltage regulation. Mnp-430kV </t>
  </si>
  <si>
    <t xml:space="preserve">Line hand tripped for Voltage regulation.MNP-427kV </t>
  </si>
  <si>
    <t>S/D by DTL for replacement of R-ph wave trap clamp at Mundka.</t>
  </si>
  <si>
    <t>A/R from Jhatikla but tripped from Mundka(DTL) on R-N fault in DTL portion.</t>
  </si>
  <si>
    <t>Tripped only at Jodhpur-RRVPNL end during protn testing.</t>
  </si>
  <si>
    <t>Line tripped due to L/R backup relay malfunction at Kankroli.</t>
  </si>
  <si>
    <t>SRET</t>
  </si>
  <si>
    <t>S/D for stringing work of 800kv Champa-Kurukshetra line.</t>
  </si>
  <si>
    <t>S/D for stringing of 765KV KNP-Jhatikara Line.</t>
  </si>
  <si>
    <t>S/D to attend isolator hotspot at BLB.</t>
  </si>
  <si>
    <t>Line hand tripped for Voltage regulation. Blb-431kv.</t>
  </si>
  <si>
    <t>Line hand tripped for Voltage regulation. BLB=430kv.</t>
  </si>
  <si>
    <t xml:space="preserve">Line hand tripped for Voltage regulation.Merta-423kV </t>
  </si>
  <si>
    <t>Line hand tripped for Voltage regulation. Kota=427kv.</t>
  </si>
  <si>
    <t>Line hand tripped for Voltage regulation. Merta=427kv.</t>
  </si>
  <si>
    <t>Tripped on O/voltage from Merta. DT received at Kota.</t>
  </si>
  <si>
    <t>Line kept open for Voltage regulation.</t>
  </si>
  <si>
    <t xml:space="preserve">Line hand tripped for Voltage regulation.Kota-424kV </t>
  </si>
  <si>
    <t xml:space="preserve">Line hand tripped for Voltage regulation. Merta-427kV </t>
  </si>
  <si>
    <t xml:space="preserve">Line hand tripped for Voltage regulation. Merta-428kV </t>
  </si>
  <si>
    <t xml:space="preserve">Line hand tripped for Voltage regulation.Merta-429kV </t>
  </si>
  <si>
    <t xml:space="preserve">Line hand tripped for Voltage regulation.Merta-421kV </t>
  </si>
  <si>
    <t xml:space="preserve">Line hand tripped for Voltage regulation.Merta-428kV </t>
  </si>
  <si>
    <t>Line tripped on R-N fault caused during new bay construction work by RAPP in their s/yard. FLR:Kota-50.5km</t>
  </si>
  <si>
    <t>Tripped on R-N fault in reclaim time. FLR:Lko(pg)-2.82km, Lko(up)-57km</t>
  </si>
  <si>
    <t>LHWT</t>
  </si>
  <si>
    <t>Line tripped on R-Y fault. FLR:Shahjahanpur-43km. Y-ph conductor mid span joint failed between Loc. 345-346.</t>
  </si>
  <si>
    <t>S/D by UPPCL to attend hotspot in R-ph CT terminal at MBD.</t>
  </si>
  <si>
    <t>Line tripped on Y-B fault due to kite thread, in Power Link portion. BLY=29.8km.</t>
  </si>
  <si>
    <t>Tripped on R-B fault due to kite thread. FLR:Brly-4.8 km</t>
  </si>
  <si>
    <t>Tripped only from Muzafrngr-UP on O/V protn malfunction.</t>
  </si>
  <si>
    <t>S/D by UPPCL for replacement of faulty CVT at Mzfrngr.</t>
  </si>
  <si>
    <t>Line hand tripped for Voltage regulation. Nmrn-432kV. Open since 31.01.16 at 2101hrs</t>
  </si>
  <si>
    <t xml:space="preserve">Line hand tripped for Voltage regulation. Nmrn-429kV </t>
  </si>
  <si>
    <t xml:space="preserve">Line hand tripped for Voltage regulation. Skr-431kV </t>
  </si>
  <si>
    <t xml:space="preserve">Line hand tripped for Voltage regulation. Nmrn-431kV </t>
  </si>
  <si>
    <t>Line hand tripped for Voltage regulation.Sikar-425kV . Open since 31.01.16 at 1815hrs</t>
  </si>
  <si>
    <t xml:space="preserve">Line hand tripped for Voltage regulation.Sikar-426kV </t>
  </si>
  <si>
    <t xml:space="preserve">Line hand tripped for Voltage regulation.Sikar-428kV </t>
  </si>
  <si>
    <t xml:space="preserve">Line hand tripped for Voltage regulation.Sikar-421kV </t>
  </si>
  <si>
    <t xml:space="preserve">Line hand tripped for Voltage regulation.Sikar-426 kV </t>
  </si>
  <si>
    <t>S/D by UPPCL to attend hotspot in Trans Bus isolator at Anpara.</t>
  </si>
  <si>
    <t>S/D for Polymer insulator installation for system strenthening.</t>
  </si>
  <si>
    <t>SEFU</t>
  </si>
  <si>
    <t>Tripped due to B-ph LA blast at Rewa Road(UPPCL) S/S.</t>
  </si>
  <si>
    <t>Forced S/D by UPPCL for replacement of B-ph damaged LA at Rewa Road end.</t>
  </si>
  <si>
    <t>Tripped on Bus Bar protn oprn at Rewa Road-UPPCL during tripping of Ckt-I.</t>
  </si>
  <si>
    <t>Line A/R at Anta but tripped from RappC on Y-N fault due to A/R problem. FLR:RappC-73.76km, Anta-10.38km</t>
  </si>
  <si>
    <t>S/D for stringing work of 800kV Champa-Kurukshtera line.</t>
  </si>
  <si>
    <t>S/D by RRVPNL to attend damage isolator at Bagru.</t>
  </si>
  <si>
    <t>S/D for attending hot spot in Y-ph isolator at Pthrgrh end.</t>
  </si>
  <si>
    <t>Forced S/D by UPPCL to attend isolator hotspot in their s/y.</t>
  </si>
  <si>
    <t>S/D by HVPNL to attend Bus-II isolator hot spot at Palla.</t>
  </si>
  <si>
    <t>Line A/R at Kanpur but tripped  from Unchahar/NTPC due to A/R problem on R-N fault. FLR:Unchahar-125.5km.</t>
  </si>
  <si>
    <t>A/R at Knp but tripped only from Unchahar, NTPC due to A/R problem on B-N fault. Unchr-125.6km.</t>
  </si>
  <si>
    <t>S/D for annual maintenance work of line.</t>
  </si>
  <si>
    <t>Tripped on R-B fault due to kite thread. FLR:Brly-1.9km, Pthgrh-167.5km</t>
  </si>
  <si>
    <t>CB A/trip at Brly(UP) only during testing work. Line remain charged from Sitarganj.</t>
  </si>
  <si>
    <t>Trip due to R-ph jumper burnt at CB Ganj/UPPCL end.</t>
  </si>
  <si>
    <t>Forced S/D by UPPCL for restoration of R-ph jumper.</t>
  </si>
  <si>
    <t>Line tripped on R-Y fault due to kite thread. Strgnj-56.9km.</t>
  </si>
  <si>
    <t>S/D by UPPCL for Bus maintenance work at Brly(UP).</t>
  </si>
  <si>
    <t>Line tripped on O/voltage protn operation at Tanakpur.</t>
  </si>
  <si>
    <t xml:space="preserve">S/D for attending tension insulator string due to flashover. </t>
  </si>
  <si>
    <t>SICT</t>
  </si>
  <si>
    <t xml:space="preserve">Tripped on differential protection operation due to flashover in 400KV gantry insulator string during heavy fog. </t>
  </si>
  <si>
    <t>S/D for retrofitment with New 500MVA ICT approved under system strengthening scheme.</t>
  </si>
  <si>
    <t>S/D for Y-ph isolator contact replacement work.</t>
  </si>
  <si>
    <t>S/D by BBMB to attend Y-ph Stuck isolator in their S/yard.</t>
  </si>
  <si>
    <t>S/D for annual maintenance work.</t>
  </si>
  <si>
    <t>Tripped on DC over currnet protection. Large no of thyrestor failed in valve hall.</t>
  </si>
  <si>
    <t>S/D for RTV coating over smoothing reactor at BWD.</t>
  </si>
  <si>
    <t>Pole tripped on DC line earth fault at Bhiwadi.</t>
  </si>
  <si>
    <t>S/D for replacement of damaged Air core reactor at Rihand.</t>
  </si>
  <si>
    <t>S/D for replacement of damage conductor of E/electrode line at Rihand end.</t>
  </si>
  <si>
    <t>Force S/D due to smoke detected in valvehall. Charged after replacing burnt capacitors.</t>
  </si>
  <si>
    <t>Conductor failure</t>
  </si>
</sst>
</file>

<file path=xl/styles.xml><?xml version="1.0" encoding="utf-8"?>
<styleSheet xmlns="http://schemas.openxmlformats.org/spreadsheetml/2006/main">
  <numFmts count="10">
    <numFmt numFmtId="164" formatCode="0.000"/>
    <numFmt numFmtId="165" formatCode="0.00_)"/>
    <numFmt numFmtId="166" formatCode="0;[Red]0"/>
    <numFmt numFmtId="167" formatCode="0_)"/>
    <numFmt numFmtId="168" formatCode="0.00;[Red]0.00"/>
    <numFmt numFmtId="169" formatCode="[hh]:mm"/>
    <numFmt numFmtId="170" formatCode="dd/mm/yy&quot;   &quot;hh:mm"/>
    <numFmt numFmtId="171" formatCode="dd/mm&quot;   &quot;hh:mm"/>
    <numFmt numFmtId="172" formatCode="[h]:mm"/>
    <numFmt numFmtId="173" formatCode="0.0"/>
  </numFmts>
  <fonts count="31"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0"/>
      <name val="Courier New"/>
      <family val="3"/>
    </font>
    <font>
      <sz val="10"/>
      <name val="MS Sans Serif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Times New Roman"/>
      <family val="1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10"/>
      <name val="Trebuchet MS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Trebuchet MS"/>
      <family val="2"/>
    </font>
    <font>
      <sz val="11"/>
      <name val="Times New Roman"/>
      <family val="1"/>
    </font>
    <font>
      <sz val="11"/>
      <name val="Trebuchet MS"/>
      <family val="2"/>
    </font>
    <font>
      <sz val="10"/>
      <name val="Times New Roman"/>
      <family val="1"/>
    </font>
    <font>
      <b/>
      <sz val="8"/>
      <name val="Trebuchet MS"/>
      <family val="2"/>
    </font>
    <font>
      <sz val="10.5"/>
      <name val="Arial"/>
      <family val="2"/>
    </font>
    <font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7"/>
      <name val="Times New Roman"/>
      <family val="1"/>
    </font>
    <font>
      <sz val="9"/>
      <name val="Arial"/>
      <family val="2"/>
    </font>
    <font>
      <b/>
      <sz val="9"/>
      <color indexed="81"/>
      <name val="Tahoma"/>
      <family val="2"/>
    </font>
    <font>
      <b/>
      <sz val="10"/>
      <name val="Courier New"/>
      <family val="3"/>
    </font>
    <font>
      <b/>
      <i/>
      <sz val="11"/>
      <name val="Arial"/>
      <family val="2"/>
    </font>
    <font>
      <b/>
      <i/>
      <sz val="11"/>
      <name val="Times New Roman"/>
      <family val="1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</borders>
  <cellStyleXfs count="21">
    <xf numFmtId="20" fontId="0" fillId="0" borderId="0"/>
    <xf numFmtId="9" fontId="7" fillId="0" borderId="0" applyFill="0" applyBorder="0" applyAlignment="0" applyProtection="0"/>
    <xf numFmtId="0" fontId="1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5" fillId="0" borderId="0"/>
    <xf numFmtId="9" fontId="5" fillId="0" borderId="0" applyFill="0" applyBorder="0" applyAlignment="0" applyProtection="0"/>
    <xf numFmtId="0" fontId="5" fillId="0" borderId="0"/>
    <xf numFmtId="20" fontId="7" fillId="0" borderId="0"/>
    <xf numFmtId="9" fontId="7" fillId="0" borderId="0" applyFill="0" applyBorder="0" applyAlignment="0" applyProtection="0"/>
    <xf numFmtId="0" fontId="7" fillId="0" borderId="0"/>
    <xf numFmtId="20" fontId="7" fillId="0" borderId="0"/>
    <xf numFmtId="0" fontId="12" fillId="0" borderId="0"/>
    <xf numFmtId="0" fontId="12" fillId="0" borderId="0"/>
    <xf numFmtId="0" fontId="12" fillId="0" borderId="0"/>
    <xf numFmtId="9" fontId="5" fillId="0" borderId="0" applyFill="0" applyBorder="0" applyAlignment="0" applyProtection="0"/>
    <xf numFmtId="165" fontId="5" fillId="0" borderId="0"/>
    <xf numFmtId="165" fontId="5" fillId="0" borderId="0"/>
  </cellStyleXfs>
  <cellXfs count="1246">
    <xf numFmtId="20" fontId="0" fillId="0" borderId="0" xfId="0"/>
    <xf numFmtId="0" fontId="3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4" fillId="0" borderId="0" xfId="2" applyNumberFormat="1" applyFont="1" applyBorder="1"/>
    <xf numFmtId="164" fontId="4" fillId="0" borderId="0" xfId="2" applyNumberFormat="1" applyFont="1" applyBorder="1" applyAlignment="1">
      <alignment horizontal="center" vertical="center"/>
    </xf>
    <xf numFmtId="164" fontId="1" fillId="0" borderId="0" xfId="2" applyNumberFormat="1" applyFont="1" applyBorder="1"/>
    <xf numFmtId="164" fontId="1" fillId="0" borderId="0" xfId="2" applyNumberFormat="1" applyFont="1" applyBorder="1" applyAlignment="1">
      <alignment horizontal="center" vertical="center"/>
    </xf>
    <xf numFmtId="0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/>
    <xf numFmtId="164" fontId="1" fillId="0" borderId="0" xfId="2" applyNumberFormat="1" applyFont="1"/>
    <xf numFmtId="1" fontId="1" fillId="0" borderId="0" xfId="2" applyNumberFormat="1" applyFont="1" applyBorder="1"/>
    <xf numFmtId="1" fontId="1" fillId="0" borderId="0" xfId="2" applyNumberFormat="1" applyFont="1"/>
    <xf numFmtId="164" fontId="9" fillId="0" borderId="0" xfId="2" applyNumberFormat="1" applyFont="1" applyBorder="1" applyAlignment="1">
      <alignment horizontal="center" vertical="center"/>
    </xf>
    <xf numFmtId="1" fontId="8" fillId="0" borderId="0" xfId="2" applyNumberFormat="1" applyFont="1" applyBorder="1" applyAlignment="1">
      <alignment horizontal="center" vertical="center"/>
    </xf>
    <xf numFmtId="164" fontId="7" fillId="0" borderId="0" xfId="2" applyNumberFormat="1" applyFont="1" applyBorder="1" applyAlignment="1">
      <alignment horizontal="center" vertical="center"/>
    </xf>
    <xf numFmtId="167" fontId="10" fillId="0" borderId="1" xfId="3" applyNumberFormat="1" applyFont="1" applyBorder="1" applyAlignment="1">
      <alignment horizontal="center" vertical="center"/>
    </xf>
    <xf numFmtId="165" fontId="10" fillId="0" borderId="1" xfId="3" applyNumberFormat="1" applyFont="1" applyBorder="1" applyAlignment="1">
      <alignment horizontal="justify" vertical="center"/>
    </xf>
    <xf numFmtId="165" fontId="10" fillId="0" borderId="0" xfId="5" applyNumberFormat="1" applyFont="1"/>
    <xf numFmtId="22" fontId="10" fillId="0" borderId="0" xfId="0" applyNumberFormat="1" applyFont="1"/>
    <xf numFmtId="164" fontId="10" fillId="0" borderId="0" xfId="2" applyNumberFormat="1" applyFont="1" applyBorder="1" applyAlignment="1">
      <alignment horizontal="center"/>
    </xf>
    <xf numFmtId="164" fontId="14" fillId="0" borderId="0" xfId="2" applyNumberFormat="1" applyFont="1"/>
    <xf numFmtId="164" fontId="4" fillId="0" borderId="0" xfId="2" applyNumberFormat="1" applyFont="1" applyBorder="1" applyAlignment="1">
      <alignment horizontal="center"/>
    </xf>
    <xf numFmtId="164" fontId="1" fillId="0" borderId="0" xfId="2" applyNumberFormat="1" applyFont="1" applyBorder="1" applyAlignment="1">
      <alignment horizontal="center"/>
    </xf>
    <xf numFmtId="164" fontId="1" fillId="0" borderId="0" xfId="2" applyNumberFormat="1" applyFont="1" applyFill="1" applyBorder="1" applyAlignment="1">
      <alignment horizontal="center"/>
    </xf>
    <xf numFmtId="2" fontId="1" fillId="0" borderId="0" xfId="2" applyNumberFormat="1" applyFont="1" applyBorder="1" applyAlignment="1">
      <alignment horizontal="center" vertical="center" wrapText="1"/>
    </xf>
    <xf numFmtId="0" fontId="3" fillId="0" borderId="0" xfId="2" applyNumberFormat="1" applyFont="1" applyBorder="1" applyAlignment="1">
      <alignment horizontal="center" vertical="center"/>
    </xf>
    <xf numFmtId="164" fontId="1" fillId="0" borderId="0" xfId="2" applyNumberFormat="1" applyFont="1" applyAlignment="1">
      <alignment horizontal="center" vertical="center"/>
    </xf>
    <xf numFmtId="165" fontId="10" fillId="0" borderId="1" xfId="5" applyNumberFormat="1" applyFont="1" applyBorder="1" applyAlignment="1">
      <alignment horizontal="center" vertical="center"/>
    </xf>
    <xf numFmtId="0" fontId="10" fillId="0" borderId="6" xfId="6" applyFont="1" applyFill="1" applyBorder="1" applyAlignment="1">
      <alignment horizontal="center" vertical="center" wrapText="1"/>
    </xf>
    <xf numFmtId="164" fontId="4" fillId="0" borderId="0" xfId="2" applyNumberFormat="1" applyFont="1" applyBorder="1" applyAlignment="1">
      <alignment horizontal="left" vertical="center"/>
    </xf>
    <xf numFmtId="164" fontId="1" fillId="0" borderId="0" xfId="2" applyNumberFormat="1" applyFont="1" applyBorder="1" applyAlignment="1">
      <alignment horizontal="left" vertical="center"/>
    </xf>
    <xf numFmtId="164" fontId="14" fillId="0" borderId="0" xfId="2" applyNumberFormat="1" applyFont="1" applyBorder="1" applyAlignment="1">
      <alignment horizontal="center" vertical="center"/>
    </xf>
    <xf numFmtId="1" fontId="10" fillId="0" borderId="0" xfId="2" applyNumberFormat="1" applyFont="1" applyBorder="1" applyAlignment="1">
      <alignment horizontal="center" vertical="center"/>
    </xf>
    <xf numFmtId="164" fontId="15" fillId="0" borderId="0" xfId="2" applyNumberFormat="1" applyFont="1" applyBorder="1" applyAlignment="1">
      <alignment horizontal="center" vertical="center"/>
    </xf>
    <xf numFmtId="168" fontId="16" fillId="2" borderId="1" xfId="4" applyNumberFormat="1" applyFont="1" applyFill="1" applyBorder="1" applyAlignment="1">
      <alignment horizontal="center" vertical="center" wrapText="1"/>
    </xf>
    <xf numFmtId="164" fontId="10" fillId="0" borderId="1" xfId="6" applyNumberFormat="1" applyFont="1" applyFill="1" applyBorder="1" applyAlignment="1">
      <alignment horizontal="center" vertical="center" wrapText="1"/>
    </xf>
    <xf numFmtId="1" fontId="10" fillId="0" borderId="1" xfId="2" applyNumberFormat="1" applyFont="1" applyBorder="1" applyAlignment="1">
      <alignment horizontal="center" vertical="center"/>
    </xf>
    <xf numFmtId="164" fontId="14" fillId="0" borderId="0" xfId="2" applyNumberFormat="1" applyFont="1" applyAlignment="1">
      <alignment horizontal="center"/>
    </xf>
    <xf numFmtId="0" fontId="18" fillId="0" borderId="15" xfId="0" quotePrefix="1" applyNumberFormat="1" applyFont="1" applyFill="1" applyBorder="1" applyAlignment="1">
      <alignment horizontal="center" vertical="center" wrapText="1"/>
    </xf>
    <xf numFmtId="170" fontId="19" fillId="2" borderId="3" xfId="12" applyNumberFormat="1" applyFont="1" applyFill="1" applyBorder="1" applyAlignment="1" applyProtection="1">
      <alignment horizontal="center" vertical="center"/>
    </xf>
    <xf numFmtId="0" fontId="17" fillId="0" borderId="7" xfId="2" applyNumberFormat="1" applyFont="1" applyBorder="1" applyAlignment="1">
      <alignment horizontal="left" vertical="top" wrapText="1"/>
    </xf>
    <xf numFmtId="169" fontId="17" fillId="0" borderId="3" xfId="9" applyNumberFormat="1" applyFont="1" applyFill="1" applyBorder="1" applyAlignment="1" applyProtection="1">
      <alignment horizontal="center" vertical="center"/>
    </xf>
    <xf numFmtId="169" fontId="17" fillId="0" borderId="7" xfId="0" applyNumberFormat="1" applyFont="1" applyBorder="1" applyAlignment="1">
      <alignment horizontal="center" vertical="center"/>
    </xf>
    <xf numFmtId="0" fontId="19" fillId="2" borderId="3" xfId="0" applyNumberFormat="1" applyFont="1" applyFill="1" applyBorder="1" applyAlignment="1">
      <alignment horizontal="center" vertical="center"/>
    </xf>
    <xf numFmtId="169" fontId="17" fillId="0" borderId="15" xfId="0" applyNumberFormat="1" applyFont="1" applyBorder="1" applyAlignment="1">
      <alignment horizontal="center" vertical="center"/>
    </xf>
    <xf numFmtId="0" fontId="15" fillId="0" borderId="0" xfId="2" applyNumberFormat="1" applyFont="1" applyBorder="1" applyAlignment="1">
      <alignment horizontal="center" vertical="center" wrapText="1"/>
    </xf>
    <xf numFmtId="2" fontId="15" fillId="0" borderId="0" xfId="2" applyNumberFormat="1" applyFont="1" applyBorder="1" applyAlignment="1">
      <alignment horizontal="center" vertical="center" wrapText="1"/>
    </xf>
    <xf numFmtId="2" fontId="15" fillId="0" borderId="0" xfId="2" applyNumberFormat="1" applyFont="1" applyBorder="1" applyAlignment="1">
      <alignment horizontal="center" vertical="center"/>
    </xf>
    <xf numFmtId="2" fontId="14" fillId="0" borderId="19" xfId="2" applyNumberFormat="1" applyFont="1" applyBorder="1" applyAlignment="1">
      <alignment horizontal="center" vertical="center"/>
    </xf>
    <xf numFmtId="164" fontId="15" fillId="0" borderId="0" xfId="2" applyNumberFormat="1" applyFont="1" applyBorder="1" applyProtection="1"/>
    <xf numFmtId="164" fontId="17" fillId="0" borderId="0" xfId="2" applyNumberFormat="1" applyFont="1" applyBorder="1" applyAlignment="1">
      <alignment horizontal="center"/>
    </xf>
    <xf numFmtId="164" fontId="15" fillId="0" borderId="0" xfId="2" applyNumberFormat="1" applyFont="1"/>
    <xf numFmtId="0" fontId="18" fillId="0" borderId="3" xfId="0" quotePrefix="1" applyNumberFormat="1" applyFont="1" applyFill="1" applyBorder="1" applyAlignment="1">
      <alignment horizontal="center" vertical="center" wrapText="1"/>
    </xf>
    <xf numFmtId="170" fontId="19" fillId="2" borderId="1" xfId="12" applyNumberFormat="1" applyFont="1" applyFill="1" applyBorder="1" applyAlignment="1" applyProtection="1">
      <alignment horizontal="center" vertical="center"/>
    </xf>
    <xf numFmtId="0" fontId="19" fillId="2" borderId="1" xfId="0" applyNumberFormat="1" applyFont="1" applyFill="1" applyBorder="1" applyAlignment="1">
      <alignment horizontal="center" vertical="center"/>
    </xf>
    <xf numFmtId="165" fontId="17" fillId="0" borderId="3" xfId="10" quotePrefix="1" applyNumberFormat="1" applyFont="1" applyBorder="1" applyAlignment="1">
      <alignment horizontal="left" vertical="top" wrapText="1"/>
    </xf>
    <xf numFmtId="165" fontId="17" fillId="0" borderId="9" xfId="7" applyNumberFormat="1" applyFont="1" applyBorder="1" applyAlignment="1">
      <alignment vertical="center"/>
    </xf>
    <xf numFmtId="165" fontId="17" fillId="0" borderId="10" xfId="7" applyNumberFormat="1" applyFont="1" applyBorder="1" applyAlignment="1">
      <alignment vertical="center"/>
    </xf>
    <xf numFmtId="165" fontId="17" fillId="0" borderId="24" xfId="7" applyNumberFormat="1" applyFont="1" applyBorder="1" applyAlignment="1">
      <alignment vertical="center"/>
    </xf>
    <xf numFmtId="165" fontId="17" fillId="0" borderId="0" xfId="7" applyNumberFormat="1" applyFont="1"/>
    <xf numFmtId="165" fontId="10" fillId="0" borderId="23" xfId="7" applyNumberFormat="1" applyFont="1" applyBorder="1" applyAlignment="1">
      <alignment horizontal="center" vertical="center"/>
    </xf>
    <xf numFmtId="0" fontId="10" fillId="0" borderId="23" xfId="2" applyNumberFormat="1" applyFont="1" applyBorder="1" applyAlignment="1">
      <alignment horizontal="center" vertical="center" wrapText="1"/>
    </xf>
    <xf numFmtId="0" fontId="16" fillId="0" borderId="23" xfId="0" quotePrefix="1" applyNumberFormat="1" applyFont="1" applyFill="1" applyBorder="1" applyAlignment="1">
      <alignment horizontal="center" vertical="center" wrapText="1"/>
    </xf>
    <xf numFmtId="169" fontId="10" fillId="0" borderId="23" xfId="9" applyNumberFormat="1" applyFont="1" applyFill="1" applyBorder="1" applyAlignment="1" applyProtection="1">
      <alignment horizontal="center" vertical="center"/>
    </xf>
    <xf numFmtId="2" fontId="15" fillId="0" borderId="12" xfId="2" applyNumberFormat="1" applyFont="1" applyBorder="1" applyAlignment="1">
      <alignment horizontal="center" vertical="center"/>
    </xf>
    <xf numFmtId="0" fontId="15" fillId="0" borderId="12" xfId="2" applyNumberFormat="1" applyFont="1" applyBorder="1" applyAlignment="1">
      <alignment horizontal="center" vertical="center" wrapText="1"/>
    </xf>
    <xf numFmtId="164" fontId="17" fillId="0" borderId="12" xfId="2" applyNumberFormat="1" applyFont="1" applyBorder="1" applyAlignment="1">
      <alignment horizontal="center" vertical="center" wrapText="1"/>
    </xf>
    <xf numFmtId="2" fontId="15" fillId="0" borderId="12" xfId="2" applyNumberFormat="1" applyFont="1" applyBorder="1" applyAlignment="1">
      <alignment horizontal="center" vertical="center" wrapText="1"/>
    </xf>
    <xf numFmtId="2" fontId="14" fillId="0" borderId="13" xfId="2" applyNumberFormat="1" applyFont="1" applyBorder="1" applyAlignment="1">
      <alignment horizontal="center" vertical="center"/>
    </xf>
    <xf numFmtId="165" fontId="10" fillId="0" borderId="0" xfId="7" applyNumberFormat="1" applyFont="1"/>
    <xf numFmtId="0" fontId="17" fillId="0" borderId="16" xfId="2" applyNumberFormat="1" applyFont="1" applyBorder="1" applyAlignment="1">
      <alignment horizontal="center" vertical="center" wrapText="1"/>
    </xf>
    <xf numFmtId="0" fontId="18" fillId="0" borderId="16" xfId="0" quotePrefix="1" applyNumberFormat="1" applyFont="1" applyFill="1" applyBorder="1" applyAlignment="1">
      <alignment horizontal="center" vertical="center" wrapText="1"/>
    </xf>
    <xf numFmtId="169" fontId="17" fillId="0" borderId="16" xfId="9" applyNumberFormat="1" applyFont="1" applyFill="1" applyBorder="1" applyAlignment="1" applyProtection="1">
      <alignment horizontal="center" vertical="center"/>
    </xf>
    <xf numFmtId="165" fontId="17" fillId="0" borderId="16" xfId="10" quotePrefix="1" applyNumberFormat="1" applyFont="1" applyBorder="1" applyAlignment="1">
      <alignment horizontal="left" vertical="top" wrapText="1"/>
    </xf>
    <xf numFmtId="165" fontId="17" fillId="0" borderId="17" xfId="7" applyNumberFormat="1" applyFont="1" applyBorder="1" applyAlignment="1">
      <alignment vertical="center"/>
    </xf>
    <xf numFmtId="165" fontId="17" fillId="0" borderId="18" xfId="7" applyNumberFormat="1" applyFont="1" applyBorder="1" applyAlignment="1">
      <alignment vertical="center"/>
    </xf>
    <xf numFmtId="165" fontId="17" fillId="0" borderId="19" xfId="7" applyNumberFormat="1" applyFont="1" applyBorder="1" applyAlignment="1">
      <alignment vertical="center"/>
    </xf>
    <xf numFmtId="0" fontId="18" fillId="0" borderId="1" xfId="0" quotePrefix="1" applyNumberFormat="1" applyFont="1" applyFill="1" applyBorder="1" applyAlignment="1">
      <alignment horizontal="center" vertical="center" wrapText="1"/>
    </xf>
    <xf numFmtId="169" fontId="17" fillId="0" borderId="1" xfId="9" applyNumberFormat="1" applyFont="1" applyFill="1" applyBorder="1" applyAlignment="1" applyProtection="1">
      <alignment horizontal="center" vertical="center"/>
    </xf>
    <xf numFmtId="165" fontId="17" fillId="0" borderId="1" xfId="10" quotePrefix="1" applyNumberFormat="1" applyFont="1" applyBorder="1" applyAlignment="1">
      <alignment horizontal="left" vertical="top" wrapText="1"/>
    </xf>
    <xf numFmtId="165" fontId="17" fillId="0" borderId="8" xfId="7" applyNumberFormat="1" applyFont="1" applyBorder="1" applyAlignment="1">
      <alignment vertical="center"/>
    </xf>
    <xf numFmtId="165" fontId="17" fillId="0" borderId="0" xfId="7" applyNumberFormat="1" applyFont="1" applyBorder="1" applyAlignment="1">
      <alignment vertical="center"/>
    </xf>
    <xf numFmtId="165" fontId="17" fillId="0" borderId="20" xfId="7" applyNumberFormat="1" applyFont="1" applyBorder="1" applyAlignment="1">
      <alignment vertical="center"/>
    </xf>
    <xf numFmtId="0" fontId="17" fillId="0" borderId="16" xfId="2" applyNumberFormat="1" applyFont="1" applyBorder="1" applyAlignment="1">
      <alignment horizontal="left" vertical="top" wrapText="1"/>
    </xf>
    <xf numFmtId="169" fontId="17" fillId="0" borderId="15" xfId="9" applyNumberFormat="1" applyFont="1" applyFill="1" applyBorder="1" applyAlignment="1" applyProtection="1">
      <alignment horizontal="center" vertical="center"/>
    </xf>
    <xf numFmtId="165" fontId="17" fillId="0" borderId="26" xfId="7" applyNumberFormat="1" applyFont="1" applyBorder="1" applyAlignment="1">
      <alignment vertical="center"/>
    </xf>
    <xf numFmtId="165" fontId="17" fillId="0" borderId="27" xfId="7" applyNumberFormat="1" applyFont="1" applyBorder="1" applyAlignment="1">
      <alignment vertical="center"/>
    </xf>
    <xf numFmtId="165" fontId="17" fillId="0" borderId="28" xfId="7" applyNumberFormat="1" applyFont="1" applyBorder="1" applyAlignment="1">
      <alignment vertical="center"/>
    </xf>
    <xf numFmtId="0" fontId="18" fillId="0" borderId="7" xfId="0" quotePrefix="1" applyNumberFormat="1" applyFont="1" applyFill="1" applyBorder="1" applyAlignment="1">
      <alignment horizontal="center" vertical="center" wrapText="1"/>
    </xf>
    <xf numFmtId="165" fontId="17" fillId="0" borderId="7" xfId="10" quotePrefix="1" applyNumberFormat="1" applyFont="1" applyBorder="1" applyAlignment="1">
      <alignment horizontal="left" vertical="top" wrapText="1"/>
    </xf>
    <xf numFmtId="1" fontId="15" fillId="0" borderId="14" xfId="2" applyNumberFormat="1" applyFont="1" applyBorder="1" applyAlignment="1">
      <alignment horizontal="center" vertical="center"/>
    </xf>
    <xf numFmtId="0" fontId="17" fillId="0" borderId="16" xfId="6" applyFont="1" applyFill="1" applyBorder="1" applyAlignment="1">
      <alignment horizontal="center" vertical="center" wrapText="1"/>
    </xf>
    <xf numFmtId="0" fontId="17" fillId="0" borderId="16" xfId="2" applyNumberFormat="1" applyFont="1" applyBorder="1" applyAlignment="1">
      <alignment horizontal="left" vertical="center" wrapText="1"/>
    </xf>
    <xf numFmtId="169" fontId="17" fillId="0" borderId="16" xfId="0" applyNumberFormat="1" applyFont="1" applyBorder="1" applyAlignment="1">
      <alignment horizontal="center" vertical="center"/>
    </xf>
    <xf numFmtId="2" fontId="15" fillId="0" borderId="26" xfId="2" applyNumberFormat="1" applyFont="1" applyBorder="1" applyAlignment="1">
      <alignment vertical="center"/>
    </xf>
    <xf numFmtId="2" fontId="15" fillId="0" borderId="27" xfId="2" applyNumberFormat="1" applyFont="1" applyBorder="1" applyAlignment="1">
      <alignment vertical="center"/>
    </xf>
    <xf numFmtId="2" fontId="15" fillId="0" borderId="28" xfId="2" applyNumberFormat="1" applyFont="1" applyBorder="1" applyAlignment="1">
      <alignment vertical="center"/>
    </xf>
    <xf numFmtId="22" fontId="17" fillId="0" borderId="0" xfId="0" applyNumberFormat="1" applyFont="1"/>
    <xf numFmtId="164" fontId="17" fillId="0" borderId="23" xfId="2" applyNumberFormat="1" applyFont="1" applyBorder="1" applyAlignment="1">
      <alignment horizontal="center" vertical="center" wrapText="1"/>
    </xf>
    <xf numFmtId="1" fontId="15" fillId="0" borderId="11" xfId="2" applyNumberFormat="1" applyFont="1" applyBorder="1" applyAlignment="1">
      <alignment horizontal="center" vertical="center"/>
    </xf>
    <xf numFmtId="0" fontId="17" fillId="0" borderId="12" xfId="6" applyFont="1" applyFill="1" applyBorder="1" applyAlignment="1">
      <alignment horizontal="center" vertical="center" wrapText="1"/>
    </xf>
    <xf numFmtId="0" fontId="17" fillId="0" borderId="12" xfId="2" applyNumberFormat="1" applyFont="1" applyBorder="1" applyAlignment="1">
      <alignment horizontal="left" vertical="center" wrapText="1"/>
    </xf>
    <xf numFmtId="0" fontId="17" fillId="0" borderId="12" xfId="2" applyNumberFormat="1" applyFont="1" applyBorder="1" applyAlignment="1">
      <alignment horizontal="center" vertical="center" wrapText="1"/>
    </xf>
    <xf numFmtId="0" fontId="18" fillId="0" borderId="12" xfId="0" quotePrefix="1" applyNumberFormat="1" applyFont="1" applyFill="1" applyBorder="1" applyAlignment="1">
      <alignment horizontal="center" vertical="center" wrapText="1"/>
    </xf>
    <xf numFmtId="0" fontId="17" fillId="0" borderId="12" xfId="2" applyNumberFormat="1" applyFont="1" applyBorder="1" applyAlignment="1">
      <alignment horizontal="left" vertical="top" wrapText="1"/>
    </xf>
    <xf numFmtId="169" fontId="17" fillId="0" borderId="12" xfId="0" applyNumberFormat="1" applyFont="1" applyBorder="1" applyAlignment="1">
      <alignment horizontal="center" vertical="center"/>
    </xf>
    <xf numFmtId="0" fontId="17" fillId="0" borderId="15" xfId="2" quotePrefix="1" applyNumberFormat="1" applyFont="1" applyBorder="1" applyAlignment="1">
      <alignment horizontal="left" vertical="top" wrapText="1"/>
    </xf>
    <xf numFmtId="2" fontId="15" fillId="0" borderId="15" xfId="2" applyNumberFormat="1" applyFont="1" applyBorder="1" applyAlignment="1">
      <alignment horizontal="center" vertical="center"/>
    </xf>
    <xf numFmtId="0" fontId="15" fillId="0" borderId="15" xfId="2" applyNumberFormat="1" applyFont="1" applyBorder="1" applyAlignment="1">
      <alignment horizontal="center" vertical="center" wrapText="1"/>
    </xf>
    <xf numFmtId="2" fontId="15" fillId="0" borderId="15" xfId="2" applyNumberFormat="1" applyFont="1" applyBorder="1" applyAlignment="1">
      <alignment horizontal="center" vertical="center" wrapText="1"/>
    </xf>
    <xf numFmtId="2" fontId="14" fillId="0" borderId="46" xfId="2" applyNumberFormat="1" applyFont="1" applyBorder="1" applyAlignment="1">
      <alignment horizontal="center" vertical="center"/>
    </xf>
    <xf numFmtId="2" fontId="15" fillId="0" borderId="17" xfId="2" applyNumberFormat="1" applyFont="1" applyBorder="1" applyAlignment="1">
      <alignment vertical="center"/>
    </xf>
    <xf numFmtId="2" fontId="15" fillId="0" borderId="18" xfId="2" applyNumberFormat="1" applyFont="1" applyBorder="1" applyAlignment="1">
      <alignment vertical="center"/>
    </xf>
    <xf numFmtId="2" fontId="15" fillId="0" borderId="19" xfId="2" applyNumberFormat="1" applyFont="1" applyBorder="1" applyAlignment="1">
      <alignment vertical="center"/>
    </xf>
    <xf numFmtId="2" fontId="15" fillId="0" borderId="0" xfId="2" applyNumberFormat="1" applyFont="1" applyBorder="1" applyAlignment="1">
      <alignment vertical="center"/>
    </xf>
    <xf numFmtId="164" fontId="15" fillId="0" borderId="7" xfId="2" applyNumberFormat="1" applyFont="1" applyBorder="1" applyAlignment="1" applyProtection="1">
      <alignment horizontal="center" vertical="center"/>
    </xf>
    <xf numFmtId="0" fontId="10" fillId="0" borderId="7" xfId="6" applyFont="1" applyFill="1" applyBorder="1" applyAlignment="1">
      <alignment horizontal="center" vertical="center" wrapText="1"/>
    </xf>
    <xf numFmtId="164" fontId="14" fillId="0" borderId="7" xfId="2" applyNumberFormat="1" applyFont="1" applyBorder="1" applyAlignment="1" applyProtection="1">
      <alignment horizontal="left" vertical="center"/>
    </xf>
    <xf numFmtId="164" fontId="14" fillId="0" borderId="7" xfId="2" applyNumberFormat="1" applyFont="1" applyBorder="1" applyAlignment="1" applyProtection="1">
      <alignment horizontal="center" vertical="center"/>
    </xf>
    <xf numFmtId="0" fontId="16" fillId="0" borderId="7" xfId="0" quotePrefix="1" applyNumberFormat="1" applyFont="1" applyFill="1" applyBorder="1" applyAlignment="1">
      <alignment horizontal="center" vertical="center" wrapText="1"/>
    </xf>
    <xf numFmtId="164" fontId="14" fillId="0" borderId="7" xfId="2" applyNumberFormat="1" applyFont="1" applyBorder="1" applyProtection="1"/>
    <xf numFmtId="164" fontId="14" fillId="0" borderId="7" xfId="2" applyNumberFormat="1" applyFont="1" applyBorder="1" applyAlignment="1" applyProtection="1">
      <alignment horizontal="center"/>
    </xf>
    <xf numFmtId="164" fontId="14" fillId="0" borderId="0" xfId="2" applyNumberFormat="1" applyFont="1" applyBorder="1" applyProtection="1"/>
    <xf numFmtId="165" fontId="17" fillId="0" borderId="16" xfId="10" quotePrefix="1" applyNumberFormat="1" applyFont="1" applyBorder="1" applyAlignment="1">
      <alignment horizontal="left" vertical="center" wrapText="1"/>
    </xf>
    <xf numFmtId="165" fontId="17" fillId="0" borderId="0" xfId="7" applyNumberFormat="1" applyFont="1" applyAlignment="1">
      <alignment vertical="center"/>
    </xf>
    <xf numFmtId="164" fontId="14" fillId="0" borderId="23" xfId="2" applyNumberFormat="1" applyFont="1" applyBorder="1" applyAlignment="1" applyProtection="1">
      <alignment vertical="center"/>
    </xf>
    <xf numFmtId="165" fontId="10" fillId="0" borderId="0" xfId="7" applyNumberFormat="1" applyFont="1" applyAlignment="1">
      <alignment vertical="center"/>
    </xf>
    <xf numFmtId="2" fontId="15" fillId="0" borderId="8" xfId="2" applyNumberFormat="1" applyFont="1" applyBorder="1" applyAlignment="1">
      <alignment vertical="center"/>
    </xf>
    <xf numFmtId="2" fontId="15" fillId="0" borderId="20" xfId="2" applyNumberFormat="1" applyFont="1" applyBorder="1" applyAlignment="1">
      <alignment vertical="center"/>
    </xf>
    <xf numFmtId="0" fontId="20" fillId="0" borderId="16" xfId="0" quotePrefix="1" applyNumberFormat="1" applyFont="1" applyFill="1" applyBorder="1" applyAlignment="1">
      <alignment horizontal="center" vertical="center" wrapText="1"/>
    </xf>
    <xf numFmtId="169" fontId="8" fillId="0" borderId="15" xfId="9" applyNumberFormat="1" applyFont="1" applyFill="1" applyBorder="1" applyAlignment="1" applyProtection="1">
      <alignment horizontal="center" vertical="center"/>
    </xf>
    <xf numFmtId="165" fontId="8" fillId="0" borderId="16" xfId="10" quotePrefix="1" applyNumberFormat="1" applyFont="1" applyBorder="1" applyAlignment="1">
      <alignment horizontal="left" vertical="top" wrapText="1"/>
    </xf>
    <xf numFmtId="0" fontId="20" fillId="0" borderId="7" xfId="0" quotePrefix="1" applyNumberFormat="1" applyFont="1" applyFill="1" applyBorder="1" applyAlignment="1">
      <alignment horizontal="center" vertical="center" wrapText="1"/>
    </xf>
    <xf numFmtId="169" fontId="8" fillId="0" borderId="1" xfId="9" applyNumberFormat="1" applyFont="1" applyFill="1" applyBorder="1" applyAlignment="1" applyProtection="1">
      <alignment horizontal="center" vertical="center"/>
    </xf>
    <xf numFmtId="169" fontId="8" fillId="0" borderId="3" xfId="9" applyNumberFormat="1" applyFont="1" applyFill="1" applyBorder="1" applyAlignment="1" applyProtection="1">
      <alignment horizontal="center" vertical="center"/>
    </xf>
    <xf numFmtId="165" fontId="8" fillId="0" borderId="23" xfId="7" applyNumberFormat="1" applyFont="1" applyBorder="1" applyAlignment="1">
      <alignment horizontal="center" vertical="center"/>
    </xf>
    <xf numFmtId="0" fontId="17" fillId="0" borderId="23" xfId="2" applyNumberFormat="1" applyFont="1" applyBorder="1" applyAlignment="1">
      <alignment horizontal="center" vertical="center" wrapText="1"/>
    </xf>
    <xf numFmtId="0" fontId="20" fillId="0" borderId="23" xfId="0" quotePrefix="1" applyNumberFormat="1" applyFont="1" applyFill="1" applyBorder="1" applyAlignment="1">
      <alignment horizontal="center" vertical="center" wrapText="1"/>
    </xf>
    <xf numFmtId="169" fontId="8" fillId="0" borderId="23" xfId="9" applyNumberFormat="1" applyFont="1" applyFill="1" applyBorder="1" applyAlignment="1" applyProtection="1">
      <alignment horizontal="center" vertical="center"/>
    </xf>
    <xf numFmtId="0" fontId="17" fillId="0" borderId="15" xfId="2" applyNumberFormat="1" applyFont="1" applyBorder="1" applyAlignment="1">
      <alignment horizontal="left" vertical="top" wrapText="1"/>
    </xf>
    <xf numFmtId="1" fontId="15" fillId="0" borderId="1" xfId="2" applyNumberFormat="1" applyFont="1" applyBorder="1" applyAlignment="1">
      <alignment horizontal="center" vertical="center"/>
    </xf>
    <xf numFmtId="0" fontId="17" fillId="0" borderId="1" xfId="2" applyNumberFormat="1" applyFont="1" applyBorder="1" applyAlignment="1">
      <alignment horizontal="left" vertical="center" wrapText="1"/>
    </xf>
    <xf numFmtId="0" fontId="17" fillId="0" borderId="1" xfId="2" applyNumberFormat="1" applyFont="1" applyBorder="1" applyAlignment="1">
      <alignment horizontal="left" vertical="top" wrapText="1"/>
    </xf>
    <xf numFmtId="169" fontId="17" fillId="0" borderId="1" xfId="0" applyNumberFormat="1" applyFont="1" applyBorder="1" applyAlignment="1">
      <alignment horizontal="center" vertical="center"/>
    </xf>
    <xf numFmtId="2" fontId="15" fillId="0" borderId="1" xfId="2" applyNumberFormat="1" applyFont="1" applyBorder="1" applyAlignment="1">
      <alignment horizontal="center" vertical="center"/>
    </xf>
    <xf numFmtId="0" fontId="15" fillId="0" borderId="1" xfId="2" applyNumberFormat="1" applyFont="1" applyBorder="1" applyAlignment="1">
      <alignment horizontal="center" vertical="center" wrapText="1"/>
    </xf>
    <xf numFmtId="2" fontId="15" fillId="0" borderId="1" xfId="2" applyNumberFormat="1" applyFont="1" applyBorder="1" applyAlignment="1">
      <alignment horizontal="center" vertical="center" wrapText="1"/>
    </xf>
    <xf numFmtId="165" fontId="8" fillId="0" borderId="22" xfId="7" applyNumberFormat="1" applyFont="1" applyBorder="1" applyAlignment="1">
      <alignment horizontal="center" vertical="center"/>
    </xf>
    <xf numFmtId="0" fontId="20" fillId="0" borderId="22" xfId="0" quotePrefix="1" applyNumberFormat="1" applyFont="1" applyFill="1" applyBorder="1" applyAlignment="1">
      <alignment horizontal="center" vertical="center" wrapText="1"/>
    </xf>
    <xf numFmtId="169" fontId="8" fillId="0" borderId="22" xfId="9" applyNumberFormat="1" applyFont="1" applyFill="1" applyBorder="1" applyAlignment="1" applyProtection="1">
      <alignment horizontal="center" vertical="center"/>
    </xf>
    <xf numFmtId="164" fontId="17" fillId="0" borderId="22" xfId="2" applyNumberFormat="1" applyFont="1" applyBorder="1" applyAlignment="1">
      <alignment horizontal="center" vertical="center" wrapText="1"/>
    </xf>
    <xf numFmtId="169" fontId="8" fillId="0" borderId="16" xfId="9" applyNumberFormat="1" applyFont="1" applyFill="1" applyBorder="1" applyAlignment="1" applyProtection="1">
      <alignment horizontal="center" vertical="center"/>
    </xf>
    <xf numFmtId="165" fontId="10" fillId="0" borderId="17" xfId="7" applyNumberFormat="1" applyFont="1" applyBorder="1" applyAlignment="1">
      <alignment vertical="center"/>
    </xf>
    <xf numFmtId="165" fontId="10" fillId="0" borderId="18" xfId="7" applyNumberFormat="1" applyFont="1" applyBorder="1" applyAlignment="1">
      <alignment vertical="center"/>
    </xf>
    <xf numFmtId="165" fontId="10" fillId="0" borderId="19" xfId="7" applyNumberFormat="1" applyFont="1" applyBorder="1" applyAlignment="1">
      <alignment vertical="center"/>
    </xf>
    <xf numFmtId="0" fontId="20" fillId="0" borderId="1" xfId="0" quotePrefix="1" applyNumberFormat="1" applyFont="1" applyFill="1" applyBorder="1" applyAlignment="1">
      <alignment horizontal="center" vertical="center" wrapText="1"/>
    </xf>
    <xf numFmtId="165" fontId="8" fillId="0" borderId="1" xfId="10" quotePrefix="1" applyNumberFormat="1" applyFont="1" applyBorder="1" applyAlignment="1">
      <alignment horizontal="left" vertical="top" wrapText="1"/>
    </xf>
    <xf numFmtId="0" fontId="17" fillId="0" borderId="23" xfId="2" applyNumberFormat="1" applyFont="1" applyBorder="1" applyAlignment="1">
      <alignment horizontal="left" vertical="top" wrapText="1"/>
    </xf>
    <xf numFmtId="1" fontId="1" fillId="0" borderId="14" xfId="2" applyNumberFormat="1" applyFont="1" applyBorder="1" applyAlignment="1">
      <alignment horizontal="center" vertical="center"/>
    </xf>
    <xf numFmtId="2" fontId="21" fillId="0" borderId="26" xfId="2" applyNumberFormat="1" applyFont="1" applyBorder="1" applyAlignment="1">
      <alignment vertical="center"/>
    </xf>
    <xf numFmtId="2" fontId="21" fillId="0" borderId="27" xfId="2" applyNumberFormat="1" applyFont="1" applyBorder="1" applyAlignment="1">
      <alignment vertical="center"/>
    </xf>
    <xf numFmtId="2" fontId="21" fillId="0" borderId="28" xfId="2" applyNumberFormat="1" applyFont="1" applyBorder="1" applyAlignment="1">
      <alignment vertical="center"/>
    </xf>
    <xf numFmtId="170" fontId="15" fillId="0" borderId="16" xfId="9" applyNumberFormat="1" applyFont="1" applyFill="1" applyBorder="1" applyAlignment="1" applyProtection="1">
      <alignment horizontal="center" vertical="center"/>
    </xf>
    <xf numFmtId="165" fontId="17" fillId="0" borderId="16" xfId="7" applyNumberFormat="1" applyFont="1" applyBorder="1" applyAlignment="1">
      <alignment horizontal="center" vertical="center"/>
    </xf>
    <xf numFmtId="0" fontId="10" fillId="0" borderId="23" xfId="2" applyNumberFormat="1" applyFont="1" applyBorder="1" applyAlignment="1">
      <alignment horizontal="left" vertical="top" wrapText="1"/>
    </xf>
    <xf numFmtId="164" fontId="17" fillId="0" borderId="0" xfId="2" applyNumberFormat="1" applyFont="1" applyBorder="1" applyAlignment="1">
      <alignment horizontal="center" vertical="center"/>
    </xf>
    <xf numFmtId="164" fontId="15" fillId="0" borderId="0" xfId="2" applyNumberFormat="1" applyFont="1" applyAlignment="1">
      <alignment vertical="center"/>
    </xf>
    <xf numFmtId="0" fontId="17" fillId="0" borderId="22" xfId="2" applyNumberFormat="1" applyFont="1" applyBorder="1" applyAlignment="1">
      <alignment horizontal="left" vertical="top" wrapText="1"/>
    </xf>
    <xf numFmtId="165" fontId="10" fillId="0" borderId="22" xfId="7" applyNumberFormat="1" applyFont="1" applyBorder="1" applyAlignment="1">
      <alignment horizontal="center" vertical="center"/>
    </xf>
    <xf numFmtId="0" fontId="16" fillId="0" borderId="22" xfId="0" quotePrefix="1" applyNumberFormat="1" applyFont="1" applyFill="1" applyBorder="1" applyAlignment="1">
      <alignment horizontal="center" vertical="center" wrapText="1"/>
    </xf>
    <xf numFmtId="169" fontId="10" fillId="0" borderId="22" xfId="9" applyNumberFormat="1" applyFont="1" applyFill="1" applyBorder="1" applyAlignment="1" applyProtection="1">
      <alignment horizontal="center" vertical="center"/>
    </xf>
    <xf numFmtId="170" fontId="7" fillId="0" borderId="4" xfId="18" applyNumberFormat="1" applyFont="1" applyFill="1" applyBorder="1" applyAlignment="1" applyProtection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  <xf numFmtId="165" fontId="17" fillId="0" borderId="8" xfId="10" quotePrefix="1" applyNumberFormat="1" applyFont="1" applyBorder="1" applyAlignment="1">
      <alignment horizontal="left" vertical="top" wrapText="1"/>
    </xf>
    <xf numFmtId="0" fontId="10" fillId="0" borderId="23" xfId="2" applyNumberFormat="1" applyFont="1" applyBorder="1" applyAlignment="1">
      <alignment horizontal="left" vertical="center" wrapText="1"/>
    </xf>
    <xf numFmtId="165" fontId="17" fillId="0" borderId="26" xfId="10" quotePrefix="1" applyNumberFormat="1" applyFont="1" applyBorder="1" applyAlignment="1">
      <alignment horizontal="left" vertical="center" wrapText="1"/>
    </xf>
    <xf numFmtId="165" fontId="17" fillId="0" borderId="0" xfId="7" applyNumberFormat="1" applyFont="1" applyBorder="1" applyAlignment="1">
      <alignment horizontal="center" vertical="center"/>
    </xf>
    <xf numFmtId="165" fontId="17" fillId="0" borderId="24" xfId="7" applyNumberFormat="1" applyFont="1" applyBorder="1" applyAlignment="1">
      <alignment horizontal="center" vertical="center"/>
    </xf>
    <xf numFmtId="2" fontId="15" fillId="0" borderId="0" xfId="2" applyNumberFormat="1" applyFont="1" applyBorder="1" applyAlignment="1">
      <alignment vertical="center" wrapText="1"/>
    </xf>
    <xf numFmtId="164" fontId="15" fillId="0" borderId="0" xfId="2" applyNumberFormat="1" applyFont="1" applyBorder="1"/>
    <xf numFmtId="0" fontId="10" fillId="0" borderId="22" xfId="2" applyNumberFormat="1" applyFont="1" applyBorder="1" applyAlignment="1">
      <alignment horizontal="left" vertical="top" wrapText="1"/>
    </xf>
    <xf numFmtId="0" fontId="17" fillId="0" borderId="3" xfId="2" applyNumberFormat="1" applyFont="1" applyBorder="1" applyAlignment="1">
      <alignment horizontal="left" vertical="top" wrapText="1"/>
    </xf>
    <xf numFmtId="20" fontId="7" fillId="0" borderId="27" xfId="0" applyFont="1" applyBorder="1" applyAlignment="1">
      <alignment vertical="center"/>
    </xf>
    <xf numFmtId="20" fontId="7" fillId="0" borderId="28" xfId="0" applyFont="1" applyBorder="1" applyAlignment="1">
      <alignment vertical="center"/>
    </xf>
    <xf numFmtId="169" fontId="17" fillId="0" borderId="17" xfId="0" applyNumberFormat="1" applyFont="1" applyBorder="1" applyAlignment="1">
      <alignment horizontal="center" vertical="center"/>
    </xf>
    <xf numFmtId="2" fontId="15" fillId="0" borderId="8" xfId="2" applyNumberFormat="1" applyFont="1" applyBorder="1" applyAlignment="1">
      <alignment horizontal="center" vertical="center"/>
    </xf>
    <xf numFmtId="2" fontId="14" fillId="0" borderId="0" xfId="2" applyNumberFormat="1" applyFont="1" applyBorder="1" applyAlignment="1">
      <alignment horizontal="center" vertical="center"/>
    </xf>
    <xf numFmtId="2" fontId="15" fillId="0" borderId="48" xfId="2" applyNumberFormat="1" applyFont="1" applyBorder="1" applyAlignment="1">
      <alignment vertical="center" wrapText="1"/>
    </xf>
    <xf numFmtId="164" fontId="15" fillId="0" borderId="8" xfId="2" applyNumberFormat="1" applyFont="1" applyBorder="1"/>
    <xf numFmtId="2" fontId="15" fillId="0" borderId="7" xfId="2" applyNumberFormat="1" applyFont="1" applyBorder="1" applyAlignment="1">
      <alignment horizontal="center" vertical="center"/>
    </xf>
    <xf numFmtId="0" fontId="15" fillId="0" borderId="7" xfId="2" applyNumberFormat="1" applyFont="1" applyBorder="1" applyAlignment="1">
      <alignment horizontal="center" vertical="center" wrapText="1"/>
    </xf>
    <xf numFmtId="2" fontId="15" fillId="0" borderId="7" xfId="2" applyNumberFormat="1" applyFont="1" applyBorder="1" applyAlignment="1">
      <alignment horizontal="center" vertical="center" wrapText="1"/>
    </xf>
    <xf numFmtId="165" fontId="17" fillId="0" borderId="15" xfId="10" quotePrefix="1" applyNumberFormat="1" applyFont="1" applyBorder="1" applyAlignment="1">
      <alignment horizontal="left" vertical="top" wrapText="1"/>
    </xf>
    <xf numFmtId="169" fontId="10" fillId="0" borderId="7" xfId="9" applyNumberFormat="1" applyFont="1" applyFill="1" applyBorder="1" applyAlignment="1" applyProtection="1">
      <alignment horizontal="center" vertical="center"/>
    </xf>
    <xf numFmtId="2" fontId="14" fillId="0" borderId="12" xfId="2" applyNumberFormat="1" applyFont="1" applyBorder="1" applyAlignment="1">
      <alignment horizontal="center" vertical="center"/>
    </xf>
    <xf numFmtId="2" fontId="15" fillId="0" borderId="12" xfId="2" applyNumberFormat="1" applyFont="1" applyBorder="1" applyAlignment="1">
      <alignment vertical="center" wrapText="1"/>
    </xf>
    <xf numFmtId="164" fontId="15" fillId="0" borderId="13" xfId="2" applyNumberFormat="1" applyFont="1" applyBorder="1"/>
    <xf numFmtId="20" fontId="7" fillId="0" borderId="18" xfId="0" applyFont="1" applyBorder="1" applyAlignment="1">
      <alignment vertical="center" wrapText="1"/>
    </xf>
    <xf numFmtId="20" fontId="7" fillId="0" borderId="19" xfId="0" applyFont="1" applyBorder="1" applyAlignment="1">
      <alignment vertical="center" wrapText="1"/>
    </xf>
    <xf numFmtId="2" fontId="15" fillId="0" borderId="26" xfId="2" applyNumberFormat="1" applyFont="1" applyBorder="1" applyAlignment="1">
      <alignment vertical="center" wrapText="1"/>
    </xf>
    <xf numFmtId="20" fontId="7" fillId="0" borderId="27" xfId="0" applyFont="1" applyBorder="1" applyAlignment="1">
      <alignment vertical="center" wrapText="1"/>
    </xf>
    <xf numFmtId="20" fontId="7" fillId="0" borderId="28" xfId="0" applyFont="1" applyBorder="1" applyAlignment="1">
      <alignment vertical="center" wrapText="1"/>
    </xf>
    <xf numFmtId="20" fontId="7" fillId="0" borderId="18" xfId="0" applyFont="1" applyBorder="1" applyAlignment="1">
      <alignment vertical="center"/>
    </xf>
    <xf numFmtId="20" fontId="7" fillId="0" borderId="19" xfId="0" applyFont="1" applyBorder="1" applyAlignment="1">
      <alignment vertical="center"/>
    </xf>
    <xf numFmtId="165" fontId="10" fillId="0" borderId="6" xfId="7" applyNumberFormat="1" applyFont="1" applyBorder="1" applyAlignment="1">
      <alignment horizontal="center" vertical="center"/>
    </xf>
    <xf numFmtId="0" fontId="16" fillId="0" borderId="6" xfId="0" quotePrefix="1" applyNumberFormat="1" applyFont="1" applyFill="1" applyBorder="1" applyAlignment="1">
      <alignment horizontal="center" vertical="center" wrapText="1"/>
    </xf>
    <xf numFmtId="0" fontId="10" fillId="0" borderId="6" xfId="2" applyNumberFormat="1" applyFont="1" applyBorder="1" applyAlignment="1">
      <alignment horizontal="left" vertical="top" wrapText="1"/>
    </xf>
    <xf numFmtId="2" fontId="15" fillId="0" borderId="6" xfId="2" applyNumberFormat="1" applyFont="1" applyBorder="1" applyAlignment="1">
      <alignment horizontal="center" vertical="center"/>
    </xf>
    <xf numFmtId="0" fontId="15" fillId="0" borderId="6" xfId="2" applyNumberFormat="1" applyFont="1" applyBorder="1" applyAlignment="1">
      <alignment horizontal="center" vertical="center" wrapText="1"/>
    </xf>
    <xf numFmtId="164" fontId="17" fillId="0" borderId="6" xfId="2" applyNumberFormat="1" applyFont="1" applyBorder="1" applyAlignment="1">
      <alignment horizontal="center" vertical="center" wrapText="1"/>
    </xf>
    <xf numFmtId="2" fontId="15" fillId="0" borderId="6" xfId="2" applyNumberFormat="1" applyFont="1" applyBorder="1" applyAlignment="1">
      <alignment horizontal="center" vertical="center" wrapText="1"/>
    </xf>
    <xf numFmtId="2" fontId="15" fillId="0" borderId="37" xfId="2" applyNumberFormat="1" applyFont="1" applyBorder="1" applyAlignment="1">
      <alignment vertical="center" wrapText="1"/>
    </xf>
    <xf numFmtId="0" fontId="17" fillId="0" borderId="15" xfId="6" applyFont="1" applyFill="1" applyBorder="1" applyAlignment="1">
      <alignment vertical="top" wrapText="1"/>
    </xf>
    <xf numFmtId="1" fontId="15" fillId="0" borderId="3" xfId="2" applyNumberFormat="1" applyFont="1" applyBorder="1" applyAlignment="1">
      <alignment horizontal="center" vertical="center"/>
    </xf>
    <xf numFmtId="0" fontId="17" fillId="0" borderId="3" xfId="6" applyFont="1" applyFill="1" applyBorder="1" applyAlignment="1">
      <alignment vertical="top" wrapText="1"/>
    </xf>
    <xf numFmtId="0" fontId="17" fillId="0" borderId="3" xfId="2" applyNumberFormat="1" applyFont="1" applyBorder="1" applyAlignment="1">
      <alignment horizontal="center" vertical="top" wrapText="1"/>
    </xf>
    <xf numFmtId="169" fontId="17" fillId="0" borderId="3" xfId="0" applyNumberFormat="1" applyFont="1" applyBorder="1" applyAlignment="1">
      <alignment horizontal="center" vertical="center"/>
    </xf>
    <xf numFmtId="2" fontId="15" fillId="0" borderId="3" xfId="2" applyNumberFormat="1" applyFont="1" applyBorder="1" applyAlignment="1">
      <alignment horizontal="center" vertical="center"/>
    </xf>
    <xf numFmtId="0" fontId="15" fillId="0" borderId="3" xfId="2" applyNumberFormat="1" applyFont="1" applyBorder="1" applyAlignment="1">
      <alignment horizontal="center" vertical="center" wrapText="1"/>
    </xf>
    <xf numFmtId="164" fontId="15" fillId="0" borderId="3" xfId="2" applyNumberFormat="1" applyFont="1" applyBorder="1" applyAlignment="1">
      <alignment horizontal="center" vertical="center" wrapText="1"/>
    </xf>
    <xf numFmtId="2" fontId="15" fillId="0" borderId="3" xfId="2" applyNumberFormat="1" applyFont="1" applyBorder="1" applyAlignment="1">
      <alignment horizontal="center" vertical="center" wrapText="1"/>
    </xf>
    <xf numFmtId="164" fontId="15" fillId="0" borderId="6" xfId="2" applyNumberFormat="1" applyFont="1" applyBorder="1" applyAlignment="1">
      <alignment horizontal="center" vertical="center"/>
    </xf>
    <xf numFmtId="0" fontId="17" fillId="0" borderId="6" xfId="6" applyFont="1" applyFill="1" applyBorder="1" applyAlignment="1">
      <alignment horizontal="center" vertical="center" wrapText="1"/>
    </xf>
    <xf numFmtId="0" fontId="17" fillId="0" borderId="6" xfId="2" applyNumberFormat="1" applyFont="1" applyBorder="1" applyAlignment="1">
      <alignment horizontal="left" vertical="center" wrapText="1"/>
    </xf>
    <xf numFmtId="0" fontId="17" fillId="0" borderId="6" xfId="2" applyNumberFormat="1" applyFont="1" applyBorder="1" applyAlignment="1">
      <alignment horizontal="left" vertical="top" wrapText="1"/>
    </xf>
    <xf numFmtId="0" fontId="17" fillId="0" borderId="23" xfId="6" applyFont="1" applyFill="1" applyBorder="1" applyAlignment="1">
      <alignment vertical="top" wrapText="1"/>
    </xf>
    <xf numFmtId="0" fontId="17" fillId="0" borderId="23" xfId="2" applyNumberFormat="1" applyFont="1" applyBorder="1" applyAlignment="1">
      <alignment horizontal="center" vertical="top" wrapText="1"/>
    </xf>
    <xf numFmtId="169" fontId="17" fillId="0" borderId="23" xfId="0" applyNumberFormat="1" applyFont="1" applyBorder="1" applyAlignment="1">
      <alignment horizontal="center" vertical="center"/>
    </xf>
    <xf numFmtId="169" fontId="17" fillId="0" borderId="6" xfId="0" applyNumberFormat="1" applyFont="1" applyBorder="1" applyAlignment="1">
      <alignment horizontal="center" vertical="center"/>
    </xf>
    <xf numFmtId="0" fontId="15" fillId="0" borderId="6" xfId="2" applyNumberFormat="1" applyFont="1" applyBorder="1" applyAlignment="1">
      <alignment horizontal="center" vertical="center"/>
    </xf>
    <xf numFmtId="0" fontId="17" fillId="0" borderId="7" xfId="6" applyFont="1" applyFill="1" applyBorder="1" applyAlignment="1">
      <alignment vertical="top" wrapText="1"/>
    </xf>
    <xf numFmtId="169" fontId="10" fillId="0" borderId="1" xfId="9" applyNumberFormat="1" applyFont="1" applyFill="1" applyBorder="1" applyAlignment="1" applyProtection="1">
      <alignment horizontal="center" vertical="center"/>
    </xf>
    <xf numFmtId="0" fontId="17" fillId="0" borderId="22" xfId="6" applyFont="1" applyFill="1" applyBorder="1" applyAlignment="1">
      <alignment vertical="top" wrapText="1"/>
    </xf>
    <xf numFmtId="169" fontId="10" fillId="0" borderId="15" xfId="9" applyNumberFormat="1" applyFont="1" applyFill="1" applyBorder="1" applyAlignment="1" applyProtection="1">
      <alignment horizontal="center" vertical="center"/>
    </xf>
    <xf numFmtId="172" fontId="17" fillId="0" borderId="12" xfId="0" applyNumberFormat="1" applyFont="1" applyBorder="1" applyAlignment="1">
      <alignment horizontal="center" vertical="center"/>
    </xf>
    <xf numFmtId="2" fontId="14" fillId="0" borderId="1" xfId="2" applyNumberFormat="1" applyFont="1" applyBorder="1" applyAlignment="1">
      <alignment horizontal="center" vertical="center"/>
    </xf>
    <xf numFmtId="164" fontId="3" fillId="0" borderId="16" xfId="2" applyNumberFormat="1" applyFont="1" applyBorder="1" applyAlignment="1">
      <alignment horizontal="justify" vertical="top"/>
    </xf>
    <xf numFmtId="164" fontId="3" fillId="0" borderId="7" xfId="2" applyNumberFormat="1" applyFont="1" applyBorder="1" applyAlignment="1">
      <alignment horizontal="justify" vertical="top"/>
    </xf>
    <xf numFmtId="2" fontId="21" fillId="0" borderId="8" xfId="2" applyNumberFormat="1" applyFont="1" applyBorder="1" applyAlignment="1">
      <alignment vertical="center"/>
    </xf>
    <xf numFmtId="2" fontId="21" fillId="0" borderId="0" xfId="2" applyNumberFormat="1" applyFont="1" applyBorder="1" applyAlignment="1">
      <alignment vertical="center"/>
    </xf>
    <xf numFmtId="2" fontId="21" fillId="0" borderId="20" xfId="2" applyNumberFormat="1" applyFont="1" applyBorder="1" applyAlignment="1">
      <alignment vertical="center"/>
    </xf>
    <xf numFmtId="2" fontId="21" fillId="0" borderId="17" xfId="2" applyNumberFormat="1" applyFont="1" applyBorder="1" applyAlignment="1">
      <alignment vertical="center"/>
    </xf>
    <xf numFmtId="2" fontId="21" fillId="0" borderId="18" xfId="2" applyNumberFormat="1" applyFont="1" applyBorder="1" applyAlignment="1">
      <alignment vertical="center"/>
    </xf>
    <xf numFmtId="2" fontId="21" fillId="0" borderId="19" xfId="2" applyNumberFormat="1" applyFont="1" applyBorder="1" applyAlignment="1">
      <alignment vertical="center"/>
    </xf>
    <xf numFmtId="164" fontId="2" fillId="0" borderId="0" xfId="2" applyNumberFormat="1" applyFont="1" applyBorder="1" applyAlignment="1" applyProtection="1">
      <alignment horizontal="left"/>
    </xf>
    <xf numFmtId="164" fontId="17" fillId="0" borderId="12" xfId="2" applyNumberFormat="1" applyFont="1" applyBorder="1" applyAlignment="1">
      <alignment horizontal="left" vertical="center"/>
    </xf>
    <xf numFmtId="164" fontId="17" fillId="0" borderId="12" xfId="2" applyNumberFormat="1" applyFont="1" applyBorder="1" applyAlignment="1">
      <alignment horizontal="justify" vertical="top"/>
    </xf>
    <xf numFmtId="164" fontId="17" fillId="0" borderId="15" xfId="2" applyNumberFormat="1" applyFont="1" applyBorder="1" applyAlignment="1">
      <alignment horizontal="justify" vertical="top"/>
    </xf>
    <xf numFmtId="164" fontId="3" fillId="0" borderId="16" xfId="2" applyNumberFormat="1" applyFont="1" applyBorder="1" applyAlignment="1">
      <alignment horizontal="left" vertical="center"/>
    </xf>
    <xf numFmtId="164" fontId="1" fillId="0" borderId="0" xfId="2" applyNumberFormat="1" applyFont="1" applyBorder="1" applyProtection="1"/>
    <xf numFmtId="20" fontId="8" fillId="0" borderId="23" xfId="11" applyFont="1" applyBorder="1" applyAlignment="1">
      <alignment horizontal="center" vertical="center"/>
    </xf>
    <xf numFmtId="20" fontId="10" fillId="0" borderId="23" xfId="11" applyFont="1" applyBorder="1" applyAlignment="1">
      <alignment horizontal="center" vertical="center"/>
    </xf>
    <xf numFmtId="164" fontId="17" fillId="0" borderId="16" xfId="2" applyNumberFormat="1" applyFont="1" applyBorder="1" applyAlignment="1">
      <alignment horizontal="left" vertical="center"/>
    </xf>
    <xf numFmtId="164" fontId="17" fillId="0" borderId="16" xfId="2" applyNumberFormat="1" applyFont="1" applyBorder="1" applyAlignment="1">
      <alignment horizontal="justify" vertical="top"/>
    </xf>
    <xf numFmtId="169" fontId="15" fillId="0" borderId="16" xfId="2" applyNumberFormat="1" applyFont="1" applyBorder="1" applyAlignment="1">
      <alignment horizontal="center" vertical="center"/>
    </xf>
    <xf numFmtId="164" fontId="17" fillId="0" borderId="23" xfId="2" applyNumberFormat="1" applyFont="1" applyBorder="1" applyAlignment="1">
      <alignment horizontal="justify" vertical="top"/>
    </xf>
    <xf numFmtId="0" fontId="18" fillId="0" borderId="23" xfId="0" quotePrefix="1" applyNumberFormat="1" applyFont="1" applyFill="1" applyBorder="1" applyAlignment="1">
      <alignment horizontal="center" vertical="center" wrapText="1"/>
    </xf>
    <xf numFmtId="2" fontId="21" fillId="0" borderId="1" xfId="2" applyNumberFormat="1" applyFont="1" applyBorder="1" applyAlignment="1">
      <alignment vertical="center"/>
    </xf>
    <xf numFmtId="20" fontId="8" fillId="0" borderId="22" xfId="11" applyFont="1" applyBorder="1" applyAlignment="1">
      <alignment horizontal="center" vertical="center"/>
    </xf>
    <xf numFmtId="169" fontId="15" fillId="0" borderId="12" xfId="2" applyNumberFormat="1" applyFont="1" applyBorder="1" applyAlignment="1">
      <alignment horizontal="center" vertical="center"/>
    </xf>
    <xf numFmtId="164" fontId="22" fillId="0" borderId="0" xfId="2" applyNumberFormat="1" applyFont="1" applyBorder="1" applyAlignment="1" applyProtection="1">
      <alignment horizontal="center"/>
    </xf>
    <xf numFmtId="164" fontId="23" fillId="0" borderId="0" xfId="2" applyNumberFormat="1" applyFont="1" applyBorder="1" applyAlignment="1" applyProtection="1">
      <alignment horizontal="center"/>
    </xf>
    <xf numFmtId="164" fontId="24" fillId="0" borderId="0" xfId="2" applyNumberFormat="1" applyFont="1" applyBorder="1" applyAlignment="1" applyProtection="1">
      <alignment horizontal="center"/>
    </xf>
    <xf numFmtId="0" fontId="20" fillId="0" borderId="15" xfId="0" quotePrefix="1" applyNumberFormat="1" applyFont="1" applyFill="1" applyBorder="1" applyAlignment="1">
      <alignment horizontal="center" vertical="center" wrapText="1"/>
    </xf>
    <xf numFmtId="164" fontId="3" fillId="0" borderId="15" xfId="2" applyNumberFormat="1" applyFont="1" applyBorder="1" applyAlignment="1">
      <alignment horizontal="justify" vertical="top"/>
    </xf>
    <xf numFmtId="164" fontId="3" fillId="0" borderId="15" xfId="2" quotePrefix="1" applyNumberFormat="1" applyFont="1" applyBorder="1" applyAlignment="1">
      <alignment horizontal="left" vertical="top"/>
    </xf>
    <xf numFmtId="20" fontId="10" fillId="0" borderId="22" xfId="1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justify" vertical="top"/>
    </xf>
    <xf numFmtId="1" fontId="17" fillId="0" borderId="3" xfId="2" applyNumberFormat="1" applyFont="1" applyBorder="1" applyAlignment="1">
      <alignment horizontal="center" vertical="center"/>
    </xf>
    <xf numFmtId="1" fontId="17" fillId="0" borderId="3" xfId="2" applyNumberFormat="1" applyFont="1" applyBorder="1" applyAlignment="1">
      <alignment horizontal="center"/>
    </xf>
    <xf numFmtId="164" fontId="15" fillId="0" borderId="3" xfId="2" applyNumberFormat="1" applyFont="1" applyBorder="1" applyProtection="1"/>
    <xf numFmtId="164" fontId="15" fillId="0" borderId="3" xfId="2" applyNumberFormat="1" applyFont="1" applyBorder="1" applyAlignment="1" applyProtection="1">
      <alignment horizontal="center" vertical="center"/>
    </xf>
    <xf numFmtId="169" fontId="15" fillId="0" borderId="3" xfId="2" applyNumberFormat="1" applyFont="1" applyBorder="1" applyAlignment="1">
      <alignment horizontal="center" vertical="center"/>
    </xf>
    <xf numFmtId="164" fontId="15" fillId="0" borderId="6" xfId="2" applyNumberFormat="1" applyFont="1" applyBorder="1" applyAlignment="1" applyProtection="1">
      <alignment horizontal="left" vertical="center"/>
    </xf>
    <xf numFmtId="164" fontId="15" fillId="0" borderId="6" xfId="2" applyNumberFormat="1" applyFont="1" applyBorder="1" applyAlignment="1" applyProtection="1">
      <alignment horizontal="center" vertical="center"/>
    </xf>
    <xf numFmtId="0" fontId="18" fillId="0" borderId="6" xfId="0" quotePrefix="1" applyNumberFormat="1" applyFont="1" applyFill="1" applyBorder="1" applyAlignment="1">
      <alignment horizontal="center" vertical="center" wrapText="1"/>
    </xf>
    <xf numFmtId="164" fontId="15" fillId="0" borderId="6" xfId="2" applyNumberFormat="1" applyFont="1" applyBorder="1" applyProtection="1"/>
    <xf numFmtId="169" fontId="17" fillId="0" borderId="6" xfId="2" applyNumberFormat="1" applyFont="1" applyBorder="1" applyAlignment="1">
      <alignment horizontal="center"/>
    </xf>
    <xf numFmtId="169" fontId="17" fillId="0" borderId="6" xfId="2" applyNumberFormat="1" applyFont="1" applyBorder="1" applyAlignment="1">
      <alignment horizontal="center" vertical="center"/>
    </xf>
    <xf numFmtId="0" fontId="17" fillId="0" borderId="6" xfId="2" applyNumberFormat="1" applyFont="1" applyBorder="1" applyAlignment="1">
      <alignment horizontal="center"/>
    </xf>
    <xf numFmtId="0" fontId="17" fillId="0" borderId="6" xfId="2" applyNumberFormat="1" applyFont="1" applyBorder="1" applyAlignment="1">
      <alignment horizontal="center" vertical="center"/>
    </xf>
    <xf numFmtId="164" fontId="15" fillId="0" borderId="6" xfId="2" applyNumberFormat="1" applyFont="1" applyBorder="1" applyAlignment="1">
      <alignment horizontal="center" vertical="center" wrapText="1"/>
    </xf>
    <xf numFmtId="164" fontId="15" fillId="0" borderId="12" xfId="2" applyNumberFormat="1" applyFont="1" applyBorder="1" applyAlignment="1">
      <alignment horizontal="center" vertical="center" wrapText="1"/>
    </xf>
    <xf numFmtId="169" fontId="17" fillId="0" borderId="12" xfId="2" applyNumberFormat="1" applyFont="1" applyBorder="1" applyAlignment="1">
      <alignment horizontal="center" vertical="center"/>
    </xf>
    <xf numFmtId="0" fontId="17" fillId="0" borderId="12" xfId="2" applyNumberFormat="1" applyFont="1" applyBorder="1" applyAlignment="1">
      <alignment horizontal="center"/>
    </xf>
    <xf numFmtId="0" fontId="17" fillId="0" borderId="12" xfId="2" applyNumberFormat="1" applyFont="1" applyBorder="1" applyAlignment="1">
      <alignment horizontal="center" vertical="center"/>
    </xf>
    <xf numFmtId="1" fontId="15" fillId="0" borderId="3" xfId="2" applyNumberFormat="1" applyFont="1" applyBorder="1" applyAlignment="1">
      <alignment horizontal="center"/>
    </xf>
    <xf numFmtId="169" fontId="17" fillId="0" borderId="3" xfId="2" applyNumberFormat="1" applyFont="1" applyBorder="1" applyAlignment="1">
      <alignment horizontal="center" vertical="center"/>
    </xf>
    <xf numFmtId="0" fontId="17" fillId="0" borderId="3" xfId="2" applyNumberFormat="1" applyFont="1" applyBorder="1" applyAlignment="1">
      <alignment horizontal="center"/>
    </xf>
    <xf numFmtId="0" fontId="17" fillId="0" borderId="3" xfId="2" applyNumberFormat="1" applyFont="1" applyBorder="1" applyAlignment="1">
      <alignment horizontal="center" vertical="center"/>
    </xf>
    <xf numFmtId="164" fontId="15" fillId="0" borderId="1" xfId="2" applyNumberFormat="1" applyFont="1" applyBorder="1" applyAlignment="1">
      <alignment horizontal="left"/>
    </xf>
    <xf numFmtId="164" fontId="15" fillId="0" borderId="1" xfId="2" applyNumberFormat="1" applyFont="1" applyBorder="1" applyAlignment="1" applyProtection="1">
      <alignment horizontal="center"/>
    </xf>
    <xf numFmtId="164" fontId="15" fillId="0" borderId="1" xfId="2" applyNumberFormat="1" applyFont="1" applyBorder="1" applyAlignment="1" applyProtection="1">
      <alignment horizontal="center" vertical="center"/>
    </xf>
    <xf numFmtId="169" fontId="15" fillId="0" borderId="1" xfId="2" applyNumberFormat="1" applyFont="1" applyBorder="1" applyAlignment="1">
      <alignment horizontal="center" vertical="center"/>
    </xf>
    <xf numFmtId="164" fontId="15" fillId="0" borderId="1" xfId="2" applyNumberFormat="1" applyFont="1" applyBorder="1" applyAlignment="1">
      <alignment horizontal="center" vertical="center" wrapText="1"/>
    </xf>
    <xf numFmtId="173" fontId="15" fillId="0" borderId="1" xfId="2" applyNumberFormat="1" applyFont="1" applyBorder="1" applyAlignment="1">
      <alignment horizontal="center" vertical="center" wrapText="1"/>
    </xf>
    <xf numFmtId="164" fontId="17" fillId="0" borderId="0" xfId="2" applyNumberFormat="1" applyFont="1" applyBorder="1" applyAlignment="1">
      <alignment horizontal="left" vertical="center"/>
    </xf>
    <xf numFmtId="1" fontId="15" fillId="0" borderId="1" xfId="2" applyNumberFormat="1" applyFont="1" applyFill="1" applyBorder="1" applyAlignment="1">
      <alignment horizontal="center" vertical="center"/>
    </xf>
    <xf numFmtId="1" fontId="15" fillId="0" borderId="1" xfId="2" applyNumberFormat="1" applyFont="1" applyFill="1" applyBorder="1" applyAlignment="1">
      <alignment horizontal="center"/>
    </xf>
    <xf numFmtId="164" fontId="15" fillId="0" borderId="1" xfId="2" applyNumberFormat="1" applyFont="1" applyBorder="1" applyAlignment="1">
      <alignment vertical="center"/>
    </xf>
    <xf numFmtId="164" fontId="15" fillId="0" borderId="1" xfId="2" applyNumberFormat="1" applyFont="1" applyBorder="1" applyAlignment="1">
      <alignment horizontal="center" vertical="center"/>
    </xf>
    <xf numFmtId="2" fontId="15" fillId="0" borderId="1" xfId="2" applyNumberFormat="1" applyFont="1" applyBorder="1" applyAlignment="1">
      <alignment vertical="center" wrapText="1"/>
    </xf>
    <xf numFmtId="9" fontId="15" fillId="0" borderId="1" xfId="1" applyFont="1" applyFill="1" applyBorder="1" applyAlignment="1" applyProtection="1">
      <alignment vertical="center"/>
    </xf>
    <xf numFmtId="9" fontId="15" fillId="0" borderId="1" xfId="1" applyFont="1" applyFill="1" applyBorder="1" applyAlignment="1" applyProtection="1">
      <alignment horizontal="center" vertical="center"/>
    </xf>
    <xf numFmtId="0" fontId="15" fillId="0" borderId="6" xfId="2" applyNumberFormat="1" applyFont="1" applyBorder="1" applyAlignment="1">
      <alignment horizontal="center"/>
    </xf>
    <xf numFmtId="164" fontId="17" fillId="0" borderId="6" xfId="6" applyNumberFormat="1" applyFont="1" applyFill="1" applyBorder="1" applyAlignment="1">
      <alignment horizontal="center" vertical="center" wrapText="1"/>
    </xf>
    <xf numFmtId="1" fontId="15" fillId="0" borderId="12" xfId="2" applyNumberFormat="1" applyFont="1" applyBorder="1" applyAlignment="1">
      <alignment horizontal="center" vertical="center"/>
    </xf>
    <xf numFmtId="1" fontId="15" fillId="0" borderId="15" xfId="2" applyNumberFormat="1" applyFont="1" applyBorder="1" applyAlignment="1">
      <alignment horizontal="center" vertical="center"/>
    </xf>
    <xf numFmtId="169" fontId="15" fillId="0" borderId="15" xfId="2" applyNumberFormat="1" applyFont="1" applyBorder="1" applyAlignment="1">
      <alignment horizontal="center" vertical="center"/>
    </xf>
    <xf numFmtId="164" fontId="15" fillId="0" borderId="7" xfId="2" applyNumberFormat="1" applyFont="1" applyBorder="1" applyAlignment="1">
      <alignment horizontal="center" vertical="center"/>
    </xf>
    <xf numFmtId="164" fontId="15" fillId="0" borderId="7" xfId="2" applyNumberFormat="1" applyFont="1" applyBorder="1" applyAlignment="1" applyProtection="1">
      <alignment horizontal="left" vertical="center"/>
    </xf>
    <xf numFmtId="1" fontId="17" fillId="0" borderId="7" xfId="6" applyNumberFormat="1" applyFont="1" applyFill="1" applyBorder="1" applyAlignment="1">
      <alignment horizontal="center" vertical="center" wrapText="1"/>
    </xf>
    <xf numFmtId="164" fontId="15" fillId="0" borderId="7" xfId="2" applyNumberFormat="1" applyFont="1" applyBorder="1" applyProtection="1"/>
    <xf numFmtId="0" fontId="15" fillId="0" borderId="7" xfId="2" applyNumberFormat="1" applyFont="1" applyBorder="1" applyAlignment="1">
      <alignment horizontal="center"/>
    </xf>
    <xf numFmtId="0" fontId="15" fillId="0" borderId="7" xfId="2" applyNumberFormat="1" applyFont="1" applyBorder="1" applyAlignment="1">
      <alignment horizontal="center" vertical="center"/>
    </xf>
    <xf numFmtId="164" fontId="17" fillId="0" borderId="7" xfId="6" applyNumberFormat="1" applyFont="1" applyFill="1" applyBorder="1" applyAlignment="1">
      <alignment horizontal="center" vertical="center" wrapText="1"/>
    </xf>
    <xf numFmtId="1" fontId="15" fillId="0" borderId="7" xfId="2" applyNumberFormat="1" applyFont="1" applyBorder="1" applyAlignment="1">
      <alignment horizontal="center" vertical="center"/>
    </xf>
    <xf numFmtId="169" fontId="15" fillId="0" borderId="7" xfId="2" applyNumberFormat="1" applyFont="1" applyBorder="1" applyAlignment="1">
      <alignment horizontal="center" vertical="center"/>
    </xf>
    <xf numFmtId="2" fontId="14" fillId="0" borderId="7" xfId="2" applyNumberFormat="1" applyFont="1" applyBorder="1" applyAlignment="1">
      <alignment horizontal="center" vertical="center"/>
    </xf>
    <xf numFmtId="1" fontId="1" fillId="0" borderId="16" xfId="2" applyNumberFormat="1" applyFont="1" applyBorder="1" applyAlignment="1">
      <alignment horizontal="center" vertical="center"/>
    </xf>
    <xf numFmtId="1" fontId="3" fillId="0" borderId="0" xfId="2" applyNumberFormat="1" applyFont="1" applyBorder="1" applyAlignment="1">
      <alignment horizontal="center"/>
    </xf>
    <xf numFmtId="169" fontId="17" fillId="0" borderId="7" xfId="9" applyNumberFormat="1" applyFont="1" applyFill="1" applyBorder="1" applyAlignment="1" applyProtection="1">
      <alignment horizontal="center" vertical="center"/>
    </xf>
    <xf numFmtId="1" fontId="1" fillId="0" borderId="15" xfId="2" applyNumberFormat="1" applyFont="1" applyBorder="1" applyAlignment="1">
      <alignment horizontal="center" vertical="center"/>
    </xf>
    <xf numFmtId="169" fontId="8" fillId="0" borderId="7" xfId="9" applyNumberFormat="1" applyFont="1" applyFill="1" applyBorder="1" applyAlignment="1" applyProtection="1">
      <alignment horizontal="center" vertical="center"/>
    </xf>
    <xf numFmtId="164" fontId="17" fillId="0" borderId="3" xfId="2" applyNumberFormat="1" applyFont="1" applyBorder="1" applyAlignment="1">
      <alignment horizontal="justify" vertical="top"/>
    </xf>
    <xf numFmtId="164" fontId="17" fillId="0" borderId="3" xfId="2" applyNumberFormat="1" applyFont="1" applyBorder="1" applyAlignment="1">
      <alignment horizontal="center" vertical="center"/>
    </xf>
    <xf numFmtId="0" fontId="15" fillId="0" borderId="3" xfId="2" applyNumberFormat="1" applyFont="1" applyBorder="1" applyAlignment="1">
      <alignment horizontal="center"/>
    </xf>
    <xf numFmtId="0" fontId="15" fillId="0" borderId="3" xfId="2" applyNumberFormat="1" applyFont="1" applyBorder="1" applyAlignment="1">
      <alignment horizontal="center" vertical="center"/>
    </xf>
    <xf numFmtId="164" fontId="15" fillId="0" borderId="1" xfId="2" applyNumberFormat="1" applyFont="1" applyBorder="1" applyAlignment="1" applyProtection="1">
      <alignment horizontal="left" vertical="center"/>
    </xf>
    <xf numFmtId="173" fontId="15" fillId="0" borderId="1" xfId="2" applyNumberFormat="1" applyFont="1" applyBorder="1" applyAlignment="1">
      <alignment horizontal="center" vertical="center"/>
    </xf>
    <xf numFmtId="1" fontId="15" fillId="0" borderId="6" xfId="2" applyNumberFormat="1" applyFont="1" applyBorder="1" applyAlignment="1">
      <alignment horizontal="center" vertical="center"/>
    </xf>
    <xf numFmtId="164" fontId="15" fillId="0" borderId="23" xfId="2" applyNumberFormat="1" applyFont="1" applyBorder="1" applyProtection="1"/>
    <xf numFmtId="0" fontId="15" fillId="0" borderId="23" xfId="2" applyNumberFormat="1" applyFont="1" applyBorder="1" applyAlignment="1">
      <alignment horizontal="center"/>
    </xf>
    <xf numFmtId="0" fontId="15" fillId="0" borderId="23" xfId="2" applyNumberFormat="1" applyFont="1" applyBorder="1" applyAlignment="1">
      <alignment horizontal="center" vertical="center"/>
    </xf>
    <xf numFmtId="169" fontId="17" fillId="0" borderId="6" xfId="6" applyNumberFormat="1" applyFont="1" applyFill="1" applyBorder="1" applyAlignment="1">
      <alignment horizontal="center" vertical="center" wrapText="1"/>
    </xf>
    <xf numFmtId="20" fontId="7" fillId="0" borderId="0" xfId="0" applyFont="1" applyBorder="1" applyAlignment="1">
      <alignment vertical="center"/>
    </xf>
    <xf numFmtId="20" fontId="7" fillId="0" borderId="20" xfId="0" applyFont="1" applyBorder="1" applyAlignment="1">
      <alignment vertical="center"/>
    </xf>
    <xf numFmtId="164" fontId="17" fillId="0" borderId="3" xfId="2" applyNumberFormat="1" applyFont="1" applyBorder="1" applyAlignment="1" applyProtection="1">
      <alignment horizontal="center"/>
    </xf>
    <xf numFmtId="164" fontId="17" fillId="0" borderId="3" xfId="2" applyNumberFormat="1" applyFont="1" applyBorder="1" applyAlignment="1" applyProtection="1">
      <alignment horizontal="center" vertical="center"/>
    </xf>
    <xf numFmtId="2" fontId="14" fillId="0" borderId="3" xfId="2" applyNumberFormat="1" applyFont="1" applyBorder="1" applyAlignment="1">
      <alignment horizontal="center" vertical="center"/>
    </xf>
    <xf numFmtId="164" fontId="15" fillId="0" borderId="23" xfId="2" applyNumberFormat="1" applyFont="1" applyBorder="1" applyAlignment="1" applyProtection="1">
      <alignment horizontal="center" vertical="center"/>
    </xf>
    <xf numFmtId="0" fontId="15" fillId="0" borderId="16" xfId="2" applyNumberFormat="1" applyFont="1" applyBorder="1" applyAlignment="1">
      <alignment horizontal="center" vertical="center" wrapText="1"/>
    </xf>
    <xf numFmtId="164" fontId="15" fillId="0" borderId="3" xfId="2" applyNumberFormat="1" applyFont="1" applyBorder="1" applyAlignment="1" applyProtection="1">
      <alignment horizontal="center"/>
    </xf>
    <xf numFmtId="1" fontId="1" fillId="0" borderId="6" xfId="2" applyNumberFormat="1" applyFont="1" applyBorder="1" applyAlignment="1">
      <alignment horizontal="center" vertical="center"/>
    </xf>
    <xf numFmtId="0" fontId="17" fillId="0" borderId="6" xfId="6" quotePrefix="1" applyFont="1" applyFill="1" applyBorder="1" applyAlignment="1">
      <alignment horizontal="center" vertical="center" wrapText="1"/>
    </xf>
    <xf numFmtId="1" fontId="4" fillId="0" borderId="29" xfId="2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left" vertical="center" wrapText="1"/>
    </xf>
    <xf numFmtId="164" fontId="4" fillId="0" borderId="16" xfId="2" applyNumberFormat="1" applyFont="1" applyBorder="1" applyAlignment="1" applyProtection="1">
      <alignment horizontal="center" vertical="center"/>
    </xf>
    <xf numFmtId="164" fontId="4" fillId="0" borderId="3" xfId="2" applyNumberFormat="1" applyFont="1" applyBorder="1" applyProtection="1"/>
    <xf numFmtId="0" fontId="1" fillId="0" borderId="3" xfId="2" applyNumberFormat="1" applyFont="1" applyBorder="1" applyAlignment="1">
      <alignment horizontal="center"/>
    </xf>
    <xf numFmtId="0" fontId="1" fillId="0" borderId="16" xfId="2" applyNumberFormat="1" applyFont="1" applyBorder="1" applyAlignment="1">
      <alignment horizontal="center"/>
    </xf>
    <xf numFmtId="2" fontId="1" fillId="0" borderId="17" xfId="2" applyNumberFormat="1" applyFont="1" applyBorder="1" applyAlignment="1">
      <alignment vertical="center" wrapText="1"/>
    </xf>
    <xf numFmtId="0" fontId="19" fillId="0" borderId="14" xfId="7" applyNumberFormat="1" applyFont="1" applyBorder="1" applyAlignment="1">
      <alignment horizontal="center" vertical="center"/>
    </xf>
    <xf numFmtId="1" fontId="1" fillId="0" borderId="11" xfId="2" applyNumberFormat="1" applyFont="1" applyBorder="1" applyAlignment="1">
      <alignment horizontal="center" vertical="center"/>
    </xf>
    <xf numFmtId="1" fontId="1" fillId="0" borderId="7" xfId="2" applyNumberFormat="1" applyFont="1" applyBorder="1" applyAlignment="1">
      <alignment horizontal="center" vertical="center"/>
    </xf>
    <xf numFmtId="169" fontId="17" fillId="0" borderId="7" xfId="2" applyNumberFormat="1" applyFont="1" applyBorder="1" applyAlignment="1">
      <alignment horizontal="center" vertical="center"/>
    </xf>
    <xf numFmtId="165" fontId="15" fillId="0" borderId="16" xfId="10" applyNumberFormat="1" applyFont="1" applyBorder="1" applyAlignment="1">
      <alignment horizontal="center" vertical="center"/>
    </xf>
    <xf numFmtId="0" fontId="17" fillId="0" borderId="16" xfId="10" applyNumberFormat="1" applyFont="1" applyBorder="1" applyAlignment="1">
      <alignment horizontal="left" vertical="center"/>
    </xf>
    <xf numFmtId="0" fontId="19" fillId="0" borderId="11" xfId="7" applyNumberFormat="1" applyFont="1" applyBorder="1" applyAlignment="1">
      <alignment horizontal="center" vertical="center"/>
    </xf>
    <xf numFmtId="164" fontId="17" fillId="0" borderId="12" xfId="2" quotePrefix="1" applyNumberFormat="1" applyFont="1" applyBorder="1" applyAlignment="1">
      <alignment horizontal="left" vertical="center"/>
    </xf>
    <xf numFmtId="164" fontId="17" fillId="0" borderId="12" xfId="2" quotePrefix="1" applyNumberFormat="1" applyFont="1" applyBorder="1" applyAlignment="1">
      <alignment horizontal="left" vertical="top"/>
    </xf>
    <xf numFmtId="164" fontId="15" fillId="0" borderId="3" xfId="2" applyNumberFormat="1" applyFont="1" applyBorder="1" applyAlignment="1">
      <alignment horizontal="center" vertical="center"/>
    </xf>
    <xf numFmtId="1" fontId="7" fillId="0" borderId="0" xfId="2" applyNumberFormat="1" applyFont="1" applyBorder="1" applyAlignment="1">
      <alignment horizontal="center" vertical="center"/>
    </xf>
    <xf numFmtId="0" fontId="17" fillId="0" borderId="1" xfId="6" applyFont="1" applyFill="1" applyBorder="1" applyAlignment="1">
      <alignment vertical="top" wrapText="1"/>
    </xf>
    <xf numFmtId="164" fontId="15" fillId="0" borderId="1" xfId="2" applyNumberFormat="1" applyFont="1" applyBorder="1" applyProtection="1"/>
    <xf numFmtId="164" fontId="7" fillId="0" borderId="0" xfId="2" applyNumberFormat="1" applyFont="1" applyBorder="1" applyAlignment="1" applyProtection="1">
      <alignment horizontal="left" vertical="center"/>
    </xf>
    <xf numFmtId="164" fontId="7" fillId="0" borderId="0" xfId="2" applyNumberFormat="1" applyFont="1" applyBorder="1" applyAlignment="1" applyProtection="1">
      <alignment horizontal="center" vertical="center"/>
    </xf>
    <xf numFmtId="164" fontId="7" fillId="0" borderId="0" xfId="2" applyNumberFormat="1" applyFont="1" applyBorder="1" applyProtection="1"/>
    <xf numFmtId="0" fontId="1" fillId="0" borderId="0" xfId="2" applyNumberFormat="1" applyFont="1" applyBorder="1" applyAlignment="1">
      <alignment horizontal="center"/>
    </xf>
    <xf numFmtId="0" fontId="1" fillId="0" borderId="0" xfId="2" applyNumberFormat="1" applyFont="1" applyBorder="1" applyAlignment="1">
      <alignment horizontal="center" vertical="center"/>
    </xf>
    <xf numFmtId="0" fontId="17" fillId="0" borderId="23" xfId="6" applyFont="1" applyFill="1" applyBorder="1" applyAlignment="1">
      <alignment horizontal="center" vertical="center" wrapText="1"/>
    </xf>
    <xf numFmtId="164" fontId="17" fillId="0" borderId="12" xfId="2" applyNumberFormat="1" applyFont="1" applyBorder="1" applyAlignment="1">
      <alignment horizontal="center" vertical="center"/>
    </xf>
    <xf numFmtId="164" fontId="17" fillId="0" borderId="12" xfId="2" quotePrefix="1" applyNumberFormat="1" applyFont="1" applyBorder="1" applyAlignment="1">
      <alignment horizontal="center" vertical="center"/>
    </xf>
    <xf numFmtId="164" fontId="1" fillId="0" borderId="0" xfId="2" applyNumberFormat="1" applyFont="1" applyBorder="1" applyAlignment="1">
      <alignment horizontal="left" vertical="center" wrapText="1"/>
    </xf>
    <xf numFmtId="0" fontId="3" fillId="0" borderId="0" xfId="2" applyNumberFormat="1" applyFont="1" applyBorder="1" applyAlignment="1">
      <alignment horizontal="left" vertical="center" wrapText="1"/>
    </xf>
    <xf numFmtId="0" fontId="19" fillId="2" borderId="1" xfId="0" applyNumberFormat="1" applyFont="1" applyFill="1" applyBorder="1" applyAlignment="1">
      <alignment horizontal="left" vertical="center"/>
    </xf>
    <xf numFmtId="0" fontId="19" fillId="2" borderId="3" xfId="0" applyNumberFormat="1" applyFont="1" applyFill="1" applyBorder="1" applyAlignment="1">
      <alignment horizontal="left" vertical="center"/>
    </xf>
    <xf numFmtId="169" fontId="17" fillId="0" borderId="12" xfId="0" applyNumberFormat="1" applyFont="1" applyBorder="1" applyAlignment="1">
      <alignment horizontal="left" vertical="center" wrapText="1"/>
    </xf>
    <xf numFmtId="165" fontId="19" fillId="0" borderId="5" xfId="0" applyNumberFormat="1" applyFont="1" applyBorder="1" applyAlignment="1">
      <alignment horizontal="left" vertical="center" wrapText="1"/>
    </xf>
    <xf numFmtId="169" fontId="17" fillId="0" borderId="3" xfId="0" applyNumberFormat="1" applyFont="1" applyBorder="1" applyAlignment="1">
      <alignment horizontal="left" vertical="center" wrapText="1"/>
    </xf>
    <xf numFmtId="169" fontId="17" fillId="0" borderId="23" xfId="0" applyNumberFormat="1" applyFont="1" applyBorder="1" applyAlignment="1">
      <alignment horizontal="left" vertical="center" wrapText="1"/>
    </xf>
    <xf numFmtId="169" fontId="15" fillId="0" borderId="3" xfId="2" applyNumberFormat="1" applyFont="1" applyBorder="1" applyAlignment="1">
      <alignment horizontal="left" vertical="center" wrapText="1"/>
    </xf>
    <xf numFmtId="169" fontId="15" fillId="0" borderId="1" xfId="2" applyNumberFormat="1" applyFont="1" applyBorder="1" applyAlignment="1">
      <alignment horizontal="left" vertical="center" wrapText="1"/>
    </xf>
    <xf numFmtId="2" fontId="15" fillId="0" borderId="1" xfId="2" applyNumberFormat="1" applyFont="1" applyBorder="1" applyAlignment="1">
      <alignment horizontal="left" vertical="center" wrapText="1"/>
    </xf>
    <xf numFmtId="0" fontId="15" fillId="0" borderId="6" xfId="2" applyNumberFormat="1" applyFont="1" applyBorder="1" applyAlignment="1">
      <alignment horizontal="left" vertical="center" wrapText="1"/>
    </xf>
    <xf numFmtId="169" fontId="15" fillId="0" borderId="12" xfId="2" applyNumberFormat="1" applyFont="1" applyBorder="1" applyAlignment="1">
      <alignment horizontal="left" vertical="center" wrapText="1"/>
    </xf>
    <xf numFmtId="0" fontId="15" fillId="0" borderId="7" xfId="2" applyNumberFormat="1" applyFont="1" applyBorder="1" applyAlignment="1">
      <alignment horizontal="left" vertical="center" wrapText="1"/>
    </xf>
    <xf numFmtId="169" fontId="17" fillId="0" borderId="7" xfId="0" applyNumberFormat="1" applyFont="1" applyBorder="1" applyAlignment="1">
      <alignment horizontal="left" vertical="center" wrapText="1"/>
    </xf>
    <xf numFmtId="0" fontId="15" fillId="0" borderId="3" xfId="2" applyNumberFormat="1" applyFont="1" applyBorder="1" applyAlignment="1">
      <alignment horizontal="left" vertical="center" wrapText="1"/>
    </xf>
    <xf numFmtId="0" fontId="15" fillId="0" borderId="23" xfId="2" applyNumberFormat="1" applyFont="1" applyBorder="1" applyAlignment="1">
      <alignment horizontal="left" vertical="center" wrapText="1"/>
    </xf>
    <xf numFmtId="169" fontId="17" fillId="0" borderId="12" xfId="2" applyNumberFormat="1" applyFont="1" applyBorder="1" applyAlignment="1">
      <alignment horizontal="left" vertical="center" wrapText="1"/>
    </xf>
    <xf numFmtId="169" fontId="17" fillId="0" borderId="7" xfId="2" applyNumberFormat="1" applyFont="1" applyBorder="1" applyAlignment="1">
      <alignment horizontal="left" vertical="center" wrapText="1"/>
    </xf>
    <xf numFmtId="0" fontId="1" fillId="0" borderId="0" xfId="2" applyNumberFormat="1" applyFont="1" applyBorder="1" applyAlignment="1">
      <alignment horizontal="left" vertical="center" wrapText="1"/>
    </xf>
    <xf numFmtId="165" fontId="19" fillId="0" borderId="5" xfId="5" applyNumberFormat="1" applyFont="1" applyBorder="1" applyAlignment="1">
      <alignment horizontal="center" vertical="center"/>
    </xf>
    <xf numFmtId="165" fontId="19" fillId="0" borderId="5" xfId="10" quotePrefix="1" applyNumberFormat="1" applyFont="1" applyBorder="1" applyAlignment="1">
      <alignment horizontal="left" vertical="top" wrapText="1"/>
    </xf>
    <xf numFmtId="1" fontId="15" fillId="0" borderId="22" xfId="2" applyNumberFormat="1" applyFont="1" applyBorder="1" applyAlignment="1">
      <alignment horizontal="center" vertical="center"/>
    </xf>
    <xf numFmtId="2" fontId="15" fillId="0" borderId="22" xfId="2" applyNumberFormat="1" applyFont="1" applyBorder="1" applyAlignment="1">
      <alignment horizontal="center" vertical="center"/>
    </xf>
    <xf numFmtId="2" fontId="15" fillId="0" borderId="22" xfId="2" applyNumberFormat="1" applyFont="1" applyBorder="1" applyAlignment="1">
      <alignment horizontal="center" vertical="center" wrapText="1"/>
    </xf>
    <xf numFmtId="2" fontId="14" fillId="0" borderId="35" xfId="2" applyNumberFormat="1" applyFont="1" applyBorder="1" applyAlignment="1">
      <alignment horizontal="center" vertical="center"/>
    </xf>
    <xf numFmtId="170" fontId="7" fillId="0" borderId="4" xfId="9" applyNumberFormat="1" applyFont="1" applyFill="1" applyBorder="1" applyAlignment="1" applyProtection="1">
      <alignment horizontal="center" vertical="center"/>
    </xf>
    <xf numFmtId="2" fontId="15" fillId="0" borderId="17" xfId="2" applyNumberFormat="1" applyFont="1" applyBorder="1" applyAlignment="1">
      <alignment horizontal="center" vertical="center"/>
    </xf>
    <xf numFmtId="1" fontId="10" fillId="0" borderId="21" xfId="7" applyNumberFormat="1" applyFont="1" applyBorder="1" applyAlignment="1">
      <alignment horizontal="center" vertical="center"/>
    </xf>
    <xf numFmtId="165" fontId="10" fillId="0" borderId="23" xfId="7" applyNumberFormat="1" applyFont="1" applyBorder="1" applyAlignment="1">
      <alignment horizontal="justify" vertical="center"/>
    </xf>
    <xf numFmtId="171" fontId="10" fillId="0" borderId="23" xfId="9" applyNumberFormat="1" applyFont="1" applyFill="1" applyBorder="1" applyAlignment="1" applyProtection="1">
      <alignment horizontal="center" vertical="center"/>
    </xf>
    <xf numFmtId="2" fontId="15" fillId="0" borderId="23" xfId="2" applyNumberFormat="1" applyFont="1" applyBorder="1" applyAlignment="1">
      <alignment horizontal="center" vertical="center"/>
    </xf>
    <xf numFmtId="0" fontId="15" fillId="0" borderId="23" xfId="2" applyNumberFormat="1" applyFont="1" applyBorder="1" applyAlignment="1">
      <alignment horizontal="center" vertical="center" wrapText="1"/>
    </xf>
    <xf numFmtId="2" fontId="15" fillId="0" borderId="23" xfId="2" applyNumberFormat="1" applyFont="1" applyBorder="1" applyAlignment="1">
      <alignment horizontal="center" vertical="center" wrapText="1"/>
    </xf>
    <xf numFmtId="2" fontId="14" fillId="0" borderId="25" xfId="2" applyNumberFormat="1" applyFont="1" applyBorder="1" applyAlignment="1">
      <alignment horizontal="center" vertical="center"/>
    </xf>
    <xf numFmtId="2" fontId="14" fillId="0" borderId="23" xfId="2" applyNumberFormat="1" applyFont="1" applyBorder="1" applyAlignment="1">
      <alignment horizontal="center" vertical="center"/>
    </xf>
    <xf numFmtId="0" fontId="14" fillId="0" borderId="23" xfId="2" applyNumberFormat="1" applyFont="1" applyBorder="1" applyAlignment="1">
      <alignment horizontal="center" vertical="center" wrapText="1"/>
    </xf>
    <xf numFmtId="164" fontId="10" fillId="0" borderId="23" xfId="2" applyNumberFormat="1" applyFont="1" applyBorder="1" applyAlignment="1">
      <alignment horizontal="center" vertical="center" wrapText="1"/>
    </xf>
    <xf numFmtId="2" fontId="14" fillId="0" borderId="23" xfId="2" applyNumberFormat="1" applyFont="1" applyBorder="1" applyAlignment="1">
      <alignment horizontal="center" vertical="center" wrapText="1"/>
    </xf>
    <xf numFmtId="165" fontId="10" fillId="0" borderId="23" xfId="7" applyNumberFormat="1" applyFont="1" applyBorder="1" applyAlignment="1">
      <alignment horizontal="left" vertical="center" wrapText="1"/>
    </xf>
    <xf numFmtId="2" fontId="14" fillId="2" borderId="25" xfId="2" applyNumberFormat="1" applyFont="1" applyFill="1" applyBorder="1" applyAlignment="1">
      <alignment horizontal="center" vertical="center"/>
    </xf>
    <xf numFmtId="169" fontId="17" fillId="0" borderId="8" xfId="0" applyNumberFormat="1" applyFont="1" applyBorder="1" applyAlignment="1">
      <alignment horizontal="center" vertical="center"/>
    </xf>
    <xf numFmtId="165" fontId="10" fillId="0" borderId="26" xfId="7" applyNumberFormat="1" applyFont="1" applyBorder="1" applyAlignment="1">
      <alignment vertical="center"/>
    </xf>
    <xf numFmtId="165" fontId="10" fillId="0" borderId="27" xfId="7" applyNumberFormat="1" applyFont="1" applyBorder="1" applyAlignment="1">
      <alignment vertical="center"/>
    </xf>
    <xf numFmtId="165" fontId="10" fillId="0" borderId="28" xfId="7" applyNumberFormat="1" applyFont="1" applyBorder="1" applyAlignment="1">
      <alignment vertical="center"/>
    </xf>
    <xf numFmtId="165" fontId="8" fillId="0" borderId="7" xfId="10" quotePrefix="1" applyNumberFormat="1" applyFont="1" applyBorder="1" applyAlignment="1">
      <alignment horizontal="left" vertical="top" wrapText="1"/>
    </xf>
    <xf numFmtId="165" fontId="10" fillId="0" borderId="8" xfId="7" applyNumberFormat="1" applyFont="1" applyBorder="1" applyAlignment="1">
      <alignment vertical="center"/>
    </xf>
    <xf numFmtId="165" fontId="10" fillId="0" borderId="0" xfId="7" applyNumberFormat="1" applyFont="1" applyBorder="1" applyAlignment="1">
      <alignment vertical="center"/>
    </xf>
    <xf numFmtId="165" fontId="10" fillId="0" borderId="20" xfId="7" applyNumberFormat="1" applyFont="1" applyBorder="1" applyAlignment="1">
      <alignment vertical="center"/>
    </xf>
    <xf numFmtId="1" fontId="8" fillId="0" borderId="21" xfId="7" applyNumberFormat="1" applyFont="1" applyBorder="1" applyAlignment="1">
      <alignment horizontal="center" vertical="center"/>
    </xf>
    <xf numFmtId="165" fontId="8" fillId="0" borderId="23" xfId="7" applyNumberFormat="1" applyFont="1" applyBorder="1" applyAlignment="1">
      <alignment horizontal="justify" vertical="center"/>
    </xf>
    <xf numFmtId="171" fontId="8" fillId="0" borderId="23" xfId="9" applyNumberFormat="1" applyFont="1" applyFill="1" applyBorder="1" applyAlignment="1" applyProtection="1">
      <alignment horizontal="center" vertical="center"/>
    </xf>
    <xf numFmtId="165" fontId="8" fillId="0" borderId="23" xfId="7" applyNumberFormat="1" applyFont="1" applyBorder="1" applyAlignment="1">
      <alignment horizontal="left" vertical="center"/>
    </xf>
    <xf numFmtId="2" fontId="21" fillId="0" borderId="23" xfId="2" applyNumberFormat="1" applyFont="1" applyBorder="1" applyAlignment="1">
      <alignment horizontal="center" vertical="center"/>
    </xf>
    <xf numFmtId="0" fontId="1" fillId="0" borderId="23" xfId="2" applyNumberFormat="1" applyFont="1" applyBorder="1" applyAlignment="1">
      <alignment horizontal="center" vertical="center" wrapText="1"/>
    </xf>
    <xf numFmtId="2" fontId="7" fillId="0" borderId="23" xfId="2" applyNumberFormat="1" applyFont="1" applyBorder="1" applyAlignment="1">
      <alignment horizontal="center" vertical="center" wrapText="1"/>
    </xf>
    <xf numFmtId="2" fontId="7" fillId="0" borderId="23" xfId="2" applyNumberFormat="1" applyFont="1" applyBorder="1" applyAlignment="1">
      <alignment horizontal="center" vertical="center"/>
    </xf>
    <xf numFmtId="2" fontId="7" fillId="0" borderId="25" xfId="2" applyNumberFormat="1" applyFont="1" applyBorder="1" applyAlignment="1">
      <alignment horizontal="center" vertical="center"/>
    </xf>
    <xf numFmtId="1" fontId="8" fillId="0" borderId="34" xfId="7" applyNumberFormat="1" applyFont="1" applyBorder="1" applyAlignment="1">
      <alignment horizontal="center" vertical="center"/>
    </xf>
    <xf numFmtId="165" fontId="8" fillId="0" borderId="22" xfId="7" applyNumberFormat="1" applyFont="1" applyBorder="1" applyAlignment="1">
      <alignment horizontal="justify" vertical="center"/>
    </xf>
    <xf numFmtId="171" fontId="8" fillId="0" borderId="22" xfId="9" applyNumberFormat="1" applyFont="1" applyFill="1" applyBorder="1" applyAlignment="1" applyProtection="1">
      <alignment horizontal="center" vertical="center"/>
    </xf>
    <xf numFmtId="165" fontId="8" fillId="0" borderId="22" xfId="7" applyNumberFormat="1" applyFont="1" applyBorder="1" applyAlignment="1">
      <alignment horizontal="left" vertical="center"/>
    </xf>
    <xf numFmtId="0" fontId="15" fillId="0" borderId="22" xfId="2" applyNumberFormat="1" applyFont="1" applyBorder="1" applyAlignment="1">
      <alignment horizontal="center" vertical="center" wrapText="1"/>
    </xf>
    <xf numFmtId="165" fontId="27" fillId="0" borderId="17" xfId="10" applyNumberFormat="1" applyFont="1" applyBorder="1" applyAlignment="1">
      <alignment vertical="center"/>
    </xf>
    <xf numFmtId="165" fontId="27" fillId="0" borderId="18" xfId="10" applyNumberFormat="1" applyFont="1" applyBorder="1" applyAlignment="1">
      <alignment vertical="center"/>
    </xf>
    <xf numFmtId="165" fontId="27" fillId="0" borderId="19" xfId="10" applyNumberFormat="1" applyFont="1" applyBorder="1" applyAlignment="1">
      <alignment vertical="center"/>
    </xf>
    <xf numFmtId="165" fontId="27" fillId="0" borderId="8" xfId="10" applyNumberFormat="1" applyFont="1" applyBorder="1" applyAlignment="1">
      <alignment vertical="center"/>
    </xf>
    <xf numFmtId="165" fontId="27" fillId="0" borderId="0" xfId="10" applyNumberFormat="1" applyFont="1" applyBorder="1" applyAlignment="1">
      <alignment vertical="center"/>
    </xf>
    <xf numFmtId="165" fontId="27" fillId="0" borderId="20" xfId="10" applyNumberFormat="1" applyFont="1" applyBorder="1" applyAlignment="1">
      <alignment vertical="center"/>
    </xf>
    <xf numFmtId="165" fontId="17" fillId="0" borderId="23" xfId="7" applyNumberFormat="1" applyFont="1" applyBorder="1" applyAlignment="1">
      <alignment horizontal="center" vertical="center"/>
    </xf>
    <xf numFmtId="2" fontId="14" fillId="0" borderId="36" xfId="2" applyNumberFormat="1" applyFont="1" applyBorder="1" applyAlignment="1">
      <alignment horizontal="center" vertical="center"/>
    </xf>
    <xf numFmtId="2" fontId="14" fillId="0" borderId="8" xfId="2" applyNumberFormat="1" applyFont="1" applyBorder="1" applyAlignment="1">
      <alignment horizontal="center" vertical="center"/>
    </xf>
    <xf numFmtId="1" fontId="10" fillId="0" borderId="34" xfId="7" applyNumberFormat="1" applyFont="1" applyBorder="1" applyAlignment="1">
      <alignment horizontal="center" vertical="center"/>
    </xf>
    <xf numFmtId="165" fontId="10" fillId="0" borderId="22" xfId="7" applyNumberFormat="1" applyFont="1" applyBorder="1" applyAlignment="1">
      <alignment horizontal="justify" vertical="center"/>
    </xf>
    <xf numFmtId="171" fontId="10" fillId="0" borderId="22" xfId="9" applyNumberFormat="1" applyFont="1" applyFill="1" applyBorder="1" applyAlignment="1" applyProtection="1">
      <alignment horizontal="center" vertical="center"/>
    </xf>
    <xf numFmtId="165" fontId="17" fillId="0" borderId="22" xfId="7" applyNumberFormat="1" applyFont="1" applyBorder="1" applyAlignment="1">
      <alignment horizontal="center" vertical="center"/>
    </xf>
    <xf numFmtId="165" fontId="10" fillId="0" borderId="22" xfId="7" applyNumberFormat="1" applyFont="1" applyBorder="1" applyAlignment="1">
      <alignment horizontal="left" vertical="center" wrapText="1"/>
    </xf>
    <xf numFmtId="0" fontId="15" fillId="2" borderId="23" xfId="2" applyNumberFormat="1" applyFont="1" applyFill="1" applyBorder="1" applyAlignment="1">
      <alignment horizontal="center" vertical="center" wrapText="1"/>
    </xf>
    <xf numFmtId="164" fontId="17" fillId="2" borderId="23" xfId="2" applyNumberFormat="1" applyFont="1" applyFill="1" applyBorder="1" applyAlignment="1">
      <alignment horizontal="center" vertical="center" wrapText="1"/>
    </xf>
    <xf numFmtId="165" fontId="10" fillId="0" borderId="7" xfId="7" applyNumberFormat="1" applyFont="1" applyBorder="1" applyAlignment="1">
      <alignment horizontal="justify" vertical="center"/>
    </xf>
    <xf numFmtId="171" fontId="10" fillId="0" borderId="7" xfId="9" applyNumberFormat="1" applyFont="1" applyFill="1" applyBorder="1" applyAlignment="1" applyProtection="1">
      <alignment horizontal="center" vertical="center"/>
    </xf>
    <xf numFmtId="165" fontId="10" fillId="0" borderId="7" xfId="7" applyNumberFormat="1" applyFont="1" applyBorder="1" applyAlignment="1">
      <alignment horizontal="left" vertical="center" wrapText="1"/>
    </xf>
    <xf numFmtId="2" fontId="14" fillId="2" borderId="35" xfId="2" applyNumberFormat="1" applyFont="1" applyFill="1" applyBorder="1" applyAlignment="1">
      <alignment horizontal="center" vertical="center"/>
    </xf>
    <xf numFmtId="2" fontId="15" fillId="0" borderId="17" xfId="2" applyNumberFormat="1" applyFont="1" applyBorder="1" applyAlignment="1">
      <alignment vertical="center" wrapText="1"/>
    </xf>
    <xf numFmtId="2" fontId="15" fillId="0" borderId="8" xfId="2" applyNumberFormat="1" applyFont="1" applyBorder="1" applyAlignment="1">
      <alignment vertical="center" wrapText="1"/>
    </xf>
    <xf numFmtId="20" fontId="7" fillId="0" borderId="0" xfId="0" applyFont="1" applyBorder="1" applyAlignment="1">
      <alignment vertical="center" wrapText="1"/>
    </xf>
    <xf numFmtId="20" fontId="7" fillId="0" borderId="20" xfId="0" applyFont="1" applyBorder="1" applyAlignment="1">
      <alignment vertical="center" wrapText="1"/>
    </xf>
    <xf numFmtId="20" fontId="7" fillId="0" borderId="8" xfId="0" applyFont="1" applyBorder="1" applyAlignment="1">
      <alignment vertical="center" wrapText="1"/>
    </xf>
    <xf numFmtId="165" fontId="10" fillId="0" borderId="6" xfId="7" applyNumberFormat="1" applyFont="1" applyBorder="1" applyAlignment="1">
      <alignment horizontal="justify" vertical="center"/>
    </xf>
    <xf numFmtId="0" fontId="10" fillId="0" borderId="7" xfId="2" applyNumberFormat="1" applyFont="1" applyBorder="1" applyAlignment="1">
      <alignment horizontal="left" vertical="top" wrapText="1"/>
    </xf>
    <xf numFmtId="2" fontId="14" fillId="0" borderId="20" xfId="2" applyNumberFormat="1" applyFont="1" applyBorder="1" applyAlignment="1">
      <alignment horizontal="center" vertical="center"/>
    </xf>
    <xf numFmtId="0" fontId="17" fillId="0" borderId="16" xfId="6" applyFont="1" applyFill="1" applyBorder="1" applyAlignment="1">
      <alignment vertical="center" wrapText="1"/>
    </xf>
    <xf numFmtId="1" fontId="10" fillId="0" borderId="32" xfId="7" applyNumberFormat="1" applyFont="1" applyBorder="1" applyAlignment="1">
      <alignment horizontal="center" vertical="center"/>
    </xf>
    <xf numFmtId="171" fontId="10" fillId="0" borderId="6" xfId="9" applyNumberFormat="1" applyFont="1" applyFill="1" applyBorder="1" applyAlignment="1" applyProtection="1">
      <alignment horizontal="center" vertical="center"/>
    </xf>
    <xf numFmtId="169" fontId="10" fillId="0" borderId="6" xfId="9" applyNumberFormat="1" applyFont="1" applyFill="1" applyBorder="1" applyAlignment="1" applyProtection="1">
      <alignment horizontal="center" vertical="center"/>
    </xf>
    <xf numFmtId="165" fontId="17" fillId="0" borderId="6" xfId="7" applyNumberFormat="1" applyFont="1" applyBorder="1" applyAlignment="1">
      <alignment horizontal="center" vertical="center"/>
    </xf>
    <xf numFmtId="165" fontId="10" fillId="0" borderId="6" xfId="7" applyNumberFormat="1" applyFont="1" applyBorder="1" applyAlignment="1">
      <alignment horizontal="left" vertical="center" wrapText="1"/>
    </xf>
    <xf numFmtId="2" fontId="14" fillId="0" borderId="33" xfId="2" applyNumberFormat="1" applyFont="1" applyBorder="1" applyAlignment="1">
      <alignment horizontal="center" vertical="center"/>
    </xf>
    <xf numFmtId="0" fontId="17" fillId="0" borderId="21" xfId="7" applyNumberFormat="1" applyFont="1" applyBorder="1" applyAlignment="1">
      <alignment horizontal="center" vertical="center"/>
    </xf>
    <xf numFmtId="2" fontId="15" fillId="0" borderId="47" xfId="2" applyNumberFormat="1" applyFont="1" applyBorder="1" applyAlignment="1">
      <alignment vertical="center"/>
    </xf>
    <xf numFmtId="0" fontId="17" fillId="0" borderId="34" xfId="7" applyNumberFormat="1" applyFont="1" applyBorder="1" applyAlignment="1">
      <alignment horizontal="center" vertical="center"/>
    </xf>
    <xf numFmtId="169" fontId="17" fillId="0" borderId="6" xfId="9" applyNumberFormat="1" applyFont="1" applyFill="1" applyBorder="1" applyAlignment="1" applyProtection="1">
      <alignment horizontal="center" vertical="center"/>
    </xf>
    <xf numFmtId="170" fontId="7" fillId="0" borderId="22" xfId="18" applyNumberFormat="1" applyFont="1" applyFill="1" applyBorder="1" applyAlignment="1" applyProtection="1">
      <alignment horizontal="center" vertical="center"/>
    </xf>
    <xf numFmtId="2" fontId="14" fillId="2" borderId="36" xfId="2" applyNumberFormat="1" applyFont="1" applyFill="1" applyBorder="1" applyAlignment="1">
      <alignment horizontal="center" vertical="center"/>
    </xf>
    <xf numFmtId="0" fontId="1" fillId="0" borderId="38" xfId="2" applyNumberFormat="1" applyFont="1" applyBorder="1" applyAlignment="1">
      <alignment horizontal="center" vertical="center" wrapText="1"/>
    </xf>
    <xf numFmtId="164" fontId="17" fillId="0" borderId="38" xfId="2" applyNumberFormat="1" applyFont="1" applyBorder="1" applyAlignment="1">
      <alignment horizontal="center" vertical="center" wrapText="1"/>
    </xf>
    <xf numFmtId="2" fontId="7" fillId="0" borderId="38" xfId="2" applyNumberFormat="1" applyFont="1" applyBorder="1" applyAlignment="1">
      <alignment horizontal="center" vertical="center" wrapText="1"/>
    </xf>
    <xf numFmtId="2" fontId="7" fillId="0" borderId="39" xfId="2" applyNumberFormat="1" applyFont="1" applyBorder="1" applyAlignment="1">
      <alignment horizontal="center" vertical="center"/>
    </xf>
    <xf numFmtId="164" fontId="17" fillId="0" borderId="1" xfId="2" applyNumberFormat="1" applyFont="1" applyBorder="1" applyAlignment="1">
      <alignment horizontal="justify" vertical="top"/>
    </xf>
    <xf numFmtId="169" fontId="8" fillId="0" borderId="6" xfId="9" applyNumberFormat="1" applyFont="1" applyFill="1" applyBorder="1" applyAlignment="1" applyProtection="1">
      <alignment horizontal="center" vertical="center"/>
    </xf>
    <xf numFmtId="165" fontId="8" fillId="0" borderId="16" xfId="7" quotePrefix="1" applyNumberFormat="1" applyFont="1" applyBorder="1" applyAlignment="1">
      <alignment horizontal="left" vertical="center" wrapText="1"/>
    </xf>
    <xf numFmtId="1" fontId="8" fillId="0" borderId="21" xfId="11" applyNumberFormat="1" applyFont="1" applyBorder="1" applyAlignment="1">
      <alignment horizontal="center" vertical="center"/>
    </xf>
    <xf numFmtId="20" fontId="8" fillId="0" borderId="23" xfId="11" applyFont="1" applyBorder="1" applyAlignment="1">
      <alignment horizontal="justify" vertical="center"/>
    </xf>
    <xf numFmtId="20" fontId="8" fillId="0" borderId="23" xfId="11" applyFont="1" applyBorder="1" applyAlignment="1">
      <alignment horizontal="left" vertical="center"/>
    </xf>
    <xf numFmtId="1" fontId="10" fillId="0" borderId="21" xfId="11" applyNumberFormat="1" applyFont="1" applyBorder="1" applyAlignment="1">
      <alignment horizontal="center" vertical="center"/>
    </xf>
    <xf numFmtId="20" fontId="10" fillId="0" borderId="23" xfId="11" applyFont="1" applyBorder="1" applyAlignment="1">
      <alignment horizontal="justify" vertical="center"/>
    </xf>
    <xf numFmtId="20" fontId="17" fillId="0" borderId="23" xfId="11" applyFont="1" applyBorder="1" applyAlignment="1">
      <alignment horizontal="center" vertical="center"/>
    </xf>
    <xf numFmtId="20" fontId="10" fillId="0" borderId="23" xfId="11" applyFont="1" applyBorder="1" applyAlignment="1">
      <alignment horizontal="left" vertical="center" wrapText="1"/>
    </xf>
    <xf numFmtId="171" fontId="17" fillId="0" borderId="16" xfId="9" applyNumberFormat="1" applyFont="1" applyFill="1" applyBorder="1" applyAlignment="1" applyProtection="1">
      <alignment horizontal="center" vertical="center"/>
    </xf>
    <xf numFmtId="1" fontId="15" fillId="0" borderId="21" xfId="2" applyNumberFormat="1" applyFont="1" applyBorder="1" applyAlignment="1">
      <alignment horizontal="center" vertical="center"/>
    </xf>
    <xf numFmtId="164" fontId="17" fillId="0" borderId="23" xfId="2" applyNumberFormat="1" applyFont="1" applyBorder="1" applyAlignment="1">
      <alignment horizontal="center" vertical="center"/>
    </xf>
    <xf numFmtId="1" fontId="8" fillId="0" borderId="34" xfId="11" applyNumberFormat="1" applyFont="1" applyBorder="1" applyAlignment="1">
      <alignment horizontal="center" vertical="center"/>
    </xf>
    <xf numFmtId="20" fontId="8" fillId="0" borderId="22" xfId="11" applyFont="1" applyBorder="1" applyAlignment="1">
      <alignment horizontal="justify" vertical="center"/>
    </xf>
    <xf numFmtId="20" fontId="8" fillId="0" borderId="22" xfId="11" applyFont="1" applyBorder="1" applyAlignment="1">
      <alignment horizontal="left" vertical="center"/>
    </xf>
    <xf numFmtId="170" fontId="19" fillId="2" borderId="23" xfId="12" applyNumberFormat="1" applyFont="1" applyFill="1" applyBorder="1" applyAlignment="1" applyProtection="1">
      <alignment horizontal="center" vertical="center"/>
    </xf>
    <xf numFmtId="164" fontId="15" fillId="0" borderId="15" xfId="0" applyNumberFormat="1" applyFont="1" applyBorder="1" applyAlignment="1">
      <alignment horizontal="center" vertical="center" wrapText="1"/>
    </xf>
    <xf numFmtId="164" fontId="15" fillId="0" borderId="23" xfId="0" applyNumberFormat="1" applyFont="1" applyBorder="1" applyAlignment="1">
      <alignment horizontal="center" vertical="center" wrapText="1"/>
    </xf>
    <xf numFmtId="2" fontId="21" fillId="0" borderId="22" xfId="2" applyNumberFormat="1" applyFont="1" applyBorder="1" applyAlignment="1">
      <alignment horizontal="center" vertical="center"/>
    </xf>
    <xf numFmtId="0" fontId="1" fillId="0" borderId="22" xfId="2" applyNumberFormat="1" applyFont="1" applyBorder="1" applyAlignment="1">
      <alignment horizontal="center" vertical="center" wrapText="1"/>
    </xf>
    <xf numFmtId="164" fontId="25" fillId="0" borderId="22" xfId="0" applyNumberFormat="1" applyFont="1" applyBorder="1" applyAlignment="1">
      <alignment horizontal="center" vertical="center" wrapText="1"/>
    </xf>
    <xf numFmtId="2" fontId="7" fillId="0" borderId="22" xfId="2" applyNumberFormat="1" applyFont="1" applyBorder="1" applyAlignment="1">
      <alignment horizontal="center" vertical="center" wrapText="1"/>
    </xf>
    <xf numFmtId="2" fontId="7" fillId="0" borderId="22" xfId="2" applyNumberFormat="1" applyFont="1" applyBorder="1" applyAlignment="1">
      <alignment horizontal="center" vertical="center"/>
    </xf>
    <xf numFmtId="2" fontId="7" fillId="0" borderId="35" xfId="2" applyNumberFormat="1" applyFont="1" applyBorder="1" applyAlignment="1">
      <alignment horizontal="center" vertical="center"/>
    </xf>
    <xf numFmtId="1" fontId="10" fillId="0" borderId="34" xfId="11" applyNumberFormat="1" applyFont="1" applyBorder="1" applyAlignment="1">
      <alignment horizontal="center" vertical="center"/>
    </xf>
    <xf numFmtId="20" fontId="10" fillId="0" borderId="22" xfId="11" applyFont="1" applyBorder="1" applyAlignment="1">
      <alignment horizontal="justify" vertical="center"/>
    </xf>
    <xf numFmtId="20" fontId="17" fillId="0" borderId="22" xfId="11" applyFont="1" applyBorder="1" applyAlignment="1">
      <alignment horizontal="center" vertical="center"/>
    </xf>
    <xf numFmtId="20" fontId="10" fillId="0" borderId="22" xfId="11" applyFont="1" applyBorder="1" applyAlignment="1">
      <alignment horizontal="left" vertical="center" wrapText="1"/>
    </xf>
    <xf numFmtId="0" fontId="19" fillId="2" borderId="7" xfId="0" applyNumberFormat="1" applyFont="1" applyFill="1" applyBorder="1" applyAlignment="1">
      <alignment horizontal="center" vertical="top"/>
    </xf>
    <xf numFmtId="165" fontId="8" fillId="0" borderId="15" xfId="10" quotePrefix="1" applyNumberFormat="1" applyFont="1" applyBorder="1" applyAlignment="1">
      <alignment horizontal="left" vertical="top" wrapText="1"/>
    </xf>
    <xf numFmtId="2" fontId="14" fillId="0" borderId="49" xfId="2" applyNumberFormat="1" applyFont="1" applyBorder="1" applyAlignment="1">
      <alignment horizontal="center" vertical="center"/>
    </xf>
    <xf numFmtId="165" fontId="2" fillId="0" borderId="23" xfId="7" applyNumberFormat="1" applyFont="1" applyBorder="1" applyAlignment="1">
      <alignment horizontal="center" vertical="center"/>
    </xf>
    <xf numFmtId="0" fontId="20" fillId="0" borderId="3" xfId="0" quotePrefix="1" applyNumberFormat="1" applyFont="1" applyFill="1" applyBorder="1" applyAlignment="1">
      <alignment horizontal="center" vertical="center" wrapText="1"/>
    </xf>
    <xf numFmtId="164" fontId="3" fillId="0" borderId="3" xfId="2" applyNumberFormat="1" applyFont="1" applyBorder="1" applyAlignment="1">
      <alignment horizontal="justify" vertical="top"/>
    </xf>
    <xf numFmtId="1" fontId="15" fillId="0" borderId="23" xfId="2" applyNumberFormat="1" applyFont="1" applyBorder="1" applyAlignment="1">
      <alignment horizontal="center" vertical="center"/>
    </xf>
    <xf numFmtId="165" fontId="8" fillId="0" borderId="7" xfId="7" applyNumberFormat="1" applyFont="1" applyBorder="1" applyAlignment="1">
      <alignment horizontal="center" vertical="center"/>
    </xf>
    <xf numFmtId="1" fontId="1" fillId="0" borderId="23" xfId="2" applyNumberFormat="1" applyFont="1" applyBorder="1" applyAlignment="1">
      <alignment horizontal="center" vertical="center"/>
    </xf>
    <xf numFmtId="1" fontId="1" fillId="0" borderId="22" xfId="2" applyNumberFormat="1" applyFont="1" applyBorder="1" applyAlignment="1">
      <alignment horizontal="center" vertical="center"/>
    </xf>
    <xf numFmtId="2" fontId="14" fillId="3" borderId="35" xfId="2" applyNumberFormat="1" applyFont="1" applyFill="1" applyBorder="1" applyAlignment="1">
      <alignment horizontal="center" vertical="center"/>
    </xf>
    <xf numFmtId="2" fontId="18" fillId="0" borderId="15" xfId="0" applyNumberFormat="1" applyFont="1" applyFill="1" applyBorder="1" applyAlignment="1">
      <alignment horizontal="center" vertical="center" wrapText="1"/>
    </xf>
    <xf numFmtId="2" fontId="14" fillId="3" borderId="25" xfId="2" applyNumberFormat="1" applyFont="1" applyFill="1" applyBorder="1" applyAlignment="1">
      <alignment horizontal="center" vertical="center"/>
    </xf>
    <xf numFmtId="165" fontId="10" fillId="0" borderId="40" xfId="7" applyNumberFormat="1" applyFont="1" applyBorder="1" applyAlignment="1">
      <alignment horizontal="center" vertical="center"/>
    </xf>
    <xf numFmtId="0" fontId="1" fillId="0" borderId="50" xfId="2" applyNumberFormat="1" applyFont="1" applyBorder="1" applyAlignment="1">
      <alignment horizontal="center" vertical="center" wrapText="1"/>
    </xf>
    <xf numFmtId="164" fontId="17" fillId="0" borderId="50" xfId="2" applyNumberFormat="1" applyFont="1" applyBorder="1" applyAlignment="1">
      <alignment horizontal="right" vertical="center" wrapText="1"/>
    </xf>
    <xf numFmtId="2" fontId="7" fillId="0" borderId="50" xfId="2" applyNumberFormat="1" applyFont="1" applyBorder="1" applyAlignment="1">
      <alignment horizontal="right" vertical="center" wrapText="1"/>
    </xf>
    <xf numFmtId="2" fontId="7" fillId="0" borderId="50" xfId="2" applyNumberFormat="1" applyFont="1" applyBorder="1" applyAlignment="1">
      <alignment horizontal="center" vertical="center"/>
    </xf>
    <xf numFmtId="2" fontId="7" fillId="0" borderId="51" xfId="2" applyNumberFormat="1" applyFont="1" applyBorder="1" applyAlignment="1">
      <alignment horizontal="center" vertical="center"/>
    </xf>
    <xf numFmtId="0" fontId="10" fillId="0" borderId="1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3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left" vertical="center" wrapText="1"/>
    </xf>
    <xf numFmtId="0" fontId="17" fillId="0" borderId="3" xfId="2" applyNumberFormat="1" applyFont="1" applyBorder="1" applyAlignment="1">
      <alignment horizontal="left" vertical="center" wrapText="1"/>
    </xf>
    <xf numFmtId="0" fontId="17" fillId="0" borderId="15" xfId="6" applyFont="1" applyFill="1" applyBorder="1" applyAlignment="1">
      <alignment horizontal="center" vertical="center" wrapText="1"/>
    </xf>
    <xf numFmtId="0" fontId="17" fillId="0" borderId="3" xfId="6" applyFont="1" applyFill="1" applyBorder="1" applyAlignment="1">
      <alignment horizontal="center" vertical="center" wrapText="1"/>
    </xf>
    <xf numFmtId="1" fontId="15" fillId="0" borderId="29" xfId="2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center" vertical="center" wrapText="1"/>
    </xf>
    <xf numFmtId="165" fontId="17" fillId="0" borderId="15" xfId="7" applyNumberFormat="1" applyFont="1" applyBorder="1" applyAlignment="1">
      <alignment horizontal="left" vertical="center"/>
    </xf>
    <xf numFmtId="165" fontId="15" fillId="0" borderId="15" xfId="8" applyNumberFormat="1" applyFont="1" applyBorder="1" applyAlignment="1">
      <alignment horizontal="center" vertical="center"/>
    </xf>
    <xf numFmtId="0" fontId="17" fillId="0" borderId="29" xfId="7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3" xfId="2" applyNumberFormat="1" applyFont="1" applyBorder="1" applyAlignment="1">
      <alignment horizontal="center" vertical="center" wrapText="1"/>
    </xf>
    <xf numFmtId="0" fontId="10" fillId="0" borderId="6" xfId="2" applyNumberFormat="1" applyFont="1" applyBorder="1" applyAlignment="1">
      <alignment horizontal="center" vertical="center" wrapText="1"/>
    </xf>
    <xf numFmtId="0" fontId="10" fillId="0" borderId="7" xfId="2" applyNumberFormat="1" applyFont="1" applyBorder="1" applyAlignment="1">
      <alignment horizontal="center" vertical="center" wrapText="1"/>
    </xf>
    <xf numFmtId="0" fontId="10" fillId="0" borderId="22" xfId="2" applyNumberFormat="1" applyFont="1" applyBorder="1" applyAlignment="1">
      <alignment horizontal="center" vertical="center" wrapText="1"/>
    </xf>
    <xf numFmtId="0" fontId="17" fillId="0" borderId="7" xfId="6" applyFont="1" applyFill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left" vertical="center"/>
    </xf>
    <xf numFmtId="164" fontId="17" fillId="0" borderId="7" xfId="2" applyNumberFormat="1" applyFont="1" applyBorder="1" applyAlignment="1">
      <alignment horizontal="left" vertical="center"/>
    </xf>
    <xf numFmtId="164" fontId="17" fillId="0" borderId="7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left" vertical="center"/>
    </xf>
    <xf numFmtId="1" fontId="1" fillId="0" borderId="29" xfId="2" applyNumberFormat="1" applyFont="1" applyBorder="1" applyAlignment="1">
      <alignment horizontal="center" vertical="center"/>
    </xf>
    <xf numFmtId="0" fontId="17" fillId="0" borderId="14" xfId="7" applyNumberFormat="1" applyFont="1" applyBorder="1" applyAlignment="1">
      <alignment horizontal="center" vertical="center"/>
    </xf>
    <xf numFmtId="165" fontId="17" fillId="0" borderId="7" xfId="7" applyNumberFormat="1" applyFont="1" applyBorder="1" applyAlignment="1">
      <alignment horizontal="center" vertical="center"/>
    </xf>
    <xf numFmtId="165" fontId="10" fillId="0" borderId="1" xfId="3" applyNumberFormat="1" applyFont="1" applyBorder="1" applyAlignment="1">
      <alignment horizontal="center" vertical="center"/>
    </xf>
    <xf numFmtId="165" fontId="15" fillId="0" borderId="16" xfId="8" applyNumberFormat="1" applyFont="1" applyBorder="1" applyAlignment="1">
      <alignment horizontal="center" vertical="center"/>
    </xf>
    <xf numFmtId="165" fontId="17" fillId="0" borderId="16" xfId="7" applyNumberFormat="1" applyFont="1" applyBorder="1" applyAlignment="1">
      <alignment horizontal="left" vertical="center"/>
    </xf>
    <xf numFmtId="164" fontId="17" fillId="0" borderId="16" xfId="2" applyNumberFormat="1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center" vertical="center" wrapText="1"/>
    </xf>
    <xf numFmtId="1" fontId="10" fillId="0" borderId="30" xfId="7" applyNumberFormat="1" applyFont="1" applyBorder="1" applyAlignment="1">
      <alignment horizontal="center" vertical="center"/>
    </xf>
    <xf numFmtId="164" fontId="17" fillId="0" borderId="0" xfId="2" applyNumberFormat="1" applyFont="1" applyBorder="1" applyAlignment="1">
      <alignment horizontal="center" vertical="center" wrapText="1"/>
    </xf>
    <xf numFmtId="0" fontId="17" fillId="0" borderId="1" xfId="6" applyFont="1" applyFill="1" applyBorder="1" applyAlignment="1">
      <alignment horizontal="center" vertical="center" wrapText="1"/>
    </xf>
    <xf numFmtId="1" fontId="15" fillId="2" borderId="1" xfId="2" applyNumberFormat="1" applyFont="1" applyFill="1" applyBorder="1" applyAlignment="1">
      <alignment horizontal="center" vertical="center"/>
    </xf>
    <xf numFmtId="1" fontId="15" fillId="0" borderId="0" xfId="2" applyNumberFormat="1" applyFont="1" applyBorder="1" applyAlignment="1">
      <alignment horizontal="center" vertical="center"/>
    </xf>
    <xf numFmtId="165" fontId="10" fillId="0" borderId="7" xfId="7" applyNumberFormat="1" applyFont="1" applyBorder="1" applyAlignment="1">
      <alignment horizontal="center" vertical="center"/>
    </xf>
    <xf numFmtId="0" fontId="17" fillId="0" borderId="1" xfId="2" applyNumberFormat="1" applyFont="1" applyBorder="1" applyAlignment="1">
      <alignment horizontal="center" vertical="center" wrapText="1"/>
    </xf>
    <xf numFmtId="0" fontId="17" fillId="2" borderId="7" xfId="2" applyNumberFormat="1" applyFont="1" applyFill="1" applyBorder="1" applyAlignment="1">
      <alignment horizontal="left" vertical="top" wrapText="1"/>
    </xf>
    <xf numFmtId="169" fontId="19" fillId="0" borderId="15" xfId="9" applyNumberFormat="1" applyFont="1" applyFill="1" applyBorder="1" applyAlignment="1" applyProtection="1">
      <alignment horizontal="center" vertical="center"/>
    </xf>
    <xf numFmtId="169" fontId="19" fillId="0" borderId="7" xfId="9" applyNumberFormat="1" applyFont="1" applyFill="1" applyBorder="1" applyAlignment="1" applyProtection="1">
      <alignment horizontal="center" vertical="center"/>
    </xf>
    <xf numFmtId="169" fontId="19" fillId="0" borderId="1" xfId="9" applyNumberFormat="1" applyFont="1" applyFill="1" applyBorder="1" applyAlignment="1" applyProtection="1">
      <alignment horizontal="center" vertical="center"/>
    </xf>
    <xf numFmtId="164" fontId="17" fillId="0" borderId="6" xfId="2" applyNumberFormat="1" applyFont="1" applyBorder="1" applyAlignment="1">
      <alignment horizontal="justify" vertical="top"/>
    </xf>
    <xf numFmtId="169" fontId="19" fillId="0" borderId="16" xfId="9" applyNumberFormat="1" applyFont="1" applyFill="1" applyBorder="1" applyAlignment="1" applyProtection="1">
      <alignment horizontal="center" vertical="center"/>
    </xf>
    <xf numFmtId="0" fontId="10" fillId="0" borderId="7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1" fontId="15" fillId="0" borderId="29" xfId="2" applyNumberFormat="1" applyFont="1" applyBorder="1" applyAlignment="1">
      <alignment horizontal="center" vertical="center"/>
    </xf>
    <xf numFmtId="0" fontId="10" fillId="0" borderId="22" xfId="2" applyNumberFormat="1" applyFont="1" applyBorder="1" applyAlignment="1">
      <alignment horizontal="center" vertical="center" wrapText="1"/>
    </xf>
    <xf numFmtId="169" fontId="17" fillId="0" borderId="15" xfId="2" applyNumberFormat="1" applyFont="1" applyBorder="1" applyAlignment="1">
      <alignment horizontal="center" vertical="center"/>
    </xf>
    <xf numFmtId="165" fontId="10" fillId="0" borderId="52" xfId="7" applyNumberFormat="1" applyFont="1" applyBorder="1" applyAlignment="1">
      <alignment horizontal="center" vertical="center"/>
    </xf>
    <xf numFmtId="169" fontId="17" fillId="0" borderId="53" xfId="0" applyNumberFormat="1" applyFont="1" applyBorder="1" applyAlignment="1">
      <alignment horizontal="center" vertical="center"/>
    </xf>
    <xf numFmtId="165" fontId="17" fillId="0" borderId="12" xfId="7" applyNumberFormat="1" applyFont="1" applyBorder="1" applyAlignment="1">
      <alignment horizontal="left" vertical="center"/>
    </xf>
    <xf numFmtId="2" fontId="7" fillId="0" borderId="55" xfId="2" applyNumberFormat="1" applyFont="1" applyBorder="1" applyAlignment="1">
      <alignment horizontal="center" vertical="center"/>
    </xf>
    <xf numFmtId="0" fontId="1" fillId="0" borderId="56" xfId="2" applyNumberFormat="1" applyFont="1" applyBorder="1" applyAlignment="1">
      <alignment horizontal="center" vertical="center" wrapText="1"/>
    </xf>
    <xf numFmtId="164" fontId="17" fillId="0" borderId="55" xfId="2" applyNumberFormat="1" applyFont="1" applyBorder="1" applyAlignment="1">
      <alignment horizontal="right" vertical="center" wrapText="1"/>
    </xf>
    <xf numFmtId="2" fontId="7" fillId="0" borderId="55" xfId="2" applyNumberFormat="1" applyFont="1" applyBorder="1" applyAlignment="1">
      <alignment horizontal="right" vertical="center" wrapText="1"/>
    </xf>
    <xf numFmtId="164" fontId="14" fillId="0" borderId="22" xfId="2" applyNumberFormat="1" applyFont="1" applyBorder="1" applyAlignment="1" applyProtection="1">
      <alignment horizontal="center" vertical="center"/>
    </xf>
    <xf numFmtId="164" fontId="14" fillId="0" borderId="22" xfId="2" applyNumberFormat="1" applyFont="1" applyBorder="1" applyAlignment="1" applyProtection="1">
      <alignment horizontal="left" vertical="center" wrapText="1"/>
    </xf>
    <xf numFmtId="2" fontId="14" fillId="2" borderId="13" xfId="2" applyNumberFormat="1" applyFont="1" applyFill="1" applyBorder="1" applyAlignment="1">
      <alignment horizontal="center" vertical="center"/>
    </xf>
    <xf numFmtId="164" fontId="2" fillId="0" borderId="0" xfId="2" applyNumberFormat="1" applyFont="1" applyBorder="1" applyAlignment="1" applyProtection="1"/>
    <xf numFmtId="164" fontId="3" fillId="0" borderId="0" xfId="2" applyNumberFormat="1" applyFont="1" applyBorder="1" applyAlignment="1" applyProtection="1"/>
    <xf numFmtId="164" fontId="3" fillId="0" borderId="0" xfId="2" applyNumberFormat="1" applyFont="1" applyBorder="1" applyAlignment="1" applyProtection="1">
      <alignment horizontal="center" vertical="center"/>
    </xf>
    <xf numFmtId="164" fontId="3" fillId="0" borderId="0" xfId="2" applyNumberFormat="1" applyFont="1" applyBorder="1" applyAlignment="1" applyProtection="1">
      <alignment horizontal="left" vertical="center" wrapText="1"/>
    </xf>
    <xf numFmtId="164" fontId="3" fillId="0" borderId="0" xfId="2" applyNumberFormat="1" applyFont="1" applyBorder="1" applyAlignment="1" applyProtection="1">
      <alignment horizontal="center"/>
    </xf>
    <xf numFmtId="164" fontId="3" fillId="0" borderId="0" xfId="2" applyNumberFormat="1" applyFont="1" applyProtection="1"/>
    <xf numFmtId="164" fontId="1" fillId="0" borderId="0" xfId="2" applyNumberFormat="1" applyFont="1" applyProtection="1"/>
    <xf numFmtId="164" fontId="8" fillId="0" borderId="0" xfId="2" applyNumberFormat="1" applyFont="1" applyBorder="1" applyAlignment="1" applyProtection="1">
      <alignment horizontal="left" vertical="center"/>
    </xf>
    <xf numFmtId="164" fontId="8" fillId="0" borderId="0" xfId="2" applyNumberFormat="1" applyFont="1" applyBorder="1" applyAlignment="1" applyProtection="1">
      <alignment horizontal="center" vertical="center"/>
    </xf>
    <xf numFmtId="164" fontId="8" fillId="0" borderId="0" xfId="2" applyNumberFormat="1" applyFont="1" applyBorder="1" applyProtection="1"/>
    <xf numFmtId="164" fontId="4" fillId="0" borderId="0" xfId="2" applyNumberFormat="1" applyFont="1" applyBorder="1" applyAlignment="1" applyProtection="1">
      <alignment horizontal="center" vertical="center"/>
    </xf>
    <xf numFmtId="164" fontId="4" fillId="0" borderId="0" xfId="2" applyNumberFormat="1" applyFont="1" applyBorder="1" applyProtection="1"/>
    <xf numFmtId="164" fontId="4" fillId="0" borderId="0" xfId="2" applyNumberFormat="1" applyFont="1" applyBorder="1" applyAlignment="1" applyProtection="1">
      <alignment horizontal="center"/>
    </xf>
    <xf numFmtId="164" fontId="1" fillId="0" borderId="0" xfId="2" applyNumberFormat="1" applyFont="1" applyBorder="1" applyAlignment="1" applyProtection="1">
      <alignment horizontal="center" vertical="center"/>
    </xf>
    <xf numFmtId="164" fontId="1" fillId="0" borderId="0" xfId="2" applyNumberFormat="1" applyFont="1" applyBorder="1" applyAlignment="1" applyProtection="1">
      <alignment horizontal="left" vertical="center" wrapText="1"/>
    </xf>
    <xf numFmtId="164" fontId="28" fillId="0" borderId="1" xfId="2" applyNumberFormat="1" applyFont="1" applyBorder="1" applyAlignment="1" applyProtection="1">
      <alignment horizontal="center" vertical="center"/>
    </xf>
    <xf numFmtId="164" fontId="29" fillId="0" borderId="1" xfId="2" applyNumberFormat="1" applyFont="1" applyBorder="1" applyAlignment="1" applyProtection="1">
      <alignment horizontal="center" vertical="center"/>
    </xf>
    <xf numFmtId="1" fontId="14" fillId="0" borderId="1" xfId="2" applyNumberFormat="1" applyFont="1" applyBorder="1" applyAlignment="1" applyProtection="1">
      <alignment horizontal="center" vertical="center"/>
    </xf>
    <xf numFmtId="1" fontId="14" fillId="0" borderId="1" xfId="2" applyNumberFormat="1" applyFont="1" applyBorder="1" applyAlignment="1" applyProtection="1">
      <alignment horizontal="center"/>
    </xf>
    <xf numFmtId="164" fontId="14" fillId="0" borderId="6" xfId="2" applyNumberFormat="1" applyFont="1" applyBorder="1" applyAlignment="1" applyProtection="1">
      <alignment horizontal="left" vertical="center"/>
    </xf>
    <xf numFmtId="164" fontId="14" fillId="0" borderId="6" xfId="2" applyNumberFormat="1" applyFont="1" applyBorder="1" applyAlignment="1" applyProtection="1">
      <alignment horizontal="center" vertical="center"/>
    </xf>
    <xf numFmtId="164" fontId="14" fillId="0" borderId="6" xfId="2" applyNumberFormat="1" applyFont="1" applyBorder="1" applyProtection="1"/>
    <xf numFmtId="164" fontId="14" fillId="0" borderId="23" xfId="2" applyNumberFormat="1" applyFont="1" applyBorder="1" applyAlignment="1" applyProtection="1">
      <alignment horizontal="center" vertical="center"/>
    </xf>
    <xf numFmtId="164" fontId="14" fillId="0" borderId="23" xfId="2" applyNumberFormat="1" applyFont="1" applyBorder="1" applyProtection="1"/>
    <xf numFmtId="164" fontId="14" fillId="0" borderId="23" xfId="2" applyNumberFormat="1" applyFont="1" applyBorder="1" applyAlignment="1" applyProtection="1">
      <alignment horizontal="center"/>
    </xf>
    <xf numFmtId="164" fontId="14" fillId="0" borderId="23" xfId="2" applyNumberFormat="1" applyFont="1" applyBorder="1" applyAlignment="1" applyProtection="1">
      <alignment horizontal="left" vertical="center" wrapText="1"/>
    </xf>
    <xf numFmtId="2" fontId="15" fillId="0" borderId="2" xfId="2" applyNumberFormat="1" applyFont="1" applyBorder="1" applyAlignment="1">
      <alignment horizontal="right"/>
    </xf>
    <xf numFmtId="170" fontId="9" fillId="0" borderId="4" xfId="9" applyNumberFormat="1" applyFont="1" applyFill="1" applyBorder="1" applyAlignment="1" applyProtection="1">
      <alignment horizontal="center" vertical="center"/>
    </xf>
    <xf numFmtId="164" fontId="15" fillId="0" borderId="0" xfId="2" applyNumberFormat="1" applyFont="1" applyBorder="1" applyAlignment="1">
      <alignment vertical="center"/>
    </xf>
    <xf numFmtId="164" fontId="2" fillId="0" borderId="0" xfId="2" applyNumberFormat="1" applyFont="1" applyBorder="1"/>
    <xf numFmtId="164" fontId="17" fillId="0" borderId="0" xfId="2" applyNumberFormat="1" applyFont="1" applyBorder="1" applyAlignment="1" applyProtection="1">
      <alignment horizontal="left"/>
    </xf>
    <xf numFmtId="0" fontId="30" fillId="0" borderId="1" xfId="10" applyNumberFormat="1" applyFont="1" applyBorder="1" applyAlignment="1">
      <alignment horizontal="justify" vertical="center"/>
    </xf>
    <xf numFmtId="164" fontId="1" fillId="4" borderId="0" xfId="2" applyNumberFormat="1" applyFont="1" applyFill="1" applyBorder="1" applyAlignment="1">
      <alignment horizontal="left" vertical="center"/>
    </xf>
    <xf numFmtId="164" fontId="1" fillId="4" borderId="0" xfId="2" applyNumberFormat="1" applyFont="1" applyFill="1" applyBorder="1" applyAlignment="1">
      <alignment horizontal="center" vertical="center"/>
    </xf>
    <xf numFmtId="164" fontId="1" fillId="4" borderId="0" xfId="2" applyNumberFormat="1" applyFont="1" applyFill="1" applyBorder="1"/>
    <xf numFmtId="164" fontId="1" fillId="4" borderId="0" xfId="2" applyNumberFormat="1" applyFont="1" applyFill="1" applyBorder="1" applyAlignment="1">
      <alignment horizontal="center"/>
    </xf>
    <xf numFmtId="1" fontId="14" fillId="0" borderId="1" xfId="2" applyNumberFormat="1" applyFont="1" applyBorder="1" applyAlignment="1" applyProtection="1">
      <alignment horizontal="center" vertical="center" wrapText="1"/>
    </xf>
    <xf numFmtId="169" fontId="15" fillId="0" borderId="0" xfId="2" applyNumberFormat="1" applyFont="1" applyBorder="1" applyAlignment="1">
      <alignment horizontal="center" vertical="center"/>
    </xf>
    <xf numFmtId="169" fontId="15" fillId="0" borderId="0" xfId="2" applyNumberFormat="1" applyFont="1" applyBorder="1" applyAlignment="1">
      <alignment horizontal="left" vertical="center" wrapText="1"/>
    </xf>
    <xf numFmtId="172" fontId="17" fillId="0" borderId="15" xfId="0" applyNumberFormat="1" applyFont="1" applyBorder="1" applyAlignment="1">
      <alignment horizontal="center" vertical="center"/>
    </xf>
    <xf numFmtId="165" fontId="15" fillId="0" borderId="12" xfId="8" applyNumberFormat="1" applyFont="1" applyBorder="1" applyAlignment="1">
      <alignment horizontal="center" vertical="center"/>
    </xf>
    <xf numFmtId="170" fontId="7" fillId="0" borderId="5" xfId="9" applyNumberFormat="1" applyFont="1" applyFill="1" applyBorder="1" applyAlignment="1" applyProtection="1">
      <alignment horizontal="center" vertical="center"/>
    </xf>
    <xf numFmtId="165" fontId="17" fillId="0" borderId="6" xfId="10" quotePrefix="1" applyNumberFormat="1" applyFont="1" applyBorder="1" applyAlignment="1">
      <alignment horizontal="left" vertical="center" wrapText="1"/>
    </xf>
    <xf numFmtId="165" fontId="19" fillId="0" borderId="1" xfId="5" applyNumberFormat="1" applyFont="1" applyBorder="1" applyAlignment="1">
      <alignment horizontal="center" vertical="center"/>
    </xf>
    <xf numFmtId="165" fontId="19" fillId="0" borderId="1" xfId="10" quotePrefix="1" applyNumberFormat="1" applyFont="1" applyBorder="1" applyAlignment="1">
      <alignment horizontal="left" vertical="top" wrapText="1"/>
    </xf>
    <xf numFmtId="2" fontId="15" fillId="0" borderId="1" xfId="2" applyNumberFormat="1" applyFont="1" applyBorder="1" applyAlignment="1">
      <alignment vertical="center"/>
    </xf>
    <xf numFmtId="170" fontId="7" fillId="0" borderId="1" xfId="9" applyNumberFormat="1" applyFont="1" applyFill="1" applyBorder="1" applyAlignment="1" applyProtection="1">
      <alignment horizontal="center" vertical="center"/>
    </xf>
    <xf numFmtId="165" fontId="10" fillId="0" borderId="1" xfId="7" applyNumberFormat="1" applyFont="1" applyBorder="1" applyAlignment="1">
      <alignment vertical="center"/>
    </xf>
    <xf numFmtId="165" fontId="17" fillId="0" borderId="1" xfId="7" applyNumberFormat="1" applyFont="1" applyBorder="1" applyAlignment="1">
      <alignment vertical="center"/>
    </xf>
    <xf numFmtId="0" fontId="17" fillId="0" borderId="15" xfId="6" applyFont="1" applyFill="1" applyBorder="1" applyAlignment="1">
      <alignment horizontal="center" vertical="center" wrapText="1"/>
    </xf>
    <xf numFmtId="0" fontId="17" fillId="0" borderId="7" xfId="6" applyFont="1" applyFill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center" vertical="center" wrapText="1"/>
    </xf>
    <xf numFmtId="1" fontId="15" fillId="0" borderId="30" xfId="2" applyNumberFormat="1" applyFont="1" applyBorder="1" applyAlignment="1">
      <alignment horizontal="center" vertical="center"/>
    </xf>
    <xf numFmtId="165" fontId="15" fillId="0" borderId="15" xfId="8" applyNumberFormat="1" applyFont="1" applyBorder="1" applyAlignment="1">
      <alignment horizontal="center" vertical="center"/>
    </xf>
    <xf numFmtId="165" fontId="17" fillId="0" borderId="15" xfId="7" applyNumberFormat="1" applyFont="1" applyBorder="1" applyAlignment="1">
      <alignment horizontal="left" vertical="center"/>
    </xf>
    <xf numFmtId="0" fontId="17" fillId="0" borderId="29" xfId="7" applyNumberFormat="1" applyFont="1" applyBorder="1" applyAlignment="1">
      <alignment horizontal="center" vertical="center"/>
    </xf>
    <xf numFmtId="165" fontId="17" fillId="0" borderId="7" xfId="7" applyNumberFormat="1" applyFont="1" applyBorder="1" applyAlignment="1">
      <alignment horizontal="center" vertical="center"/>
    </xf>
    <xf numFmtId="165" fontId="10" fillId="0" borderId="7" xfId="7" applyNumberFormat="1" applyFont="1" applyBorder="1" applyAlignment="1">
      <alignment horizontal="center" vertical="center"/>
    </xf>
    <xf numFmtId="0" fontId="10" fillId="0" borderId="7" xfId="2" applyNumberFormat="1" applyFont="1" applyBorder="1" applyAlignment="1">
      <alignment horizontal="center" vertical="center" wrapText="1"/>
    </xf>
    <xf numFmtId="0" fontId="15" fillId="0" borderId="15" xfId="2" applyNumberFormat="1" applyFont="1" applyBorder="1" applyAlignment="1">
      <alignment horizontal="center" vertical="center" wrapText="1"/>
    </xf>
    <xf numFmtId="0" fontId="15" fillId="0" borderId="7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left" vertical="center"/>
    </xf>
    <xf numFmtId="164" fontId="17" fillId="0" borderId="7" xfId="2" applyNumberFormat="1" applyFont="1" applyBorder="1" applyAlignment="1">
      <alignment horizontal="left" vertical="center"/>
    </xf>
    <xf numFmtId="1" fontId="1" fillId="0" borderId="29" xfId="2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/>
    </xf>
    <xf numFmtId="0" fontId="17" fillId="0" borderId="15" xfId="6" applyFont="1" applyFill="1" applyBorder="1" applyAlignment="1">
      <alignment horizontal="center" vertical="center"/>
    </xf>
    <xf numFmtId="1" fontId="15" fillId="0" borderId="15" xfId="2" applyNumberFormat="1" applyFont="1" applyBorder="1" applyAlignment="1">
      <alignment horizontal="center" vertical="center"/>
    </xf>
    <xf numFmtId="1" fontId="15" fillId="0" borderId="7" xfId="2" applyNumberFormat="1" applyFont="1" applyBorder="1" applyAlignment="1">
      <alignment horizontal="center" vertical="center"/>
    </xf>
    <xf numFmtId="0" fontId="10" fillId="0" borderId="22" xfId="2" applyNumberFormat="1" applyFont="1" applyBorder="1" applyAlignment="1">
      <alignment horizontal="center" vertical="center" wrapText="1"/>
    </xf>
    <xf numFmtId="0" fontId="17" fillId="0" borderId="22" xfId="2" applyNumberFormat="1" applyFont="1" applyBorder="1" applyAlignment="1">
      <alignment horizontal="center" vertical="center" wrapText="1"/>
    </xf>
    <xf numFmtId="164" fontId="3" fillId="0" borderId="15" xfId="2" applyNumberFormat="1" applyFont="1" applyBorder="1" applyAlignment="1">
      <alignment horizontal="left" vertical="center"/>
    </xf>
    <xf numFmtId="0" fontId="17" fillId="0" borderId="1" xfId="6" applyFont="1" applyFill="1" applyBorder="1" applyAlignment="1">
      <alignment horizontal="center" vertical="center" wrapText="1"/>
    </xf>
    <xf numFmtId="1" fontId="10" fillId="0" borderId="30" xfId="7" applyNumberFormat="1" applyFont="1" applyBorder="1" applyAlignment="1">
      <alignment horizontal="center" vertical="center"/>
    </xf>
    <xf numFmtId="165" fontId="15" fillId="0" borderId="1" xfId="8" applyNumberFormat="1" applyFont="1" applyBorder="1" applyAlignment="1">
      <alignment horizontal="center" vertical="center"/>
    </xf>
    <xf numFmtId="165" fontId="17" fillId="0" borderId="1" xfId="7" applyNumberFormat="1" applyFont="1" applyBorder="1" applyAlignment="1">
      <alignment horizontal="center" vertical="center"/>
    </xf>
    <xf numFmtId="164" fontId="17" fillId="0" borderId="1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165" fontId="19" fillId="0" borderId="5" xfId="20" quotePrefix="1" applyFont="1" applyBorder="1" applyAlignment="1">
      <alignment horizontal="left" vertical="top" wrapText="1"/>
    </xf>
    <xf numFmtId="0" fontId="17" fillId="0" borderId="6" xfId="2" applyNumberFormat="1" applyFont="1" applyBorder="1" applyAlignment="1">
      <alignment horizontal="center" vertical="center" wrapText="1"/>
    </xf>
    <xf numFmtId="0" fontId="17" fillId="0" borderId="47" xfId="2" applyNumberFormat="1" applyFont="1" applyBorder="1" applyAlignment="1">
      <alignment horizontal="center" vertical="center" wrapText="1"/>
    </xf>
    <xf numFmtId="169" fontId="17" fillId="0" borderId="15" xfId="0" applyNumberFormat="1" applyFont="1" applyBorder="1" applyAlignment="1">
      <alignment horizontal="left" vertical="center" wrapText="1"/>
    </xf>
    <xf numFmtId="169" fontId="17" fillId="0" borderId="1" xfId="0" applyNumberFormat="1" applyFont="1" applyBorder="1" applyAlignment="1">
      <alignment horizontal="left" vertical="center" wrapText="1"/>
    </xf>
    <xf numFmtId="0" fontId="16" fillId="0" borderId="1" xfId="0" quotePrefix="1" applyNumberFormat="1" applyFont="1" applyFill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left" vertical="top" wrapText="1"/>
    </xf>
    <xf numFmtId="165" fontId="10" fillId="0" borderId="1" xfId="7" applyNumberFormat="1" applyFont="1" applyBorder="1" applyAlignment="1">
      <alignment horizontal="center" vertical="center"/>
    </xf>
    <xf numFmtId="2" fontId="21" fillId="0" borderId="1" xfId="2" applyNumberFormat="1" applyFont="1" applyBorder="1" applyAlignment="1">
      <alignment horizontal="center"/>
    </xf>
    <xf numFmtId="0" fontId="1" fillId="0" borderId="1" xfId="2" applyNumberFormat="1" applyFont="1" applyBorder="1" applyAlignment="1">
      <alignment horizontal="center" vertical="top" wrapText="1"/>
    </xf>
    <xf numFmtId="164" fontId="17" fillId="0" borderId="1" xfId="2" applyNumberFormat="1" applyFont="1" applyBorder="1" applyAlignment="1">
      <alignment horizontal="right" vertical="top" wrapText="1"/>
    </xf>
    <xf numFmtId="2" fontId="7" fillId="0" borderId="1" xfId="2" applyNumberFormat="1" applyFont="1" applyBorder="1" applyAlignment="1">
      <alignment horizontal="right" vertical="top" wrapText="1"/>
    </xf>
    <xf numFmtId="2" fontId="7" fillId="0" borderId="1" xfId="2" applyNumberFormat="1" applyFont="1" applyBorder="1" applyAlignment="1">
      <alignment horizontal="center"/>
    </xf>
    <xf numFmtId="165" fontId="19" fillId="0" borderId="1" xfId="20" quotePrefix="1" applyFont="1" applyBorder="1" applyAlignment="1">
      <alignment horizontal="left" vertical="top" wrapText="1"/>
    </xf>
    <xf numFmtId="1" fontId="15" fillId="0" borderId="34" xfId="2" applyNumberFormat="1" applyFont="1" applyBorder="1" applyAlignment="1">
      <alignment horizontal="center" vertical="center"/>
    </xf>
    <xf numFmtId="0" fontId="17" fillId="0" borderId="22" xfId="6" applyFont="1" applyFill="1" applyBorder="1" applyAlignment="1">
      <alignment horizontal="center" vertical="center" wrapText="1"/>
    </xf>
    <xf numFmtId="169" fontId="17" fillId="0" borderId="22" xfId="0" applyNumberFormat="1" applyFont="1" applyBorder="1" applyAlignment="1">
      <alignment horizontal="center" vertical="center"/>
    </xf>
    <xf numFmtId="2" fontId="14" fillId="0" borderId="22" xfId="2" applyNumberFormat="1" applyFont="1" applyBorder="1" applyAlignment="1">
      <alignment horizontal="center" vertical="center"/>
    </xf>
    <xf numFmtId="1" fontId="10" fillId="0" borderId="1" xfId="7" applyNumberFormat="1" applyFont="1" applyBorder="1" applyAlignment="1">
      <alignment horizontal="center" vertical="center"/>
    </xf>
    <xf numFmtId="165" fontId="10" fillId="0" borderId="1" xfId="7" applyNumberFormat="1" applyFont="1" applyBorder="1" applyAlignment="1">
      <alignment horizontal="justify" vertical="center"/>
    </xf>
    <xf numFmtId="171" fontId="10" fillId="0" borderId="1" xfId="9" applyNumberFormat="1" applyFont="1" applyFill="1" applyBorder="1" applyAlignment="1" applyProtection="1">
      <alignment horizontal="center" vertical="center"/>
    </xf>
    <xf numFmtId="165" fontId="10" fillId="0" borderId="1" xfId="7" applyNumberFormat="1" applyFont="1" applyBorder="1" applyAlignment="1">
      <alignment horizontal="left" vertical="center" wrapText="1"/>
    </xf>
    <xf numFmtId="0" fontId="1" fillId="0" borderId="4" xfId="2" applyNumberFormat="1" applyFont="1" applyBorder="1" applyAlignment="1">
      <alignment horizontal="center" vertical="center" wrapText="1"/>
    </xf>
    <xf numFmtId="164" fontId="17" fillId="0" borderId="4" xfId="2" applyNumberFormat="1" applyFont="1" applyBorder="1" applyAlignment="1">
      <alignment horizontal="right" vertical="center" wrapText="1"/>
    </xf>
    <xf numFmtId="2" fontId="7" fillId="0" borderId="4" xfId="2" applyNumberFormat="1" applyFont="1" applyBorder="1" applyAlignment="1">
      <alignment horizontal="right" vertical="center" wrapText="1"/>
    </xf>
    <xf numFmtId="2" fontId="7" fillId="0" borderId="4" xfId="2" applyNumberFormat="1" applyFont="1" applyBorder="1" applyAlignment="1">
      <alignment horizontal="center" vertical="center"/>
    </xf>
    <xf numFmtId="0" fontId="17" fillId="0" borderId="1" xfId="7" applyNumberFormat="1" applyFont="1" applyBorder="1" applyAlignment="1">
      <alignment horizontal="center" vertical="center"/>
    </xf>
    <xf numFmtId="165" fontId="17" fillId="0" borderId="1" xfId="7" applyNumberFormat="1" applyFont="1" applyBorder="1" applyAlignment="1">
      <alignment horizontal="left" vertical="center"/>
    </xf>
    <xf numFmtId="20" fontId="7" fillId="0" borderId="1" xfId="0" applyFont="1" applyBorder="1" applyAlignment="1">
      <alignment vertical="center"/>
    </xf>
    <xf numFmtId="2" fontId="21" fillId="0" borderId="9" xfId="2" applyNumberFormat="1" applyFont="1" applyBorder="1" applyAlignment="1">
      <alignment vertical="center"/>
    </xf>
    <xf numFmtId="2" fontId="21" fillId="0" borderId="10" xfId="2" applyNumberFormat="1" applyFont="1" applyBorder="1" applyAlignment="1">
      <alignment vertical="center"/>
    </xf>
    <xf numFmtId="2" fontId="21" fillId="0" borderId="24" xfId="2" applyNumberFormat="1" applyFont="1" applyBorder="1" applyAlignment="1">
      <alignment vertical="center"/>
    </xf>
    <xf numFmtId="2" fontId="14" fillId="0" borderId="15" xfId="2" applyNumberFormat="1" applyFont="1" applyBorder="1" applyAlignment="1">
      <alignment horizontal="center" vertical="center"/>
    </xf>
    <xf numFmtId="165" fontId="8" fillId="0" borderId="6" xfId="7" applyNumberFormat="1" applyFont="1" applyBorder="1" applyAlignment="1">
      <alignment horizontal="center" vertical="center"/>
    </xf>
    <xf numFmtId="2" fontId="21" fillId="0" borderId="6" xfId="2" applyNumberFormat="1" applyFont="1" applyBorder="1" applyAlignment="1">
      <alignment horizontal="center" vertical="center"/>
    </xf>
    <xf numFmtId="0" fontId="1" fillId="0" borderId="51" xfId="2" applyNumberFormat="1" applyFont="1" applyBorder="1" applyAlignment="1">
      <alignment horizontal="center" vertical="center" wrapText="1"/>
    </xf>
    <xf numFmtId="164" fontId="17" fillId="0" borderId="51" xfId="2" applyNumberFormat="1" applyFont="1" applyBorder="1" applyAlignment="1">
      <alignment horizontal="center" vertical="center" wrapText="1"/>
    </xf>
    <xf numFmtId="2" fontId="7" fillId="0" borderId="51" xfId="2" applyNumberFormat="1" applyFont="1" applyBorder="1" applyAlignment="1">
      <alignment horizontal="center" vertical="center" wrapText="1"/>
    </xf>
    <xf numFmtId="2" fontId="7" fillId="0" borderId="6" xfId="2" applyNumberFormat="1" applyFont="1" applyBorder="1" applyAlignment="1">
      <alignment horizontal="center" vertical="center"/>
    </xf>
    <xf numFmtId="1" fontId="8" fillId="0" borderId="1" xfId="7" applyNumberFormat="1" applyFont="1" applyBorder="1" applyAlignment="1">
      <alignment horizontal="center" vertical="center"/>
    </xf>
    <xf numFmtId="165" fontId="8" fillId="0" borderId="1" xfId="7" applyNumberFormat="1" applyFont="1" applyBorder="1" applyAlignment="1">
      <alignment horizontal="center" vertical="center"/>
    </xf>
    <xf numFmtId="165" fontId="8" fillId="0" borderId="1" xfId="7" applyNumberFormat="1" applyFont="1" applyBorder="1" applyAlignment="1">
      <alignment horizontal="justify" vertical="center"/>
    </xf>
    <xf numFmtId="171" fontId="8" fillId="0" borderId="1" xfId="9" applyNumberFormat="1" applyFont="1" applyFill="1" applyBorder="1" applyAlignment="1" applyProtection="1">
      <alignment horizontal="center" vertical="center"/>
    </xf>
    <xf numFmtId="165" fontId="8" fillId="0" borderId="1" xfId="7" applyNumberFormat="1" applyFont="1" applyBorder="1" applyAlignment="1">
      <alignment horizontal="left" vertical="center"/>
    </xf>
    <xf numFmtId="2" fontId="14" fillId="2" borderId="1" xfId="2" applyNumberFormat="1" applyFont="1" applyFill="1" applyBorder="1" applyAlignment="1">
      <alignment horizontal="center" vertical="center"/>
    </xf>
    <xf numFmtId="164" fontId="10" fillId="0" borderId="23" xfId="2" applyNumberFormat="1" applyFont="1" applyBorder="1" applyAlignment="1">
      <alignment horizontal="justify" vertical="top"/>
    </xf>
    <xf numFmtId="169" fontId="14" fillId="0" borderId="23" xfId="2" applyNumberFormat="1" applyFont="1" applyBorder="1" applyAlignment="1">
      <alignment horizontal="center" vertical="center"/>
    </xf>
    <xf numFmtId="169" fontId="10" fillId="0" borderId="23" xfId="0" applyNumberFormat="1" applyFont="1" applyBorder="1" applyAlignment="1">
      <alignment horizontal="center" vertical="center"/>
    </xf>
    <xf numFmtId="165" fontId="19" fillId="0" borderId="5" xfId="20" applyFont="1" applyBorder="1" applyAlignment="1">
      <alignment horizontal="left" vertical="top" wrapText="1"/>
    </xf>
    <xf numFmtId="1" fontId="10" fillId="0" borderId="1" xfId="11" applyNumberFormat="1" applyFont="1" applyBorder="1" applyAlignment="1">
      <alignment horizontal="center" vertical="center"/>
    </xf>
    <xf numFmtId="20" fontId="10" fillId="0" borderId="1" xfId="11" applyFont="1" applyBorder="1" applyAlignment="1">
      <alignment horizontal="center" vertical="center"/>
    </xf>
    <xf numFmtId="20" fontId="10" fillId="0" borderId="1" xfId="11" applyFont="1" applyBorder="1" applyAlignment="1">
      <alignment horizontal="justify" vertical="center"/>
    </xf>
    <xf numFmtId="20" fontId="17" fillId="0" borderId="1" xfId="11" applyFont="1" applyBorder="1" applyAlignment="1">
      <alignment horizontal="center" vertical="center"/>
    </xf>
    <xf numFmtId="20" fontId="10" fillId="0" borderId="1" xfId="11" applyFont="1" applyBorder="1" applyAlignment="1">
      <alignment horizontal="left" vertical="center" wrapText="1"/>
    </xf>
    <xf numFmtId="2" fontId="21" fillId="0" borderId="1" xfId="2" applyNumberFormat="1" applyFont="1" applyBorder="1" applyAlignment="1">
      <alignment horizontal="center" vertical="center"/>
    </xf>
    <xf numFmtId="0" fontId="1" fillId="0" borderId="1" xfId="2" applyNumberFormat="1" applyFont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/>
    </xf>
    <xf numFmtId="171" fontId="8" fillId="0" borderId="7" xfId="9" applyNumberFormat="1" applyFont="1" applyFill="1" applyBorder="1" applyAlignment="1" applyProtection="1">
      <alignment horizontal="center" vertical="center"/>
    </xf>
    <xf numFmtId="165" fontId="8" fillId="0" borderId="7" xfId="7" applyNumberFormat="1" applyFont="1" applyBorder="1" applyAlignment="1">
      <alignment horizontal="left" vertical="center"/>
    </xf>
    <xf numFmtId="0" fontId="30" fillId="0" borderId="1" xfId="20" applyNumberFormat="1" applyFont="1" applyBorder="1" applyAlignment="1">
      <alignment horizontal="justify" vertical="center"/>
    </xf>
    <xf numFmtId="164" fontId="17" fillId="0" borderId="15" xfId="2" quotePrefix="1" applyNumberFormat="1" applyFont="1" applyBorder="1" applyAlignment="1">
      <alignment horizontal="left" vertical="center"/>
    </xf>
    <xf numFmtId="164" fontId="17" fillId="0" borderId="15" xfId="2" quotePrefix="1" applyNumberFormat="1" applyFont="1" applyBorder="1" applyAlignment="1">
      <alignment horizontal="center" vertical="center"/>
    </xf>
    <xf numFmtId="164" fontId="17" fillId="0" borderId="15" xfId="2" quotePrefix="1" applyNumberFormat="1" applyFont="1" applyBorder="1" applyAlignment="1">
      <alignment horizontal="left" vertical="top"/>
    </xf>
    <xf numFmtId="169" fontId="17" fillId="0" borderId="15" xfId="2" applyNumberFormat="1" applyFont="1" applyBorder="1" applyAlignment="1">
      <alignment horizontal="left" vertical="center" wrapText="1"/>
    </xf>
    <xf numFmtId="169" fontId="17" fillId="0" borderId="1" xfId="2" applyNumberFormat="1" applyFont="1" applyBorder="1" applyAlignment="1">
      <alignment horizontal="center" vertical="center"/>
    </xf>
    <xf numFmtId="0" fontId="17" fillId="0" borderId="23" xfId="2" applyNumberFormat="1" applyFont="1" applyBorder="1" applyAlignment="1">
      <alignment horizontal="left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left" vertical="center" wrapText="1"/>
    </xf>
    <xf numFmtId="0" fontId="17" fillId="0" borderId="15" xfId="6" applyFont="1" applyFill="1" applyBorder="1" applyAlignment="1">
      <alignment horizontal="center" vertical="center" wrapText="1"/>
    </xf>
    <xf numFmtId="1" fontId="15" fillId="0" borderId="29" xfId="2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center" vertical="center" wrapText="1"/>
    </xf>
    <xf numFmtId="165" fontId="17" fillId="0" borderId="15" xfId="7" applyNumberFormat="1" applyFont="1" applyBorder="1" applyAlignment="1">
      <alignment horizontal="left" vertical="center"/>
    </xf>
    <xf numFmtId="165" fontId="17" fillId="0" borderId="7" xfId="7" applyNumberFormat="1" applyFont="1" applyBorder="1" applyAlignment="1">
      <alignment horizontal="left" vertical="center"/>
    </xf>
    <xf numFmtId="165" fontId="15" fillId="0" borderId="15" xfId="8" applyNumberFormat="1" applyFont="1" applyBorder="1" applyAlignment="1">
      <alignment horizontal="center" vertical="center"/>
    </xf>
    <xf numFmtId="165" fontId="15" fillId="0" borderId="7" xfId="8" applyNumberFormat="1" applyFont="1" applyBorder="1" applyAlignment="1">
      <alignment horizontal="center" vertical="center"/>
    </xf>
    <xf numFmtId="0" fontId="17" fillId="0" borderId="29" xfId="7" applyNumberFormat="1" applyFont="1" applyBorder="1" applyAlignment="1">
      <alignment horizontal="center" vertical="center"/>
    </xf>
    <xf numFmtId="0" fontId="17" fillId="0" borderId="30" xfId="7" applyNumberFormat="1" applyFont="1" applyBorder="1" applyAlignment="1">
      <alignment horizontal="center" vertical="center"/>
    </xf>
    <xf numFmtId="0" fontId="10" fillId="0" borderId="7" xfId="2" applyNumberFormat="1" applyFont="1" applyBorder="1" applyAlignment="1">
      <alignment horizontal="center" vertical="center" wrapText="1"/>
    </xf>
    <xf numFmtId="0" fontId="10" fillId="0" borderId="15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0" fontId="17" fillId="0" borderId="1" xfId="2" applyNumberFormat="1" applyFont="1" applyBorder="1" applyAlignment="1">
      <alignment horizontal="center" vertical="center" wrapText="1"/>
    </xf>
    <xf numFmtId="0" fontId="17" fillId="0" borderId="1" xfId="2" applyNumberFormat="1" applyFont="1" applyBorder="1" applyAlignment="1">
      <alignment horizontal="left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2" fontId="15" fillId="0" borderId="0" xfId="2" applyNumberFormat="1" applyFont="1" applyBorder="1" applyAlignment="1">
      <alignment horizontal="right"/>
    </xf>
    <xf numFmtId="164" fontId="17" fillId="0" borderId="15" xfId="2" applyNumberFormat="1" applyFont="1" applyBorder="1" applyAlignment="1">
      <alignment horizontal="center" vertical="center" wrapText="1"/>
    </xf>
    <xf numFmtId="0" fontId="15" fillId="0" borderId="15" xfId="2" applyNumberFormat="1" applyFont="1" applyBorder="1" applyAlignment="1">
      <alignment horizontal="center" vertical="center" wrapText="1"/>
    </xf>
    <xf numFmtId="20" fontId="7" fillId="0" borderId="10" xfId="0" applyFont="1" applyBorder="1" applyAlignment="1">
      <alignment vertical="center"/>
    </xf>
    <xf numFmtId="20" fontId="7" fillId="0" borderId="24" xfId="0" applyFont="1" applyBorder="1" applyAlignment="1">
      <alignment vertical="center"/>
    </xf>
    <xf numFmtId="2" fontId="9" fillId="0" borderId="57" xfId="2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0" fontId="17" fillId="0" borderId="15" xfId="6" applyFont="1" applyFill="1" applyBorder="1" applyAlignment="1">
      <alignment horizontal="center" vertical="center" wrapText="1"/>
    </xf>
    <xf numFmtId="0" fontId="17" fillId="0" borderId="7" xfId="6" applyFont="1" applyFill="1" applyBorder="1" applyAlignment="1">
      <alignment horizontal="center" vertical="center" wrapText="1"/>
    </xf>
    <xf numFmtId="1" fontId="15" fillId="0" borderId="29" xfId="2" applyNumberFormat="1" applyFont="1" applyBorder="1" applyAlignment="1">
      <alignment horizontal="center" vertical="center"/>
    </xf>
    <xf numFmtId="164" fontId="17" fillId="0" borderId="3" xfId="2" applyNumberFormat="1" applyFont="1" applyBorder="1" applyAlignment="1">
      <alignment horizontal="center" vertical="center" wrapText="1"/>
    </xf>
    <xf numFmtId="1" fontId="15" fillId="0" borderId="15" xfId="2" applyNumberFormat="1" applyFont="1" applyBorder="1" applyAlignment="1">
      <alignment horizontal="center" vertical="center"/>
    </xf>
    <xf numFmtId="1" fontId="15" fillId="0" borderId="7" xfId="2" applyNumberFormat="1" applyFont="1" applyBorder="1" applyAlignment="1">
      <alignment horizontal="center" vertical="center"/>
    </xf>
    <xf numFmtId="1" fontId="15" fillId="0" borderId="3" xfId="2" applyNumberFormat="1" applyFont="1" applyBorder="1" applyAlignment="1">
      <alignment horizontal="center" vertical="center"/>
    </xf>
    <xf numFmtId="1" fontId="10" fillId="0" borderId="23" xfId="7" applyNumberFormat="1" applyFont="1" applyBorder="1" applyAlignment="1">
      <alignment horizontal="center" vertical="center"/>
    </xf>
    <xf numFmtId="170" fontId="7" fillId="0" borderId="23" xfId="18" applyNumberFormat="1" applyFont="1" applyFill="1" applyBorder="1" applyAlignment="1" applyProtection="1">
      <alignment horizontal="center" vertical="center"/>
    </xf>
    <xf numFmtId="2" fontId="9" fillId="0" borderId="39" xfId="2" applyNumberFormat="1" applyFont="1" applyBorder="1" applyAlignment="1">
      <alignment horizontal="center" vertical="center"/>
    </xf>
    <xf numFmtId="2" fontId="9" fillId="0" borderId="58" xfId="2" applyNumberFormat="1" applyFont="1" applyBorder="1" applyAlignment="1">
      <alignment horizontal="center" vertical="center"/>
    </xf>
    <xf numFmtId="2" fontId="9" fillId="0" borderId="25" xfId="2" applyNumberFormat="1" applyFont="1" applyBorder="1" applyAlignment="1">
      <alignment horizontal="center" vertical="center"/>
    </xf>
    <xf numFmtId="1" fontId="15" fillId="0" borderId="59" xfId="2" applyNumberFormat="1" applyFont="1" applyBorder="1" applyAlignment="1">
      <alignment horizontal="center" vertical="center"/>
    </xf>
    <xf numFmtId="165" fontId="10" fillId="0" borderId="12" xfId="7" applyNumberFormat="1" applyFont="1" applyBorder="1" applyAlignment="1">
      <alignment horizontal="justify" vertical="center"/>
    </xf>
    <xf numFmtId="165" fontId="10" fillId="0" borderId="12" xfId="7" applyNumberFormat="1" applyFont="1" applyBorder="1" applyAlignment="1">
      <alignment horizontal="center" vertical="center"/>
    </xf>
    <xf numFmtId="20" fontId="19" fillId="0" borderId="60" xfId="11" applyFont="1" applyBorder="1" applyAlignment="1">
      <alignment horizontal="center" vertical="center"/>
    </xf>
    <xf numFmtId="20" fontId="19" fillId="0" borderId="50" xfId="1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left" vertical="center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0" fontId="10" fillId="0" borderId="15" xfId="2" applyNumberFormat="1" applyFont="1" applyBorder="1" applyAlignment="1">
      <alignment horizontal="center" vertical="center" wrapText="1"/>
    </xf>
    <xf numFmtId="0" fontId="17" fillId="0" borderId="15" xfId="6" applyFont="1" applyFill="1" applyBorder="1" applyAlignment="1">
      <alignment horizontal="center" vertical="center" wrapText="1"/>
    </xf>
    <xf numFmtId="0" fontId="17" fillId="0" borderId="7" xfId="6" applyFont="1" applyFill="1" applyBorder="1" applyAlignment="1">
      <alignment horizontal="center" vertical="center" wrapText="1"/>
    </xf>
    <xf numFmtId="1" fontId="1" fillId="0" borderId="29" xfId="2" applyNumberFormat="1" applyFont="1" applyBorder="1" applyAlignment="1">
      <alignment horizontal="center" vertical="center"/>
    </xf>
    <xf numFmtId="0" fontId="17" fillId="0" borderId="7" xfId="2" applyNumberFormat="1" applyFont="1" applyBorder="1" applyAlignment="1">
      <alignment horizontal="center" vertical="center" wrapText="1"/>
    </xf>
    <xf numFmtId="1" fontId="15" fillId="0" borderId="29" xfId="2" applyNumberFormat="1" applyFont="1" applyBorder="1" applyAlignment="1">
      <alignment horizontal="center" vertical="center"/>
    </xf>
    <xf numFmtId="1" fontId="15" fillId="0" borderId="30" xfId="2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left" vertical="center" wrapText="1"/>
    </xf>
    <xf numFmtId="0" fontId="10" fillId="0" borderId="22" xfId="2" applyNumberFormat="1" applyFont="1" applyBorder="1" applyAlignment="1">
      <alignment horizontal="center" vertical="center" wrapText="1"/>
    </xf>
    <xf numFmtId="164" fontId="17" fillId="0" borderId="22" xfId="2" applyNumberFormat="1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center" vertical="center" wrapText="1"/>
    </xf>
    <xf numFmtId="0" fontId="17" fillId="0" borderId="22" xfId="2" applyNumberFormat="1" applyFont="1" applyBorder="1" applyAlignment="1">
      <alignment horizontal="center" vertical="center" wrapText="1"/>
    </xf>
    <xf numFmtId="0" fontId="15" fillId="0" borderId="15" xfId="2" applyNumberFormat="1" applyFont="1" applyBorder="1" applyAlignment="1">
      <alignment horizontal="center" vertical="center" wrapText="1"/>
    </xf>
    <xf numFmtId="0" fontId="15" fillId="0" borderId="7" xfId="2" applyNumberFormat="1" applyFont="1" applyBorder="1" applyAlignment="1">
      <alignment horizontal="center" vertical="center" wrapText="1"/>
    </xf>
    <xf numFmtId="1" fontId="15" fillId="0" borderId="15" xfId="2" applyNumberFormat="1" applyFont="1" applyBorder="1" applyAlignment="1">
      <alignment horizontal="center" vertical="center"/>
    </xf>
    <xf numFmtId="0" fontId="15" fillId="0" borderId="1" xfId="2" applyNumberFormat="1" applyFont="1" applyBorder="1" applyAlignment="1">
      <alignment horizontal="center" vertical="center" wrapText="1"/>
    </xf>
    <xf numFmtId="0" fontId="20" fillId="0" borderId="6" xfId="0" quotePrefix="1" applyNumberFormat="1" applyFont="1" applyFill="1" applyBorder="1" applyAlignment="1">
      <alignment horizontal="center" vertical="center" wrapText="1"/>
    </xf>
    <xf numFmtId="170" fontId="7" fillId="0" borderId="61" xfId="9" applyNumberFormat="1" applyFont="1" applyFill="1" applyBorder="1" applyAlignment="1" applyProtection="1">
      <alignment horizontal="center" vertical="center"/>
    </xf>
    <xf numFmtId="170" fontId="7" fillId="0" borderId="62" xfId="9" applyNumberFormat="1" applyFont="1" applyFill="1" applyBorder="1" applyAlignment="1" applyProtection="1">
      <alignment horizontal="center" vertical="center"/>
    </xf>
    <xf numFmtId="165" fontId="19" fillId="0" borderId="1" xfId="20" applyFont="1" applyBorder="1" applyAlignment="1">
      <alignment horizontal="left" vertical="top" wrapText="1"/>
    </xf>
    <xf numFmtId="0" fontId="18" fillId="0" borderId="59" xfId="0" quotePrefix="1" applyNumberFormat="1" applyFont="1" applyFill="1" applyBorder="1" applyAlignment="1">
      <alignment horizontal="center" vertical="center" wrapText="1"/>
    </xf>
    <xf numFmtId="0" fontId="18" fillId="0" borderId="54" xfId="0" quotePrefix="1" applyNumberFormat="1" applyFont="1" applyFill="1" applyBorder="1" applyAlignment="1">
      <alignment horizontal="center" vertical="center" wrapText="1"/>
    </xf>
    <xf numFmtId="0" fontId="16" fillId="0" borderId="66" xfId="0" quotePrefix="1" applyNumberFormat="1" applyFont="1" applyFill="1" applyBorder="1" applyAlignment="1">
      <alignment horizontal="center" vertical="center" wrapText="1"/>
    </xf>
    <xf numFmtId="169" fontId="17" fillId="0" borderId="47" xfId="0" applyNumberFormat="1" applyFont="1" applyBorder="1" applyAlignment="1">
      <alignment horizontal="left" vertical="center" wrapText="1"/>
    </xf>
    <xf numFmtId="169" fontId="17" fillId="0" borderId="63" xfId="0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left" vertical="center"/>
    </xf>
    <xf numFmtId="0" fontId="17" fillId="0" borderId="15" xfId="6" applyFont="1" applyFill="1" applyBorder="1" applyAlignment="1">
      <alignment horizontal="center" vertical="center" wrapText="1"/>
    </xf>
    <xf numFmtId="1" fontId="1" fillId="0" borderId="29" xfId="2" applyNumberFormat="1" applyFont="1" applyBorder="1" applyAlignment="1">
      <alignment horizontal="center" vertical="center"/>
    </xf>
    <xf numFmtId="1" fontId="15" fillId="2" borderId="1" xfId="2" applyNumberFormat="1" applyFont="1" applyFill="1" applyBorder="1" applyAlignment="1">
      <alignment horizontal="center" vertical="center"/>
    </xf>
    <xf numFmtId="0" fontId="15" fillId="0" borderId="15" xfId="2" applyNumberFormat="1" applyFont="1" applyBorder="1" applyAlignment="1">
      <alignment horizontal="center" vertical="center" wrapText="1"/>
    </xf>
    <xf numFmtId="165" fontId="17" fillId="0" borderId="1" xfId="5" applyNumberFormat="1" applyFont="1" applyBorder="1" applyAlignment="1">
      <alignment horizontal="left" vertical="center"/>
    </xf>
    <xf numFmtId="165" fontId="17" fillId="0" borderId="1" xfId="20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center"/>
    </xf>
    <xf numFmtId="1" fontId="1" fillId="0" borderId="30" xfId="2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left" vertical="center"/>
    </xf>
    <xf numFmtId="0" fontId="17" fillId="0" borderId="15" xfId="6" applyFont="1" applyFill="1" applyBorder="1" applyAlignment="1">
      <alignment horizontal="center" vertical="center" wrapText="1"/>
    </xf>
    <xf numFmtId="1" fontId="15" fillId="0" borderId="29" xfId="2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center" vertical="center" wrapText="1"/>
    </xf>
    <xf numFmtId="1" fontId="15" fillId="0" borderId="15" xfId="2" applyNumberFormat="1" applyFont="1" applyBorder="1" applyAlignment="1">
      <alignment horizontal="center" vertical="center"/>
    </xf>
    <xf numFmtId="0" fontId="10" fillId="0" borderId="7" xfId="2" applyNumberFormat="1" applyFont="1" applyBorder="1" applyAlignment="1">
      <alignment horizontal="center" vertical="center" wrapText="1"/>
    </xf>
    <xf numFmtId="0" fontId="15" fillId="0" borderId="15" xfId="2" applyNumberFormat="1" applyFont="1" applyBorder="1" applyAlignment="1">
      <alignment horizontal="center" vertical="center" wrapText="1"/>
    </xf>
    <xf numFmtId="0" fontId="15" fillId="0" borderId="7" xfId="2" applyNumberFormat="1" applyFont="1" applyBorder="1" applyAlignment="1">
      <alignment horizontal="center" vertical="center" wrapText="1"/>
    </xf>
    <xf numFmtId="0" fontId="17" fillId="0" borderId="7" xfId="6" applyFont="1" applyFill="1" applyBorder="1" applyAlignment="1">
      <alignment horizontal="center" vertical="center" wrapText="1"/>
    </xf>
    <xf numFmtId="165" fontId="17" fillId="0" borderId="15" xfId="7" applyNumberFormat="1" applyFont="1" applyBorder="1" applyAlignment="1">
      <alignment horizontal="left" vertical="center"/>
    </xf>
    <xf numFmtId="0" fontId="17" fillId="0" borderId="15" xfId="2" applyNumberFormat="1" applyFont="1" applyBorder="1" applyAlignment="1">
      <alignment horizontal="left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1" fontId="15" fillId="0" borderId="30" xfId="2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center" vertical="center" wrapText="1"/>
    </xf>
    <xf numFmtId="164" fontId="3" fillId="0" borderId="7" xfId="2" applyNumberFormat="1" applyFont="1" applyBorder="1" applyAlignment="1">
      <alignment horizontal="left" vertical="center"/>
    </xf>
    <xf numFmtId="164" fontId="17" fillId="0" borderId="7" xfId="2" applyNumberFormat="1" applyFont="1" applyBorder="1" applyAlignment="1">
      <alignment horizontal="center" vertical="center"/>
    </xf>
    <xf numFmtId="165" fontId="15" fillId="0" borderId="15" xfId="8" applyNumberFormat="1" applyFont="1" applyBorder="1" applyAlignment="1">
      <alignment horizontal="center" vertical="center"/>
    </xf>
    <xf numFmtId="165" fontId="15" fillId="0" borderId="7" xfId="8" applyNumberFormat="1" applyFont="1" applyBorder="1" applyAlignment="1">
      <alignment horizontal="center" vertical="center"/>
    </xf>
    <xf numFmtId="0" fontId="17" fillId="0" borderId="30" xfId="7" applyNumberFormat="1" applyFont="1" applyBorder="1" applyAlignment="1">
      <alignment horizontal="center" vertical="center"/>
    </xf>
    <xf numFmtId="165" fontId="17" fillId="0" borderId="7" xfId="7" applyNumberFormat="1" applyFont="1" applyBorder="1" applyAlignment="1">
      <alignment horizontal="left" vertical="center"/>
    </xf>
    <xf numFmtId="0" fontId="17" fillId="0" borderId="29" xfId="7" applyNumberFormat="1" applyFont="1" applyBorder="1" applyAlignment="1">
      <alignment horizontal="center" vertical="center"/>
    </xf>
    <xf numFmtId="0" fontId="17" fillId="0" borderId="6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left" vertical="center" wrapText="1"/>
    </xf>
    <xf numFmtId="0" fontId="17" fillId="0" borderId="14" xfId="7" applyNumberFormat="1" applyFont="1" applyBorder="1" applyAlignment="1">
      <alignment horizontal="center" vertical="center"/>
    </xf>
    <xf numFmtId="164" fontId="17" fillId="0" borderId="0" xfId="2" applyNumberFormat="1" applyFont="1" applyBorder="1" applyAlignment="1">
      <alignment horizontal="center" vertical="center" wrapText="1"/>
    </xf>
    <xf numFmtId="165" fontId="10" fillId="0" borderId="7" xfId="7" applyNumberFormat="1" applyFont="1" applyBorder="1" applyAlignment="1">
      <alignment horizontal="center" vertical="center"/>
    </xf>
    <xf numFmtId="164" fontId="17" fillId="0" borderId="1" xfId="2" applyNumberFormat="1" applyFont="1" applyBorder="1" applyAlignment="1">
      <alignment horizontal="center" vertical="center" wrapText="1"/>
    </xf>
    <xf numFmtId="0" fontId="17" fillId="0" borderId="44" xfId="7" applyNumberFormat="1" applyFont="1" applyBorder="1" applyAlignment="1">
      <alignment horizontal="center" vertical="center"/>
    </xf>
    <xf numFmtId="164" fontId="17" fillId="0" borderId="16" xfId="2" applyNumberFormat="1" applyFont="1" applyBorder="1" applyAlignment="1">
      <alignment horizontal="center" vertical="center" wrapText="1"/>
    </xf>
    <xf numFmtId="165" fontId="15" fillId="0" borderId="16" xfId="8" applyNumberFormat="1" applyFont="1" applyBorder="1" applyAlignment="1">
      <alignment horizontal="center" vertical="center"/>
    </xf>
    <xf numFmtId="165" fontId="17" fillId="0" borderId="16" xfId="7" applyNumberFormat="1" applyFont="1" applyBorder="1" applyAlignment="1">
      <alignment horizontal="left" vertical="center"/>
    </xf>
    <xf numFmtId="164" fontId="17" fillId="0" borderId="6" xfId="2" applyNumberFormat="1" applyFont="1" applyBorder="1" applyAlignment="1">
      <alignment horizontal="center" vertical="center" wrapText="1"/>
    </xf>
    <xf numFmtId="165" fontId="10" fillId="0" borderId="6" xfId="7" applyNumberFormat="1" applyFont="1" applyBorder="1" applyAlignment="1">
      <alignment horizontal="center" vertical="center"/>
    </xf>
    <xf numFmtId="164" fontId="17" fillId="0" borderId="22" xfId="2" applyNumberFormat="1" applyFont="1" applyBorder="1" applyAlignment="1">
      <alignment horizontal="left" vertical="center"/>
    </xf>
    <xf numFmtId="0" fontId="17" fillId="0" borderId="22" xfId="6" applyFont="1" applyFill="1" applyBorder="1" applyAlignment="1">
      <alignment horizontal="center" vertical="center" wrapText="1"/>
    </xf>
    <xf numFmtId="164" fontId="3" fillId="5" borderId="16" xfId="2" applyNumberFormat="1" applyFont="1" applyFill="1" applyBorder="1" applyAlignment="1">
      <alignment horizontal="justify" vertical="top"/>
    </xf>
    <xf numFmtId="0" fontId="17" fillId="2" borderId="15" xfId="2" applyNumberFormat="1" applyFont="1" applyFill="1" applyBorder="1" applyAlignment="1">
      <alignment horizontal="left" vertical="top" wrapText="1"/>
    </xf>
    <xf numFmtId="0" fontId="17" fillId="2" borderId="1" xfId="2" applyNumberFormat="1" applyFont="1" applyFill="1" applyBorder="1" applyAlignment="1">
      <alignment horizontal="left" vertical="top" wrapText="1"/>
    </xf>
    <xf numFmtId="164" fontId="17" fillId="5" borderId="12" xfId="2" applyNumberFormat="1" applyFont="1" applyFill="1" applyBorder="1" applyAlignment="1">
      <alignment horizontal="left" vertical="center"/>
    </xf>
    <xf numFmtId="164" fontId="15" fillId="2" borderId="12" xfId="2" applyNumberFormat="1" applyFont="1" applyFill="1" applyBorder="1" applyAlignment="1">
      <alignment horizontal="center" vertical="center" wrapText="1"/>
    </xf>
    <xf numFmtId="0" fontId="10" fillId="2" borderId="22" xfId="2" applyNumberFormat="1" applyFont="1" applyFill="1" applyBorder="1" applyAlignment="1">
      <alignment horizontal="center" vertical="center" wrapText="1"/>
    </xf>
    <xf numFmtId="0" fontId="18" fillId="2" borderId="12" xfId="0" quotePrefix="1" applyNumberFormat="1" applyFont="1" applyFill="1" applyBorder="1" applyAlignment="1">
      <alignment horizontal="center" vertical="center" wrapText="1"/>
    </xf>
    <xf numFmtId="164" fontId="17" fillId="5" borderId="12" xfId="2" applyNumberFormat="1" applyFont="1" applyFill="1" applyBorder="1" applyAlignment="1">
      <alignment horizontal="center" vertical="center"/>
    </xf>
    <xf numFmtId="164" fontId="17" fillId="5" borderId="12" xfId="2" applyNumberFormat="1" applyFont="1" applyFill="1" applyBorder="1" applyAlignment="1">
      <alignment horizontal="justify" vertical="top"/>
    </xf>
    <xf numFmtId="165" fontId="15" fillId="2" borderId="12" xfId="0" applyNumberFormat="1" applyFont="1" applyFill="1" applyBorder="1" applyAlignment="1">
      <alignment horizontal="center" vertical="center"/>
    </xf>
    <xf numFmtId="1" fontId="17" fillId="0" borderId="7" xfId="2" applyNumberFormat="1" applyFont="1" applyBorder="1" applyAlignment="1">
      <alignment horizontal="justify" vertical="top"/>
    </xf>
    <xf numFmtId="2" fontId="21" fillId="0" borderId="50" xfId="2" applyNumberFormat="1" applyFont="1" applyBorder="1" applyAlignment="1">
      <alignment horizontal="center" vertical="center"/>
    </xf>
    <xf numFmtId="164" fontId="17" fillId="0" borderId="50" xfId="2" applyNumberFormat="1" applyFont="1" applyBorder="1" applyAlignment="1">
      <alignment horizontal="center" vertical="center" wrapText="1"/>
    </xf>
    <xf numFmtId="2" fontId="7" fillId="0" borderId="50" xfId="2" applyNumberFormat="1" applyFont="1" applyBorder="1" applyAlignment="1">
      <alignment horizontal="center" vertical="center" wrapText="1"/>
    </xf>
    <xf numFmtId="164" fontId="3" fillId="5" borderId="3" xfId="2" applyNumberFormat="1" applyFont="1" applyFill="1" applyBorder="1" applyAlignment="1">
      <alignment horizontal="justify" vertical="top"/>
    </xf>
    <xf numFmtId="170" fontId="7" fillId="0" borderId="67" xfId="9" applyNumberFormat="1" applyFont="1" applyFill="1" applyBorder="1" applyAlignment="1" applyProtection="1">
      <alignment horizontal="center" vertical="center"/>
    </xf>
    <xf numFmtId="1" fontId="1" fillId="0" borderId="34" xfId="2" applyNumberFormat="1" applyFont="1" applyBorder="1" applyAlignment="1">
      <alignment horizontal="center" vertical="center"/>
    </xf>
    <xf numFmtId="0" fontId="18" fillId="0" borderId="22" xfId="0" quotePrefix="1" applyNumberFormat="1" applyFont="1" applyFill="1" applyBorder="1" applyAlignment="1">
      <alignment horizontal="center" vertical="center" wrapText="1"/>
    </xf>
    <xf numFmtId="169" fontId="17" fillId="0" borderId="12" xfId="9" applyNumberFormat="1" applyFont="1" applyFill="1" applyBorder="1" applyAlignment="1" applyProtection="1">
      <alignment horizontal="center" vertical="center"/>
    </xf>
    <xf numFmtId="165" fontId="17" fillId="0" borderId="22" xfId="10" quotePrefix="1" applyNumberFormat="1" applyFont="1" applyBorder="1" applyAlignment="1">
      <alignment horizontal="left" vertical="top" wrapText="1"/>
    </xf>
    <xf numFmtId="165" fontId="17" fillId="0" borderId="53" xfId="7" applyNumberFormat="1" applyFont="1" applyBorder="1" applyAlignment="1">
      <alignment vertical="center"/>
    </xf>
    <xf numFmtId="165" fontId="17" fillId="0" borderId="68" xfId="7" applyNumberFormat="1" applyFont="1" applyBorder="1" applyAlignment="1">
      <alignment vertical="center"/>
    </xf>
    <xf numFmtId="165" fontId="17" fillId="0" borderId="69" xfId="7" applyNumberFormat="1" applyFont="1" applyBorder="1" applyAlignment="1">
      <alignment vertical="center"/>
    </xf>
    <xf numFmtId="165" fontId="17" fillId="0" borderId="15" xfId="7" applyNumberFormat="1" applyFont="1" applyBorder="1" applyAlignment="1">
      <alignment horizontal="left" vertical="center"/>
    </xf>
    <xf numFmtId="165" fontId="15" fillId="0" borderId="15" xfId="8" applyNumberFormat="1" applyFont="1" applyBorder="1" applyAlignment="1">
      <alignment horizontal="center" vertical="center"/>
    </xf>
    <xf numFmtId="0" fontId="17" fillId="0" borderId="29" xfId="7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15" xfId="6" applyFont="1" applyFill="1" applyBorder="1" applyAlignment="1">
      <alignment horizontal="center" vertical="center" wrapText="1"/>
    </xf>
    <xf numFmtId="0" fontId="17" fillId="0" borderId="7" xfId="6" applyFont="1" applyFill="1" applyBorder="1" applyAlignment="1">
      <alignment horizontal="center" vertical="center" wrapText="1"/>
    </xf>
    <xf numFmtId="1" fontId="15" fillId="0" borderId="29" xfId="2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center" vertical="center"/>
    </xf>
    <xf numFmtId="0" fontId="10" fillId="0" borderId="7" xfId="2" applyNumberFormat="1" applyFont="1" applyBorder="1" applyAlignment="1">
      <alignment horizontal="center" vertical="center" wrapText="1"/>
    </xf>
    <xf numFmtId="0" fontId="17" fillId="0" borderId="3" xfId="2" applyNumberFormat="1" applyFont="1" applyBorder="1" applyAlignment="1">
      <alignment horizontal="left" vertical="center" wrapText="1"/>
    </xf>
    <xf numFmtId="165" fontId="10" fillId="0" borderId="7" xfId="7" applyNumberFormat="1" applyFont="1" applyBorder="1" applyAlignment="1">
      <alignment horizontal="center" vertical="center"/>
    </xf>
    <xf numFmtId="164" fontId="3" fillId="0" borderId="7" xfId="2" applyNumberFormat="1" applyFont="1" applyBorder="1" applyAlignment="1">
      <alignment horizontal="left" vertical="center"/>
    </xf>
    <xf numFmtId="1" fontId="1" fillId="0" borderId="30" xfId="2" applyNumberFormat="1" applyFont="1" applyBorder="1" applyAlignment="1">
      <alignment horizontal="center" vertical="center"/>
    </xf>
    <xf numFmtId="0" fontId="15" fillId="0" borderId="15" xfId="2" applyNumberFormat="1" applyFont="1" applyBorder="1" applyAlignment="1">
      <alignment horizontal="center" vertical="center" wrapText="1"/>
    </xf>
    <xf numFmtId="1" fontId="15" fillId="0" borderId="15" xfId="2" applyNumberFormat="1" applyFont="1" applyBorder="1" applyAlignment="1">
      <alignment horizontal="center" vertical="center"/>
    </xf>
    <xf numFmtId="1" fontId="15" fillId="0" borderId="7" xfId="2" applyNumberFormat="1" applyFont="1" applyBorder="1" applyAlignment="1">
      <alignment horizontal="center" vertical="center"/>
    </xf>
    <xf numFmtId="164" fontId="17" fillId="0" borderId="22" xfId="2" applyNumberFormat="1" applyFont="1" applyBorder="1" applyAlignment="1">
      <alignment horizontal="left" vertical="center"/>
    </xf>
    <xf numFmtId="164" fontId="17" fillId="0" borderId="0" xfId="2" applyNumberFormat="1" applyFont="1" applyBorder="1" applyAlignment="1">
      <alignment horizontal="center" vertical="center" wrapText="1"/>
    </xf>
    <xf numFmtId="0" fontId="16" fillId="0" borderId="3" xfId="0" quotePrefix="1" applyNumberFormat="1" applyFont="1" applyFill="1" applyBorder="1" applyAlignment="1">
      <alignment horizontal="center" vertical="center" wrapText="1"/>
    </xf>
    <xf numFmtId="170" fontId="7" fillId="0" borderId="70" xfId="9" applyNumberFormat="1" applyFont="1" applyFill="1" applyBorder="1" applyAlignment="1" applyProtection="1">
      <alignment horizontal="center" vertical="center"/>
    </xf>
    <xf numFmtId="169" fontId="10" fillId="0" borderId="12" xfId="0" applyNumberFormat="1" applyFont="1" applyBorder="1" applyAlignment="1">
      <alignment horizontal="center" vertical="center"/>
    </xf>
    <xf numFmtId="169" fontId="10" fillId="0" borderId="12" xfId="2" applyNumberFormat="1" applyFont="1" applyBorder="1" applyAlignment="1">
      <alignment horizontal="center"/>
    </xf>
    <xf numFmtId="165" fontId="17" fillId="0" borderId="3" xfId="10" quotePrefix="1" applyNumberFormat="1" applyFont="1" applyBorder="1" applyAlignment="1">
      <alignment horizontal="left" vertical="center" wrapText="1"/>
    </xf>
    <xf numFmtId="16" fontId="30" fillId="6" borderId="1" xfId="20" applyNumberFormat="1" applyFont="1" applyFill="1" applyBorder="1" applyAlignment="1">
      <alignment horizontal="center" vertical="center"/>
    </xf>
    <xf numFmtId="0" fontId="10" fillId="0" borderId="15" xfId="2" applyNumberFormat="1" applyFont="1" applyBorder="1" applyAlignment="1">
      <alignment horizontal="center" vertical="center" wrapText="1"/>
    </xf>
    <xf numFmtId="165" fontId="17" fillId="0" borderId="15" xfId="7" applyNumberFormat="1" applyFont="1" applyBorder="1" applyAlignment="1">
      <alignment horizontal="left" vertical="center"/>
    </xf>
    <xf numFmtId="165" fontId="15" fillId="0" borderId="15" xfId="8" applyNumberFormat="1" applyFont="1" applyBorder="1" applyAlignment="1">
      <alignment horizontal="center" vertical="center"/>
    </xf>
    <xf numFmtId="0" fontId="17" fillId="0" borderId="29" xfId="7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left" vertical="center"/>
    </xf>
    <xf numFmtId="1" fontId="15" fillId="0" borderId="29" xfId="2" applyNumberFormat="1" applyFont="1" applyBorder="1" applyAlignment="1">
      <alignment horizontal="center" vertical="center"/>
    </xf>
    <xf numFmtId="1" fontId="15" fillId="0" borderId="15" xfId="2" applyNumberFormat="1" applyFont="1" applyBorder="1" applyAlignment="1">
      <alignment horizontal="center" vertical="center"/>
    </xf>
    <xf numFmtId="0" fontId="17" fillId="0" borderId="15" xfId="6" applyFont="1" applyFill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1" fontId="15" fillId="0" borderId="44" xfId="2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left" vertical="center" wrapText="1"/>
    </xf>
    <xf numFmtId="0" fontId="17" fillId="0" borderId="3" xfId="2" applyNumberFormat="1" applyFont="1" applyBorder="1" applyAlignment="1">
      <alignment horizontal="left" vertical="center" wrapText="1"/>
    </xf>
    <xf numFmtId="165" fontId="17" fillId="0" borderId="7" xfId="7" applyNumberFormat="1" applyFont="1" applyBorder="1" applyAlignment="1">
      <alignment horizontal="left" vertical="center"/>
    </xf>
    <xf numFmtId="164" fontId="17" fillId="0" borderId="7" xfId="2" applyNumberFormat="1" applyFont="1" applyBorder="1" applyAlignment="1">
      <alignment horizontal="center" vertical="center" wrapText="1"/>
    </xf>
    <xf numFmtId="165" fontId="15" fillId="0" borderId="7" xfId="8" applyNumberFormat="1" applyFont="1" applyBorder="1" applyAlignment="1">
      <alignment horizontal="center" vertical="center"/>
    </xf>
    <xf numFmtId="0" fontId="17" fillId="0" borderId="30" xfId="7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left" vertical="center"/>
    </xf>
    <xf numFmtId="0" fontId="10" fillId="0" borderId="6" xfId="2" applyNumberFormat="1" applyFont="1" applyBorder="1" applyAlignment="1">
      <alignment horizontal="center" vertical="center" wrapText="1"/>
    </xf>
    <xf numFmtId="165" fontId="10" fillId="0" borderId="7" xfId="7" applyNumberFormat="1" applyFont="1" applyBorder="1" applyAlignment="1">
      <alignment horizontal="center" vertical="center"/>
    </xf>
    <xf numFmtId="1" fontId="15" fillId="0" borderId="29" xfId="2" applyNumberFormat="1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center" vertical="center" wrapText="1"/>
    </xf>
    <xf numFmtId="1" fontId="15" fillId="0" borderId="18" xfId="2" applyNumberFormat="1" applyFont="1" applyBorder="1" applyAlignment="1">
      <alignment horizontal="center" vertical="center"/>
    </xf>
    <xf numFmtId="0" fontId="17" fillId="0" borderId="18" xfId="2" applyNumberFormat="1" applyFont="1" applyBorder="1" applyAlignment="1">
      <alignment horizontal="left" vertical="center" wrapText="1"/>
    </xf>
    <xf numFmtId="0" fontId="17" fillId="0" borderId="18" xfId="6" applyFont="1" applyFill="1" applyBorder="1" applyAlignment="1">
      <alignment horizontal="center" vertical="center" wrapText="1"/>
    </xf>
    <xf numFmtId="0" fontId="17" fillId="0" borderId="18" xfId="2" applyNumberFormat="1" applyFont="1" applyBorder="1" applyAlignment="1">
      <alignment horizontal="center" vertical="center" wrapText="1"/>
    </xf>
    <xf numFmtId="0" fontId="15" fillId="0" borderId="7" xfId="2" applyNumberFormat="1" applyFont="1" applyBorder="1" applyAlignment="1">
      <alignment horizontal="center" vertical="center" wrapText="1"/>
    </xf>
    <xf numFmtId="164" fontId="17" fillId="0" borderId="0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14" xfId="7" applyNumberFormat="1" applyFont="1" applyBorder="1" applyAlignment="1">
      <alignment horizontal="center" vertical="center"/>
    </xf>
    <xf numFmtId="0" fontId="17" fillId="0" borderId="7" xfId="2" applyNumberFormat="1" applyFont="1" applyBorder="1" applyAlignment="1">
      <alignment horizontal="center" vertical="center" wrapText="1"/>
    </xf>
    <xf numFmtId="0" fontId="10" fillId="0" borderId="7" xfId="2" applyNumberFormat="1" applyFont="1" applyBorder="1" applyAlignment="1">
      <alignment horizontal="center" vertical="center" wrapText="1"/>
    </xf>
    <xf numFmtId="0" fontId="17" fillId="0" borderId="15" xfId="6" applyFont="1" applyFill="1" applyBorder="1" applyAlignment="1">
      <alignment horizontal="center" vertical="center" wrapText="1"/>
    </xf>
    <xf numFmtId="1" fontId="15" fillId="0" borderId="29" xfId="2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left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0" fontId="17" fillId="0" borderId="3" xfId="2" applyNumberFormat="1" applyFont="1" applyBorder="1" applyAlignment="1">
      <alignment horizontal="left" vertical="center" wrapText="1"/>
    </xf>
    <xf numFmtId="1" fontId="10" fillId="0" borderId="30" xfId="7" applyNumberFormat="1" applyFont="1" applyBorder="1" applyAlignment="1">
      <alignment horizontal="center" vertical="center"/>
    </xf>
    <xf numFmtId="0" fontId="15" fillId="0" borderId="15" xfId="2" applyNumberFormat="1" applyFont="1" applyBorder="1" applyAlignment="1">
      <alignment horizontal="center" vertical="center" wrapText="1"/>
    </xf>
    <xf numFmtId="0" fontId="15" fillId="0" borderId="7" xfId="2" applyNumberFormat="1" applyFont="1" applyBorder="1" applyAlignment="1">
      <alignment horizontal="center" vertical="center" wrapText="1"/>
    </xf>
    <xf numFmtId="165" fontId="17" fillId="0" borderId="3" xfId="7" applyNumberFormat="1" applyFont="1" applyBorder="1" applyAlignment="1">
      <alignment horizontal="center" vertical="center"/>
    </xf>
    <xf numFmtId="0" fontId="10" fillId="0" borderId="6" xfId="2" applyNumberFormat="1" applyFont="1" applyBorder="1" applyAlignment="1">
      <alignment horizontal="center" vertical="center" wrapText="1"/>
    </xf>
    <xf numFmtId="0" fontId="17" fillId="0" borderId="6" xfId="2" applyNumberFormat="1" applyFont="1" applyBorder="1" applyAlignment="1">
      <alignment horizontal="center" vertical="center" wrapText="1"/>
    </xf>
    <xf numFmtId="1" fontId="10" fillId="0" borderId="48" xfId="7" applyNumberFormat="1" applyFont="1" applyBorder="1" applyAlignment="1">
      <alignment horizontal="center" vertical="center"/>
    </xf>
    <xf numFmtId="165" fontId="10" fillId="0" borderId="7" xfId="7" applyNumberFormat="1" applyFont="1" applyBorder="1" applyAlignment="1">
      <alignment horizontal="center" vertical="center"/>
    </xf>
    <xf numFmtId="0" fontId="17" fillId="0" borderId="6" xfId="2" applyNumberFormat="1" applyFont="1" applyBorder="1" applyAlignment="1">
      <alignment horizontal="left" vertical="center" wrapText="1"/>
    </xf>
    <xf numFmtId="165" fontId="7" fillId="0" borderId="6" xfId="19" applyNumberFormat="1" applyFont="1" applyBorder="1" applyAlignment="1">
      <alignment horizontal="center" vertical="center"/>
    </xf>
    <xf numFmtId="165" fontId="10" fillId="0" borderId="6" xfId="7" applyNumberFormat="1" applyFont="1" applyBorder="1" applyAlignment="1">
      <alignment horizontal="center" vertical="center"/>
    </xf>
    <xf numFmtId="165" fontId="8" fillId="0" borderId="3" xfId="10" quotePrefix="1" applyNumberFormat="1" applyFont="1" applyBorder="1" applyAlignment="1">
      <alignment horizontal="left" vertical="top" wrapText="1"/>
    </xf>
    <xf numFmtId="165" fontId="19" fillId="0" borderId="5" xfId="20" applyFont="1" applyBorder="1" applyAlignment="1">
      <alignment horizontal="center" vertical="top"/>
    </xf>
    <xf numFmtId="165" fontId="19" fillId="0" borderId="5" xfId="20" applyFont="1" applyBorder="1" applyAlignment="1">
      <alignment horizontal="justify" vertical="top" wrapText="1"/>
    </xf>
    <xf numFmtId="165" fontId="17" fillId="0" borderId="20" xfId="7" applyNumberFormat="1" applyFont="1" applyBorder="1" applyAlignment="1">
      <alignment horizontal="center" vertical="center"/>
    </xf>
    <xf numFmtId="170" fontId="7" fillId="0" borderId="71" xfId="9" applyNumberFormat="1" applyFont="1" applyFill="1" applyBorder="1" applyAlignment="1" applyProtection="1">
      <alignment horizontal="center" vertical="center"/>
    </xf>
    <xf numFmtId="170" fontId="7" fillId="0" borderId="72" xfId="9" applyNumberFormat="1" applyFont="1" applyFill="1" applyBorder="1" applyAlignment="1" applyProtection="1">
      <alignment horizontal="center" vertical="center"/>
    </xf>
    <xf numFmtId="164" fontId="3" fillId="0" borderId="7" xfId="2" quotePrefix="1" applyNumberFormat="1" applyFont="1" applyBorder="1" applyAlignment="1">
      <alignment horizontal="left" vertical="top"/>
    </xf>
    <xf numFmtId="169" fontId="17" fillId="0" borderId="22" xfId="0" applyNumberFormat="1" applyFont="1" applyBorder="1" applyAlignment="1">
      <alignment horizontal="left" vertical="center" wrapText="1"/>
    </xf>
    <xf numFmtId="165" fontId="19" fillId="0" borderId="73" xfId="5" applyNumberFormat="1" applyFont="1" applyBorder="1" applyAlignment="1">
      <alignment horizontal="center" vertical="center"/>
    </xf>
    <xf numFmtId="165" fontId="19" fillId="0" borderId="73" xfId="20" applyFont="1" applyBorder="1" applyAlignment="1">
      <alignment horizontal="left" vertical="top" wrapText="1"/>
    </xf>
    <xf numFmtId="170" fontId="9" fillId="0" borderId="1" xfId="9" applyNumberFormat="1" applyFont="1" applyFill="1" applyBorder="1" applyAlignment="1" applyProtection="1">
      <alignment horizontal="center" vertical="center"/>
    </xf>
    <xf numFmtId="164" fontId="17" fillId="0" borderId="15" xfId="2" applyNumberFormat="1" applyFont="1" applyBorder="1" applyAlignment="1">
      <alignment horizontal="left" vertical="center"/>
    </xf>
    <xf numFmtId="0" fontId="17" fillId="0" borderId="15" xfId="6" applyFont="1" applyFill="1" applyBorder="1" applyAlignment="1">
      <alignment horizontal="center" vertical="center" wrapText="1"/>
    </xf>
    <xf numFmtId="1" fontId="1" fillId="0" borderId="29" xfId="2" applyNumberFormat="1" applyFont="1" applyBorder="1" applyAlignment="1">
      <alignment horizontal="center" vertical="center"/>
    </xf>
    <xf numFmtId="0" fontId="15" fillId="0" borderId="15" xfId="2" applyNumberFormat="1" applyFont="1" applyBorder="1" applyAlignment="1">
      <alignment horizontal="center" vertical="center" wrapText="1"/>
    </xf>
    <xf numFmtId="0" fontId="15" fillId="0" borderId="7" xfId="2" applyNumberFormat="1" applyFont="1" applyBorder="1" applyAlignment="1">
      <alignment horizontal="center" vertical="center" wrapText="1"/>
    </xf>
    <xf numFmtId="0" fontId="10" fillId="0" borderId="15" xfId="2" applyNumberFormat="1" applyFont="1" applyBorder="1" applyAlignment="1">
      <alignment horizontal="center" vertical="center" wrapText="1"/>
    </xf>
    <xf numFmtId="1" fontId="15" fillId="0" borderId="29" xfId="2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 wrapText="1"/>
    </xf>
    <xf numFmtId="1" fontId="15" fillId="0" borderId="15" xfId="2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center" vertical="center" wrapText="1"/>
    </xf>
    <xf numFmtId="170" fontId="7" fillId="0" borderId="4" xfId="18" applyNumberFormat="1" applyFont="1" applyFill="1" applyBorder="1" applyAlignment="1" applyProtection="1">
      <alignment horizontal="center" vertical="top"/>
    </xf>
    <xf numFmtId="165" fontId="17" fillId="0" borderId="23" xfId="10" quotePrefix="1" applyNumberFormat="1" applyFont="1" applyBorder="1" applyAlignment="1">
      <alignment horizontal="left" vertical="center" wrapText="1"/>
    </xf>
    <xf numFmtId="170" fontId="7" fillId="0" borderId="74" xfId="9" applyNumberFormat="1" applyFont="1" applyFill="1" applyBorder="1" applyAlignment="1" applyProtection="1">
      <alignment horizontal="center" vertical="center"/>
    </xf>
    <xf numFmtId="165" fontId="19" fillId="0" borderId="75" xfId="5" applyNumberFormat="1" applyFont="1" applyBorder="1" applyAlignment="1">
      <alignment horizontal="center" vertical="center"/>
    </xf>
    <xf numFmtId="165" fontId="19" fillId="0" borderId="75" xfId="20" applyFont="1" applyBorder="1" applyAlignment="1">
      <alignment horizontal="left" vertical="top" wrapText="1"/>
    </xf>
    <xf numFmtId="169" fontId="17" fillId="0" borderId="22" xfId="9" applyNumberFormat="1" applyFont="1" applyFill="1" applyBorder="1" applyAlignment="1" applyProtection="1">
      <alignment horizontal="center" vertical="center"/>
    </xf>
    <xf numFmtId="170" fontId="7" fillId="0" borderId="76" xfId="9" applyNumberFormat="1" applyFont="1" applyFill="1" applyBorder="1" applyAlignment="1" applyProtection="1">
      <alignment horizontal="center" vertical="center"/>
    </xf>
    <xf numFmtId="170" fontId="7" fillId="0" borderId="77" xfId="9" applyNumberFormat="1" applyFont="1" applyFill="1" applyBorder="1" applyAlignment="1" applyProtection="1">
      <alignment horizontal="center" vertical="center"/>
    </xf>
    <xf numFmtId="165" fontId="19" fillId="2" borderId="76" xfId="5" applyNumberFormat="1" applyFont="1" applyFill="1" applyBorder="1" applyAlignment="1">
      <alignment horizontal="center" vertical="center"/>
    </xf>
    <xf numFmtId="165" fontId="19" fillId="2" borderId="77" xfId="20" applyFont="1" applyFill="1" applyBorder="1" applyAlignment="1">
      <alignment horizontal="left" vertical="top" wrapText="1"/>
    </xf>
    <xf numFmtId="165" fontId="19" fillId="0" borderId="5" xfId="20" applyFont="1" applyBorder="1" applyAlignment="1">
      <alignment horizontal="center" vertical="center"/>
    </xf>
    <xf numFmtId="165" fontId="19" fillId="0" borderId="5" xfId="20" applyFont="1" applyBorder="1" applyAlignment="1">
      <alignment horizontal="justify" vertical="center" wrapText="1"/>
    </xf>
    <xf numFmtId="170" fontId="7" fillId="0" borderId="78" xfId="9" applyNumberFormat="1" applyFont="1" applyFill="1" applyBorder="1" applyAlignment="1" applyProtection="1">
      <alignment horizontal="center" vertical="center"/>
    </xf>
    <xf numFmtId="170" fontId="7" fillId="0" borderId="79" xfId="9" applyNumberFormat="1" applyFont="1" applyFill="1" applyBorder="1" applyAlignment="1" applyProtection="1">
      <alignment horizontal="center" vertical="center"/>
    </xf>
    <xf numFmtId="170" fontId="7" fillId="0" borderId="80" xfId="9" applyNumberFormat="1" applyFont="1" applyFill="1" applyBorder="1" applyAlignment="1" applyProtection="1">
      <alignment horizontal="center" vertical="center"/>
    </xf>
    <xf numFmtId="165" fontId="19" fillId="0" borderId="17" xfId="5" applyNumberFormat="1" applyFont="1" applyBorder="1" applyAlignment="1">
      <alignment horizontal="center" vertical="center"/>
    </xf>
    <xf numFmtId="165" fontId="19" fillId="0" borderId="8" xfId="5" applyNumberFormat="1" applyFont="1" applyBorder="1" applyAlignment="1">
      <alignment horizontal="center" vertical="center"/>
    </xf>
    <xf numFmtId="165" fontId="19" fillId="0" borderId="9" xfId="5" applyNumberFormat="1" applyFont="1" applyBorder="1" applyAlignment="1">
      <alignment horizontal="center" vertical="center"/>
    </xf>
    <xf numFmtId="171" fontId="10" fillId="0" borderId="3" xfId="9" applyNumberFormat="1" applyFont="1" applyFill="1" applyBorder="1" applyAlignment="1" applyProtection="1">
      <alignment horizontal="center" vertical="center"/>
    </xf>
    <xf numFmtId="0" fontId="10" fillId="0" borderId="3" xfId="2" applyNumberFormat="1" applyFont="1" applyBorder="1" applyAlignment="1">
      <alignment horizontal="left" vertical="top" wrapText="1"/>
    </xf>
    <xf numFmtId="169" fontId="10" fillId="0" borderId="3" xfId="9" applyNumberFormat="1" applyFont="1" applyFill="1" applyBorder="1" applyAlignment="1" applyProtection="1">
      <alignment horizontal="center" vertical="center"/>
    </xf>
    <xf numFmtId="165" fontId="10" fillId="0" borderId="3" xfId="7" applyNumberFormat="1" applyFont="1" applyBorder="1" applyAlignment="1">
      <alignment horizontal="left" vertical="center" wrapText="1"/>
    </xf>
    <xf numFmtId="165" fontId="19" fillId="0" borderId="79" xfId="20" applyFont="1" applyBorder="1" applyAlignment="1">
      <alignment horizontal="left" vertical="top" wrapText="1"/>
    </xf>
    <xf numFmtId="165" fontId="19" fillId="0" borderId="72" xfId="20" applyFont="1" applyBorder="1" applyAlignment="1">
      <alignment horizontal="left" vertical="top" wrapText="1"/>
    </xf>
    <xf numFmtId="165" fontId="19" fillId="0" borderId="70" xfId="20" applyFont="1" applyBorder="1" applyAlignment="1">
      <alignment horizontal="left" vertical="top" wrapText="1"/>
    </xf>
    <xf numFmtId="2" fontId="15" fillId="0" borderId="53" xfId="2" applyNumberFormat="1" applyFont="1" applyBorder="1" applyAlignment="1">
      <alignment vertical="center"/>
    </xf>
    <xf numFmtId="2" fontId="15" fillId="0" borderId="68" xfId="2" applyNumberFormat="1" applyFont="1" applyBorder="1" applyAlignment="1">
      <alignment vertical="center"/>
    </xf>
    <xf numFmtId="2" fontId="15" fillId="0" borderId="69" xfId="2" applyNumberFormat="1" applyFont="1" applyBorder="1" applyAlignment="1">
      <alignment vertical="center"/>
    </xf>
    <xf numFmtId="170" fontId="7" fillId="0" borderId="81" xfId="9" applyNumberFormat="1" applyFont="1" applyFill="1" applyBorder="1" applyAlignment="1" applyProtection="1">
      <alignment horizontal="center" vertical="center"/>
    </xf>
    <xf numFmtId="170" fontId="7" fillId="0" borderId="82" xfId="9" applyNumberFormat="1" applyFont="1" applyFill="1" applyBorder="1" applyAlignment="1" applyProtection="1">
      <alignment horizontal="center" vertical="center"/>
    </xf>
    <xf numFmtId="0" fontId="17" fillId="0" borderId="50" xfId="6" applyFont="1" applyFill="1" applyBorder="1" applyAlignment="1">
      <alignment horizontal="center" vertical="center" wrapText="1"/>
    </xf>
    <xf numFmtId="0" fontId="17" fillId="0" borderId="50" xfId="2" applyNumberFormat="1" applyFont="1" applyBorder="1" applyAlignment="1">
      <alignment horizontal="left" vertical="center" wrapText="1"/>
    </xf>
    <xf numFmtId="0" fontId="10" fillId="0" borderId="22" xfId="2" applyNumberFormat="1" applyFont="1" applyBorder="1" applyAlignment="1">
      <alignment horizontal="center" vertical="center" wrapText="1"/>
    </xf>
    <xf numFmtId="0" fontId="17" fillId="0" borderId="22" xfId="2" applyNumberFormat="1" applyFont="1" applyBorder="1" applyAlignment="1">
      <alignment horizontal="center" vertical="center" wrapText="1"/>
    </xf>
    <xf numFmtId="165" fontId="8" fillId="0" borderId="7" xfId="7" quotePrefix="1" applyNumberFormat="1" applyFont="1" applyBorder="1" applyAlignment="1">
      <alignment horizontal="left" vertical="center" wrapText="1"/>
    </xf>
    <xf numFmtId="0" fontId="15" fillId="0" borderId="15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20" fontId="10" fillId="0" borderId="6" xfId="11" applyFont="1" applyBorder="1" applyAlignment="1">
      <alignment horizontal="center" vertical="center"/>
    </xf>
    <xf numFmtId="20" fontId="10" fillId="0" borderId="6" xfId="11" applyFont="1" applyBorder="1" applyAlignment="1">
      <alignment horizontal="justify" vertical="center"/>
    </xf>
    <xf numFmtId="0" fontId="17" fillId="0" borderId="15" xfId="6" applyFont="1" applyFill="1" applyBorder="1" applyAlignment="1">
      <alignment horizontal="center" vertical="center" wrapText="1"/>
    </xf>
    <xf numFmtId="165" fontId="17" fillId="0" borderId="15" xfId="7" applyNumberFormat="1" applyFont="1" applyBorder="1" applyAlignment="1">
      <alignment horizontal="left" vertical="center"/>
    </xf>
    <xf numFmtId="0" fontId="10" fillId="0" borderId="15" xfId="2" applyNumberFormat="1" applyFont="1" applyBorder="1" applyAlignment="1">
      <alignment horizontal="center" vertical="center" wrapText="1"/>
    </xf>
    <xf numFmtId="0" fontId="15" fillId="0" borderId="15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left" vertical="center"/>
    </xf>
    <xf numFmtId="1" fontId="1" fillId="0" borderId="29" xfId="2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0" fontId="10" fillId="0" borderId="7" xfId="2" applyNumberFormat="1" applyFont="1" applyBorder="1" applyAlignment="1">
      <alignment horizontal="center" vertical="center" wrapText="1"/>
    </xf>
    <xf numFmtId="1" fontId="15" fillId="0" borderId="29" xfId="2" applyNumberFormat="1" applyFont="1" applyBorder="1" applyAlignment="1">
      <alignment horizontal="center" vertical="center"/>
    </xf>
    <xf numFmtId="165" fontId="15" fillId="0" borderId="15" xfId="8" applyNumberFormat="1" applyFont="1" applyBorder="1" applyAlignment="1">
      <alignment horizontal="center" vertical="center"/>
    </xf>
    <xf numFmtId="0" fontId="17" fillId="0" borderId="29" xfId="7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164" fontId="17" fillId="0" borderId="22" xfId="2" applyNumberFormat="1" applyFont="1" applyBorder="1" applyAlignment="1">
      <alignment horizontal="center" vertical="center" wrapText="1"/>
    </xf>
    <xf numFmtId="165" fontId="17" fillId="0" borderId="7" xfId="7" applyNumberFormat="1" applyFont="1" applyBorder="1" applyAlignment="1">
      <alignment horizontal="left" vertical="center"/>
    </xf>
    <xf numFmtId="165" fontId="15" fillId="0" borderId="7" xfId="8" applyNumberFormat="1" applyFont="1" applyBorder="1" applyAlignment="1">
      <alignment horizontal="center" vertical="center"/>
    </xf>
    <xf numFmtId="164" fontId="17" fillId="0" borderId="0" xfId="2" applyNumberFormat="1" applyFont="1" applyBorder="1" applyAlignment="1">
      <alignment horizontal="center" vertical="center" wrapText="1"/>
    </xf>
    <xf numFmtId="0" fontId="15" fillId="0" borderId="7" xfId="2" applyNumberFormat="1" applyFont="1" applyBorder="1" applyAlignment="1">
      <alignment horizontal="center" vertical="center" wrapText="1"/>
    </xf>
    <xf numFmtId="165" fontId="10" fillId="0" borderId="7" xfId="7" applyNumberFormat="1" applyFont="1" applyBorder="1" applyAlignment="1">
      <alignment horizontal="center" vertical="center"/>
    </xf>
    <xf numFmtId="0" fontId="15" fillId="0" borderId="22" xfId="2" applyNumberFormat="1" applyFont="1" applyBorder="1" applyAlignment="1">
      <alignment horizontal="center" vertical="center" wrapText="1"/>
    </xf>
    <xf numFmtId="172" fontId="17" fillId="0" borderId="22" xfId="0" applyNumberFormat="1" applyFont="1" applyBorder="1" applyAlignment="1">
      <alignment horizontal="center" vertical="center"/>
    </xf>
    <xf numFmtId="170" fontId="7" fillId="0" borderId="83" xfId="9" applyNumberFormat="1" applyFont="1" applyFill="1" applyBorder="1" applyAlignment="1" applyProtection="1">
      <alignment horizontal="center" vertical="center"/>
    </xf>
    <xf numFmtId="165" fontId="19" fillId="0" borderId="26" xfId="5" applyNumberFormat="1" applyFont="1" applyBorder="1" applyAlignment="1">
      <alignment horizontal="center" vertical="center"/>
    </xf>
    <xf numFmtId="165" fontId="19" fillId="0" borderId="84" xfId="20" applyFont="1" applyBorder="1" applyAlignment="1">
      <alignment horizontal="left" vertical="top" wrapText="1"/>
    </xf>
    <xf numFmtId="164" fontId="15" fillId="0" borderId="7" xfId="0" applyNumberFormat="1" applyFont="1" applyBorder="1" applyAlignment="1">
      <alignment horizontal="center" vertical="center" wrapText="1"/>
    </xf>
    <xf numFmtId="0" fontId="10" fillId="0" borderId="15" xfId="2" applyNumberFormat="1" applyFont="1" applyBorder="1" applyAlignment="1">
      <alignment horizontal="center" vertical="center" wrapText="1"/>
    </xf>
    <xf numFmtId="0" fontId="10" fillId="0" borderId="7" xfId="2" applyNumberFormat="1" applyFont="1" applyBorder="1" applyAlignment="1">
      <alignment horizontal="center" vertical="center" wrapText="1"/>
    </xf>
    <xf numFmtId="0" fontId="10" fillId="0" borderId="3" xfId="2" applyNumberFormat="1" applyFont="1" applyBorder="1" applyAlignment="1">
      <alignment horizontal="center" vertical="center" wrapText="1"/>
    </xf>
    <xf numFmtId="0" fontId="15" fillId="0" borderId="44" xfId="2" applyNumberFormat="1" applyFont="1" applyBorder="1" applyAlignment="1">
      <alignment horizontal="center" vertical="center" wrapText="1"/>
    </xf>
    <xf numFmtId="0" fontId="15" fillId="0" borderId="47" xfId="2" applyNumberFormat="1" applyFont="1" applyBorder="1" applyAlignment="1">
      <alignment horizontal="center" vertical="center" wrapText="1"/>
    </xf>
    <xf numFmtId="0" fontId="15" fillId="0" borderId="45" xfId="2" applyNumberFormat="1" applyFont="1" applyBorder="1" applyAlignment="1">
      <alignment horizontal="center" vertical="center" wrapText="1"/>
    </xf>
    <xf numFmtId="164" fontId="17" fillId="0" borderId="1" xfId="2" quotePrefix="1" applyNumberFormat="1" applyFont="1" applyBorder="1" applyAlignment="1">
      <alignment horizontal="left" vertical="center"/>
    </xf>
    <xf numFmtId="0" fontId="17" fillId="0" borderId="17" xfId="6" applyFont="1" applyFill="1" applyBorder="1" applyAlignment="1">
      <alignment horizontal="center" vertical="center" wrapText="1"/>
    </xf>
    <xf numFmtId="0" fontId="17" fillId="0" borderId="8" xfId="6" applyFont="1" applyFill="1" applyBorder="1" applyAlignment="1">
      <alignment horizontal="center" vertical="center" wrapText="1"/>
    </xf>
    <xf numFmtId="0" fontId="17" fillId="0" borderId="9" xfId="6" applyFont="1" applyFill="1" applyBorder="1" applyAlignment="1">
      <alignment horizontal="center" vertical="center" wrapText="1"/>
    </xf>
    <xf numFmtId="1" fontId="1" fillId="0" borderId="29" xfId="2" applyNumberFormat="1" applyFont="1" applyBorder="1" applyAlignment="1">
      <alignment horizontal="center" vertical="center"/>
    </xf>
    <xf numFmtId="1" fontId="1" fillId="0" borderId="30" xfId="2" applyNumberFormat="1" applyFont="1" applyBorder="1" applyAlignment="1">
      <alignment horizontal="center" vertical="center"/>
    </xf>
    <xf numFmtId="1" fontId="1" fillId="0" borderId="31" xfId="2" applyNumberFormat="1" applyFont="1" applyBorder="1" applyAlignment="1">
      <alignment horizontal="center" vertical="center"/>
    </xf>
    <xf numFmtId="0" fontId="17" fillId="0" borderId="29" xfId="7" applyNumberFormat="1" applyFont="1" applyBorder="1" applyAlignment="1">
      <alignment horizontal="center" vertical="center"/>
    </xf>
    <xf numFmtId="0" fontId="17" fillId="0" borderId="30" xfId="7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left" vertical="center"/>
    </xf>
    <xf numFmtId="164" fontId="17" fillId="0" borderId="7" xfId="2" applyNumberFormat="1" applyFont="1" applyBorder="1" applyAlignment="1">
      <alignment horizontal="left" vertical="center"/>
    </xf>
    <xf numFmtId="0" fontId="17" fillId="0" borderId="15" xfId="6" applyFont="1" applyFill="1" applyBorder="1" applyAlignment="1">
      <alignment horizontal="center" vertical="center"/>
    </xf>
    <xf numFmtId="0" fontId="17" fillId="0" borderId="7" xfId="6" applyFont="1" applyFill="1" applyBorder="1" applyAlignment="1">
      <alignment horizontal="center" vertical="center"/>
    </xf>
    <xf numFmtId="1" fontId="15" fillId="0" borderId="29" xfId="2" applyNumberFormat="1" applyFont="1" applyBorder="1" applyAlignment="1">
      <alignment horizontal="center" vertical="center"/>
    </xf>
    <xf numFmtId="1" fontId="15" fillId="0" borderId="30" xfId="2" applyNumberFormat="1" applyFont="1" applyBorder="1" applyAlignment="1">
      <alignment horizontal="center" vertical="center"/>
    </xf>
    <xf numFmtId="165" fontId="15" fillId="0" borderId="15" xfId="8" applyNumberFormat="1" applyFont="1" applyBorder="1" applyAlignment="1">
      <alignment horizontal="center" vertical="center"/>
    </xf>
    <xf numFmtId="165" fontId="15" fillId="0" borderId="7" xfId="8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165" fontId="17" fillId="0" borderId="15" xfId="7" applyNumberFormat="1" applyFont="1" applyBorder="1" applyAlignment="1">
      <alignment horizontal="left" vertical="center"/>
    </xf>
    <xf numFmtId="165" fontId="17" fillId="0" borderId="3" xfId="7" applyNumberFormat="1" applyFont="1" applyBorder="1" applyAlignment="1">
      <alignment horizontal="left" vertical="center"/>
    </xf>
    <xf numFmtId="164" fontId="17" fillId="0" borderId="3" xfId="2" applyNumberFormat="1" applyFont="1" applyBorder="1" applyAlignment="1">
      <alignment horizontal="center" vertical="center" wrapText="1"/>
    </xf>
    <xf numFmtId="164" fontId="17" fillId="0" borderId="3" xfId="2" applyNumberFormat="1" applyFont="1" applyBorder="1" applyAlignment="1">
      <alignment horizontal="left" vertical="center"/>
    </xf>
    <xf numFmtId="0" fontId="17" fillId="0" borderId="22" xfId="2" applyNumberFormat="1" applyFont="1" applyBorder="1" applyAlignment="1">
      <alignment horizontal="center" vertical="center" wrapText="1"/>
    </xf>
    <xf numFmtId="0" fontId="15" fillId="0" borderId="15" xfId="2" applyNumberFormat="1" applyFont="1" applyBorder="1" applyAlignment="1">
      <alignment horizontal="center" vertical="center" wrapText="1"/>
    </xf>
    <xf numFmtId="0" fontId="15" fillId="0" borderId="7" xfId="2" applyNumberFormat="1" applyFont="1" applyBorder="1" applyAlignment="1">
      <alignment horizontal="center" vertical="center" wrapText="1"/>
    </xf>
    <xf numFmtId="0" fontId="15" fillId="0" borderId="22" xfId="2" applyNumberFormat="1" applyFont="1" applyBorder="1" applyAlignment="1">
      <alignment horizontal="center" vertical="center" wrapText="1"/>
    </xf>
    <xf numFmtId="164" fontId="17" fillId="0" borderId="22" xfId="2" applyNumberFormat="1" applyFont="1" applyBorder="1" applyAlignment="1">
      <alignment horizontal="center" vertical="center"/>
    </xf>
    <xf numFmtId="0" fontId="17" fillId="0" borderId="15" xfId="6" applyFont="1" applyFill="1" applyBorder="1" applyAlignment="1">
      <alignment horizontal="center" vertical="center" wrapText="1"/>
    </xf>
    <xf numFmtId="0" fontId="17" fillId="0" borderId="7" xfId="6" applyFont="1" applyFill="1" applyBorder="1" applyAlignment="1">
      <alignment horizontal="center" vertical="center" wrapText="1"/>
    </xf>
    <xf numFmtId="0" fontId="17" fillId="0" borderId="22" xfId="6" applyFont="1" applyFill="1" applyBorder="1" applyAlignment="1">
      <alignment horizontal="center" vertical="center" wrapText="1"/>
    </xf>
    <xf numFmtId="1" fontId="1" fillId="0" borderId="34" xfId="2" applyNumberFormat="1" applyFont="1" applyBorder="1" applyAlignment="1">
      <alignment horizontal="center" vertical="center"/>
    </xf>
    <xf numFmtId="0" fontId="17" fillId="0" borderId="3" xfId="2" applyNumberFormat="1" applyFont="1" applyBorder="1" applyAlignment="1">
      <alignment horizontal="center" vertical="center" wrapText="1"/>
    </xf>
    <xf numFmtId="1" fontId="15" fillId="0" borderId="15" xfId="2" applyNumberFormat="1" applyFont="1" applyBorder="1" applyAlignment="1">
      <alignment horizontal="center" vertical="center"/>
    </xf>
    <xf numFmtId="1" fontId="15" fillId="0" borderId="22" xfId="2" applyNumberFormat="1" applyFont="1" applyBorder="1" applyAlignment="1">
      <alignment horizontal="center" vertical="center"/>
    </xf>
    <xf numFmtId="0" fontId="10" fillId="0" borderId="22" xfId="2" applyNumberFormat="1" applyFont="1" applyBorder="1" applyAlignment="1">
      <alignment horizontal="center" vertical="center" wrapText="1"/>
    </xf>
    <xf numFmtId="1" fontId="15" fillId="0" borderId="44" xfId="2" applyNumberFormat="1" applyFont="1" applyBorder="1" applyAlignment="1">
      <alignment horizontal="center" vertical="center"/>
    </xf>
    <xf numFmtId="1" fontId="15" fillId="0" borderId="54" xfId="2" applyNumberFormat="1" applyFont="1" applyBorder="1" applyAlignment="1">
      <alignment horizontal="center" vertical="center"/>
    </xf>
    <xf numFmtId="0" fontId="15" fillId="0" borderId="3" xfId="2" applyNumberFormat="1" applyFont="1" applyBorder="1" applyAlignment="1">
      <alignment horizontal="center" vertical="center" wrapText="1"/>
    </xf>
    <xf numFmtId="0" fontId="17" fillId="0" borderId="15" xfId="13" applyNumberFormat="1" applyFont="1" applyBorder="1" applyAlignment="1">
      <alignment horizontal="left" vertical="center"/>
    </xf>
    <xf numFmtId="0" fontId="17" fillId="0" borderId="3" xfId="13" applyNumberFormat="1" applyFont="1" applyBorder="1" applyAlignment="1">
      <alignment horizontal="left" vertical="center"/>
    </xf>
    <xf numFmtId="165" fontId="15" fillId="0" borderId="3" xfId="8" applyNumberFormat="1" applyFont="1" applyBorder="1" applyAlignment="1">
      <alignment horizontal="center" vertical="center"/>
    </xf>
    <xf numFmtId="0" fontId="19" fillId="0" borderId="29" xfId="7" applyNumberFormat="1" applyFont="1" applyBorder="1" applyAlignment="1">
      <alignment horizontal="center" vertical="center"/>
    </xf>
    <xf numFmtId="0" fontId="19" fillId="0" borderId="31" xfId="7" applyNumberFormat="1" applyFont="1" applyBorder="1" applyAlignment="1">
      <alignment horizontal="center" vertical="center"/>
    </xf>
    <xf numFmtId="164" fontId="17" fillId="0" borderId="22" xfId="2" applyNumberFormat="1" applyFont="1" applyBorder="1" applyAlignment="1">
      <alignment horizontal="left" vertical="center"/>
    </xf>
    <xf numFmtId="165" fontId="19" fillId="0" borderId="15" xfId="7" applyNumberFormat="1" applyFont="1" applyBorder="1" applyAlignment="1">
      <alignment horizontal="left" vertical="center"/>
    </xf>
    <xf numFmtId="165" fontId="19" fillId="0" borderId="7" xfId="7" applyNumberFormat="1" applyFont="1" applyBorder="1" applyAlignment="1">
      <alignment horizontal="left" vertical="center"/>
    </xf>
    <xf numFmtId="0" fontId="17" fillId="0" borderId="3" xfId="6" applyFont="1" applyFill="1" applyBorder="1" applyAlignment="1">
      <alignment horizontal="center" vertical="center" wrapText="1"/>
    </xf>
    <xf numFmtId="164" fontId="3" fillId="0" borderId="15" xfId="2" applyNumberFormat="1" applyFont="1" applyBorder="1" applyAlignment="1">
      <alignment horizontal="left" vertical="center"/>
    </xf>
    <xf numFmtId="164" fontId="3" fillId="0" borderId="3" xfId="2" applyNumberFormat="1" applyFont="1" applyBorder="1" applyAlignment="1">
      <alignment horizontal="left" vertical="center"/>
    </xf>
    <xf numFmtId="0" fontId="19" fillId="0" borderId="30" xfId="7" applyNumberFormat="1" applyFont="1" applyBorder="1" applyAlignment="1">
      <alignment horizontal="center" vertical="center"/>
    </xf>
    <xf numFmtId="165" fontId="19" fillId="0" borderId="3" xfId="7" applyNumberFormat="1" applyFont="1" applyBorder="1" applyAlignment="1">
      <alignment horizontal="left" vertical="center"/>
    </xf>
    <xf numFmtId="165" fontId="15" fillId="0" borderId="15" xfId="8" quotePrefix="1" applyNumberFormat="1" applyFont="1" applyBorder="1" applyAlignment="1">
      <alignment horizontal="center" vertical="center"/>
    </xf>
    <xf numFmtId="165" fontId="15" fillId="0" borderId="3" xfId="8" quotePrefix="1" applyNumberFormat="1" applyFont="1" applyBorder="1" applyAlignment="1">
      <alignment horizontal="center" vertical="center"/>
    </xf>
    <xf numFmtId="164" fontId="3" fillId="0" borderId="7" xfId="2" applyNumberFormat="1" applyFont="1" applyBorder="1" applyAlignment="1">
      <alignment horizontal="left" vertical="center"/>
    </xf>
    <xf numFmtId="165" fontId="17" fillId="0" borderId="7" xfId="7" applyNumberFormat="1" applyFont="1" applyBorder="1" applyAlignment="1">
      <alignment horizontal="left" vertical="center"/>
    </xf>
    <xf numFmtId="20" fontId="7" fillId="0" borderId="3" xfId="0" applyFont="1" applyBorder="1" applyAlignment="1">
      <alignment horizontal="center" vertical="center"/>
    </xf>
    <xf numFmtId="1" fontId="15" fillId="0" borderId="31" xfId="2" applyNumberFormat="1" applyFont="1" applyBorder="1" applyAlignment="1">
      <alignment horizontal="center" vertical="center"/>
    </xf>
    <xf numFmtId="0" fontId="17" fillId="0" borderId="31" xfId="7" applyNumberFormat="1" applyFont="1" applyBorder="1" applyAlignment="1">
      <alignment horizontal="center" vertical="center"/>
    </xf>
    <xf numFmtId="1" fontId="15" fillId="0" borderId="34" xfId="2" applyNumberFormat="1" applyFont="1" applyBorder="1" applyAlignment="1">
      <alignment horizontal="center" vertical="center"/>
    </xf>
    <xf numFmtId="165" fontId="17" fillId="0" borderId="15" xfId="7" applyNumberFormat="1" applyFont="1" applyBorder="1" applyAlignment="1">
      <alignment horizontal="center" vertical="center"/>
    </xf>
    <xf numFmtId="165" fontId="17" fillId="0" borderId="3" xfId="7" applyNumberFormat="1" applyFont="1" applyBorder="1" applyAlignment="1">
      <alignment horizontal="center" vertical="center"/>
    </xf>
    <xf numFmtId="164" fontId="17" fillId="0" borderId="3" xfId="2" applyNumberFormat="1" applyFont="1" applyBorder="1" applyAlignment="1">
      <alignment horizontal="center" vertical="center"/>
    </xf>
    <xf numFmtId="165" fontId="19" fillId="0" borderId="15" xfId="5" applyNumberFormat="1" applyFont="1" applyBorder="1" applyAlignment="1">
      <alignment horizontal="left" vertical="center"/>
    </xf>
    <xf numFmtId="165" fontId="19" fillId="0" borderId="7" xfId="5" applyNumberFormat="1" applyFont="1" applyBorder="1" applyAlignment="1">
      <alignment horizontal="left" vertical="center"/>
    </xf>
    <xf numFmtId="165" fontId="7" fillId="0" borderId="15" xfId="19" applyNumberFormat="1" applyFont="1" applyBorder="1" applyAlignment="1">
      <alignment horizontal="center" vertical="center"/>
    </xf>
    <xf numFmtId="165" fontId="7" fillId="0" borderId="7" xfId="19" applyNumberFormat="1" applyFont="1" applyBorder="1" applyAlignment="1">
      <alignment horizontal="center" vertical="center"/>
    </xf>
    <xf numFmtId="1" fontId="10" fillId="0" borderId="29" xfId="7" applyNumberFormat="1" applyFont="1" applyBorder="1" applyAlignment="1">
      <alignment horizontal="center" vertical="center"/>
    </xf>
    <xf numFmtId="1" fontId="10" fillId="0" borderId="30" xfId="7" applyNumberFormat="1" applyFont="1" applyBorder="1" applyAlignment="1">
      <alignment horizontal="center" vertical="center"/>
    </xf>
    <xf numFmtId="164" fontId="3" fillId="5" borderId="15" xfId="2" applyNumberFormat="1" applyFont="1" applyFill="1" applyBorder="1" applyAlignment="1">
      <alignment horizontal="left" vertical="center"/>
    </xf>
    <xf numFmtId="164" fontId="3" fillId="5" borderId="3" xfId="2" applyNumberFormat="1" applyFont="1" applyFill="1" applyBorder="1" applyAlignment="1">
      <alignment horizontal="left" vertical="center"/>
    </xf>
    <xf numFmtId="0" fontId="17" fillId="2" borderId="15" xfId="6" applyFont="1" applyFill="1" applyBorder="1" applyAlignment="1">
      <alignment horizontal="center" vertical="center" wrapText="1"/>
    </xf>
    <xf numFmtId="0" fontId="17" fillId="2" borderId="3" xfId="6" applyFont="1" applyFill="1" applyBorder="1" applyAlignment="1">
      <alignment horizontal="center" vertical="center" wrapText="1"/>
    </xf>
    <xf numFmtId="164" fontId="17" fillId="0" borderId="16" xfId="2" applyNumberFormat="1" applyFont="1" applyBorder="1" applyAlignment="1">
      <alignment horizontal="center" vertical="center" wrapText="1"/>
    </xf>
    <xf numFmtId="0" fontId="17" fillId="0" borderId="14" xfId="7" applyNumberFormat="1" applyFont="1" applyBorder="1" applyAlignment="1">
      <alignment horizontal="center" vertical="center"/>
    </xf>
    <xf numFmtId="1" fontId="15" fillId="0" borderId="45" xfId="2" applyNumberFormat="1" applyFont="1" applyBorder="1" applyAlignment="1">
      <alignment horizontal="center" vertical="center"/>
    </xf>
    <xf numFmtId="164" fontId="10" fillId="0" borderId="15" xfId="2" applyNumberFormat="1" applyFont="1" applyBorder="1" applyAlignment="1">
      <alignment horizontal="center" vertical="center" wrapText="1"/>
    </xf>
    <xf numFmtId="164" fontId="10" fillId="0" borderId="3" xfId="2" applyNumberFormat="1" applyFont="1" applyBorder="1" applyAlignment="1">
      <alignment horizontal="center" vertical="center" wrapText="1"/>
    </xf>
    <xf numFmtId="0" fontId="8" fillId="0" borderId="29" xfId="7" applyNumberFormat="1" applyFont="1" applyBorder="1" applyAlignment="1">
      <alignment horizontal="center" vertical="center"/>
    </xf>
    <xf numFmtId="0" fontId="8" fillId="0" borderId="31" xfId="7" applyNumberFormat="1" applyFont="1" applyBorder="1" applyAlignment="1">
      <alignment horizontal="center" vertical="center"/>
    </xf>
    <xf numFmtId="1" fontId="15" fillId="0" borderId="3" xfId="2" applyNumberFormat="1" applyFont="1" applyBorder="1" applyAlignment="1">
      <alignment horizontal="center" vertical="center"/>
    </xf>
    <xf numFmtId="0" fontId="10" fillId="0" borderId="6" xfId="2" applyNumberFormat="1" applyFont="1" applyBorder="1" applyAlignment="1">
      <alignment horizontal="center" vertical="center" wrapText="1"/>
    </xf>
    <xf numFmtId="165" fontId="10" fillId="0" borderId="15" xfId="7" applyNumberFormat="1" applyFont="1" applyBorder="1" applyAlignment="1">
      <alignment horizontal="center" vertical="center"/>
    </xf>
    <xf numFmtId="165" fontId="10" fillId="0" borderId="7" xfId="7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left" vertical="center" wrapText="1"/>
    </xf>
    <xf numFmtId="0" fontId="17" fillId="0" borderId="7" xfId="2" applyNumberFormat="1" applyFont="1" applyBorder="1" applyAlignment="1">
      <alignment horizontal="left" vertical="center" wrapText="1"/>
    </xf>
    <xf numFmtId="1" fontId="15" fillId="0" borderId="47" xfId="2" applyNumberFormat="1" applyFont="1" applyBorder="1" applyAlignment="1">
      <alignment horizontal="center" vertical="center"/>
    </xf>
    <xf numFmtId="0" fontId="17" fillId="0" borderId="3" xfId="2" applyNumberFormat="1" applyFont="1" applyBorder="1" applyAlignment="1">
      <alignment horizontal="left" vertical="center" wrapText="1"/>
    </xf>
    <xf numFmtId="1" fontId="17" fillId="0" borderId="29" xfId="7" applyNumberFormat="1" applyFont="1" applyBorder="1" applyAlignment="1">
      <alignment horizontal="center" vertical="center"/>
    </xf>
    <xf numFmtId="1" fontId="17" fillId="0" borderId="30" xfId="7" applyNumberFormat="1" applyFont="1" applyBorder="1" applyAlignment="1">
      <alignment horizontal="center" vertical="center"/>
    </xf>
    <xf numFmtId="165" fontId="7" fillId="0" borderId="17" xfId="10" applyNumberFormat="1" applyFont="1" applyBorder="1" applyAlignment="1">
      <alignment horizontal="center" vertical="center"/>
    </xf>
    <xf numFmtId="165" fontId="7" fillId="0" borderId="8" xfId="10" applyNumberFormat="1" applyFont="1" applyBorder="1" applyAlignment="1">
      <alignment horizontal="center" vertical="center"/>
    </xf>
    <xf numFmtId="1" fontId="15" fillId="0" borderId="29" xfId="2" applyNumberFormat="1" applyFont="1" applyBorder="1" applyAlignment="1">
      <alignment horizontal="center" vertical="center" wrapText="1"/>
    </xf>
    <xf numFmtId="1" fontId="15" fillId="0" borderId="30" xfId="2" applyNumberFormat="1" applyFont="1" applyBorder="1" applyAlignment="1">
      <alignment horizontal="center" vertical="center" wrapText="1"/>
    </xf>
    <xf numFmtId="20" fontId="7" fillId="0" borderId="31" xfId="0" applyFont="1" applyBorder="1" applyAlignment="1">
      <alignment horizontal="center" vertical="center" wrapText="1"/>
    </xf>
    <xf numFmtId="0" fontId="17" fillId="0" borderId="1" xfId="2" applyNumberFormat="1" applyFont="1" applyBorder="1" applyAlignment="1">
      <alignment horizontal="left" vertical="center" wrapText="1"/>
    </xf>
    <xf numFmtId="164" fontId="17" fillId="0" borderId="44" xfId="2" applyNumberFormat="1" applyFont="1" applyBorder="1" applyAlignment="1">
      <alignment horizontal="center" vertical="center" wrapText="1"/>
    </xf>
    <xf numFmtId="164" fontId="17" fillId="0" borderId="45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left" vertical="center"/>
    </xf>
    <xf numFmtId="0" fontId="17" fillId="0" borderId="7" xfId="2" applyNumberFormat="1" applyFont="1" applyBorder="1" applyAlignment="1">
      <alignment horizontal="left" vertical="center"/>
    </xf>
    <xf numFmtId="0" fontId="17" fillId="0" borderId="3" xfId="2" applyNumberFormat="1" applyFont="1" applyBorder="1" applyAlignment="1">
      <alignment horizontal="left" vertical="center"/>
    </xf>
    <xf numFmtId="0" fontId="17" fillId="0" borderId="3" xfId="6" applyFont="1" applyFill="1" applyBorder="1" applyAlignment="1">
      <alignment horizontal="center" vertical="center"/>
    </xf>
    <xf numFmtId="164" fontId="17" fillId="0" borderId="22" xfId="2" applyNumberFormat="1" applyFont="1" applyBorder="1" applyAlignment="1">
      <alignment horizontal="center" vertical="center" wrapText="1"/>
    </xf>
    <xf numFmtId="0" fontId="17" fillId="0" borderId="34" xfId="7" applyNumberFormat="1" applyFont="1" applyBorder="1" applyAlignment="1">
      <alignment horizontal="center" vertical="center"/>
    </xf>
    <xf numFmtId="0" fontId="17" fillId="0" borderId="6" xfId="2" applyNumberFormat="1" applyFont="1" applyBorder="1" applyAlignment="1">
      <alignment horizontal="center" vertical="center" wrapText="1"/>
    </xf>
    <xf numFmtId="0" fontId="17" fillId="0" borderId="22" xfId="2" applyNumberFormat="1" applyFont="1" applyBorder="1" applyAlignment="1">
      <alignment horizontal="left" vertical="center" wrapText="1"/>
    </xf>
    <xf numFmtId="165" fontId="15" fillId="0" borderId="16" xfId="8" applyNumberFormat="1" applyFont="1" applyBorder="1" applyAlignment="1">
      <alignment horizontal="center" vertical="center"/>
    </xf>
    <xf numFmtId="165" fontId="17" fillId="0" borderId="16" xfId="7" applyNumberFormat="1" applyFont="1" applyBorder="1" applyAlignment="1">
      <alignment horizontal="left" vertical="center"/>
    </xf>
    <xf numFmtId="165" fontId="19" fillId="0" borderId="6" xfId="5" applyNumberFormat="1" applyFont="1" applyBorder="1" applyAlignment="1">
      <alignment horizontal="left" vertical="center"/>
    </xf>
    <xf numFmtId="165" fontId="7" fillId="0" borderId="6" xfId="10" applyNumberFormat="1" applyFont="1" applyBorder="1" applyAlignment="1">
      <alignment horizontal="center" vertical="center"/>
    </xf>
    <xf numFmtId="165" fontId="7" fillId="0" borderId="7" xfId="10" applyNumberFormat="1" applyFont="1" applyBorder="1" applyAlignment="1">
      <alignment horizontal="center" vertical="center"/>
    </xf>
    <xf numFmtId="1" fontId="10" fillId="0" borderId="48" xfId="7" applyNumberFormat="1" applyFont="1" applyBorder="1" applyAlignment="1">
      <alignment horizontal="center" vertical="center"/>
    </xf>
    <xf numFmtId="1" fontId="10" fillId="0" borderId="47" xfId="7" applyNumberFormat="1" applyFont="1" applyBorder="1" applyAlignment="1">
      <alignment horizontal="center" vertical="center"/>
    </xf>
    <xf numFmtId="0" fontId="17" fillId="0" borderId="6" xfId="2" applyNumberFormat="1" applyFont="1" applyBorder="1" applyAlignment="1">
      <alignment horizontal="left" vertical="center" wrapText="1"/>
    </xf>
    <xf numFmtId="0" fontId="17" fillId="0" borderId="6" xfId="6" applyFont="1" applyFill="1" applyBorder="1" applyAlignment="1">
      <alignment horizontal="center" vertical="center" wrapText="1"/>
    </xf>
    <xf numFmtId="164" fontId="17" fillId="0" borderId="6" xfId="2" applyNumberFormat="1" applyFont="1" applyBorder="1" applyAlignment="1">
      <alignment horizontal="center" vertical="center" wrapText="1"/>
    </xf>
    <xf numFmtId="165" fontId="17" fillId="0" borderId="22" xfId="7" applyNumberFormat="1" applyFont="1" applyBorder="1" applyAlignment="1">
      <alignment horizontal="left" vertical="center"/>
    </xf>
    <xf numFmtId="165" fontId="15" fillId="0" borderId="22" xfId="8" applyNumberFormat="1" applyFont="1" applyBorder="1" applyAlignment="1">
      <alignment horizontal="center" vertical="center"/>
    </xf>
    <xf numFmtId="165" fontId="7" fillId="0" borderId="7" xfId="8" applyNumberFormat="1" applyFont="1" applyBorder="1" applyAlignment="1">
      <alignment horizontal="center" vertical="center"/>
    </xf>
    <xf numFmtId="165" fontId="19" fillId="0" borderId="7" xfId="7" applyNumberFormat="1" applyFont="1" applyBorder="1" applyAlignment="1">
      <alignment horizontal="center" vertical="center"/>
    </xf>
    <xf numFmtId="164" fontId="17" fillId="0" borderId="1" xfId="2" applyNumberFormat="1" applyFont="1" applyBorder="1" applyAlignment="1">
      <alignment horizontal="center" vertical="center" wrapText="1"/>
    </xf>
    <xf numFmtId="0" fontId="17" fillId="0" borderId="1" xfId="6" applyFont="1" applyFill="1" applyBorder="1" applyAlignment="1">
      <alignment horizontal="center" vertical="center" wrapText="1"/>
    </xf>
    <xf numFmtId="1" fontId="15" fillId="0" borderId="1" xfId="2" applyNumberFormat="1" applyFont="1" applyBorder="1" applyAlignment="1">
      <alignment horizontal="center" vertical="center"/>
    </xf>
    <xf numFmtId="0" fontId="17" fillId="0" borderId="15" xfId="6" applyFont="1" applyFill="1" applyBorder="1" applyAlignment="1">
      <alignment horizontal="left" vertical="center" wrapText="1"/>
    </xf>
    <xf numFmtId="0" fontId="17" fillId="0" borderId="3" xfId="6" applyFont="1" applyFill="1" applyBorder="1" applyAlignment="1">
      <alignment horizontal="left" vertical="center" wrapText="1"/>
    </xf>
    <xf numFmtId="164" fontId="2" fillId="0" borderId="0" xfId="2" applyNumberFormat="1" applyFont="1" applyBorder="1" applyAlignment="1" applyProtection="1">
      <alignment vertical="center"/>
    </xf>
    <xf numFmtId="164" fontId="10" fillId="0" borderId="0" xfId="2" applyNumberFormat="1" applyFont="1" applyBorder="1" applyAlignment="1" applyProtection="1">
      <alignment horizontal="center" vertical="center"/>
    </xf>
    <xf numFmtId="164" fontId="2" fillId="0" borderId="0" xfId="2" applyNumberFormat="1" applyFont="1" applyBorder="1" applyAlignment="1" applyProtection="1">
      <alignment horizontal="left" vertical="center"/>
    </xf>
    <xf numFmtId="164" fontId="2" fillId="0" borderId="0" xfId="2" applyNumberFormat="1" applyFont="1" applyBorder="1" applyAlignment="1" applyProtection="1">
      <alignment horizontal="center"/>
    </xf>
    <xf numFmtId="164" fontId="2" fillId="0" borderId="0" xfId="2" quotePrefix="1" applyNumberFormat="1" applyFont="1" applyBorder="1" applyAlignment="1" applyProtection="1">
      <alignment vertical="center"/>
    </xf>
    <xf numFmtId="164" fontId="10" fillId="0" borderId="0" xfId="2" quotePrefix="1" applyNumberFormat="1" applyFont="1" applyBorder="1" applyAlignment="1" applyProtection="1">
      <alignment horizontal="center" vertical="center"/>
    </xf>
    <xf numFmtId="164" fontId="2" fillId="0" borderId="0" xfId="2" quotePrefix="1" applyNumberFormat="1" applyFont="1" applyBorder="1" applyAlignment="1" applyProtection="1">
      <alignment horizontal="left" vertical="center"/>
    </xf>
    <xf numFmtId="164" fontId="2" fillId="0" borderId="0" xfId="2" quotePrefix="1" applyNumberFormat="1" applyFont="1" applyBorder="1" applyAlignment="1" applyProtection="1">
      <alignment horizontal="center"/>
    </xf>
    <xf numFmtId="165" fontId="10" fillId="0" borderId="6" xfId="3" applyNumberFormat="1" applyFont="1" applyBorder="1" applyAlignment="1">
      <alignment horizontal="center" vertical="center" wrapText="1"/>
    </xf>
    <xf numFmtId="165" fontId="10" fillId="0" borderId="7" xfId="3" applyNumberFormat="1" applyFont="1" applyBorder="1" applyAlignment="1">
      <alignment horizontal="center" vertical="center" wrapText="1"/>
    </xf>
    <xf numFmtId="165" fontId="10" fillId="0" borderId="3" xfId="3" applyNumberFormat="1" applyFont="1" applyBorder="1" applyAlignment="1">
      <alignment horizontal="center" vertical="center" wrapText="1"/>
    </xf>
    <xf numFmtId="166" fontId="16" fillId="2" borderId="1" xfId="4" quotePrefix="1" applyNumberFormat="1" applyFont="1" applyFill="1" applyBorder="1" applyAlignment="1">
      <alignment horizontal="center" vertical="center" wrapText="1"/>
    </xf>
    <xf numFmtId="165" fontId="10" fillId="0" borderId="1" xfId="3" applyNumberFormat="1" applyFont="1" applyBorder="1" applyAlignment="1">
      <alignment horizontal="left" vertical="center"/>
    </xf>
    <xf numFmtId="164" fontId="16" fillId="2" borderId="1" xfId="0" applyNumberFormat="1" applyFont="1" applyFill="1" applyBorder="1" applyAlignment="1">
      <alignment horizontal="center" vertical="center" wrapText="1"/>
    </xf>
    <xf numFmtId="166" fontId="16" fillId="2" borderId="1" xfId="0" quotePrefix="1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164" fontId="14" fillId="0" borderId="10" xfId="2" quotePrefix="1" applyNumberFormat="1" applyFont="1" applyBorder="1" applyAlignment="1" applyProtection="1">
      <alignment horizontal="center" vertical="center"/>
    </xf>
    <xf numFmtId="164" fontId="14" fillId="0" borderId="0" xfId="2" applyNumberFormat="1" applyFont="1" applyBorder="1" applyAlignment="1" applyProtection="1">
      <alignment horizontal="center" vertical="center"/>
    </xf>
    <xf numFmtId="164" fontId="10" fillId="0" borderId="1" xfId="6" quotePrefix="1" applyNumberFormat="1" applyFont="1" applyFill="1" applyBorder="1" applyAlignment="1">
      <alignment horizontal="center" vertical="center" wrapText="1"/>
    </xf>
    <xf numFmtId="168" fontId="16" fillId="2" borderId="1" xfId="0" quotePrefix="1" applyNumberFormat="1" applyFont="1" applyFill="1" applyBorder="1" applyAlignment="1">
      <alignment horizontal="center" vertical="center" wrapText="1"/>
    </xf>
    <xf numFmtId="165" fontId="10" fillId="0" borderId="1" xfId="3" applyNumberFormat="1" applyFont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/>
    </xf>
    <xf numFmtId="0" fontId="16" fillId="2" borderId="6" xfId="4" applyNumberFormat="1" applyFont="1" applyFill="1" applyBorder="1" applyAlignment="1">
      <alignment horizontal="center" vertical="center" wrapText="1"/>
    </xf>
    <xf numFmtId="0" fontId="16" fillId="2" borderId="7" xfId="4" applyNumberFormat="1" applyFont="1" applyFill="1" applyBorder="1" applyAlignment="1">
      <alignment horizontal="center" vertical="center" wrapText="1"/>
    </xf>
    <xf numFmtId="0" fontId="16" fillId="2" borderId="3" xfId="4" applyNumberFormat="1" applyFont="1" applyFill="1" applyBorder="1" applyAlignment="1">
      <alignment horizontal="center" vertical="center" wrapText="1"/>
    </xf>
    <xf numFmtId="166" fontId="13" fillId="2" borderId="1" xfId="0" quotePrefix="1" applyNumberFormat="1" applyFont="1" applyFill="1" applyBorder="1" applyAlignment="1">
      <alignment horizontal="center" vertical="center" wrapText="1"/>
    </xf>
    <xf numFmtId="165" fontId="10" fillId="0" borderId="1" xfId="5" applyNumberFormat="1" applyFont="1" applyBorder="1" applyAlignment="1">
      <alignment horizontal="center" vertical="center" wrapText="1"/>
    </xf>
    <xf numFmtId="164" fontId="28" fillId="0" borderId="1" xfId="2" applyNumberFormat="1" applyFont="1" applyBorder="1" applyAlignment="1" applyProtection="1">
      <alignment horizontal="center" vertical="center" wrapText="1"/>
    </xf>
    <xf numFmtId="164" fontId="28" fillId="0" borderId="1" xfId="2" applyNumberFormat="1" applyFont="1" applyBorder="1" applyAlignment="1" applyProtection="1">
      <alignment horizontal="center" vertical="center"/>
    </xf>
    <xf numFmtId="2" fontId="16" fillId="2" borderId="1" xfId="0" quotePrefix="1" applyNumberFormat="1" applyFont="1" applyFill="1" applyBorder="1" applyAlignment="1">
      <alignment horizontal="center" vertical="center" wrapText="1"/>
    </xf>
    <xf numFmtId="167" fontId="10" fillId="0" borderId="41" xfId="3" applyNumberFormat="1" applyFont="1" applyBorder="1" applyAlignment="1">
      <alignment horizontal="center" vertical="center" wrapText="1"/>
    </xf>
    <xf numFmtId="167" fontId="10" fillId="0" borderId="42" xfId="3" applyNumberFormat="1" applyFont="1" applyBorder="1" applyAlignment="1">
      <alignment horizontal="center" vertical="center" wrapText="1"/>
    </xf>
    <xf numFmtId="167" fontId="10" fillId="0" borderId="43" xfId="3" applyNumberFormat="1" applyFont="1" applyBorder="1" applyAlignment="1">
      <alignment horizontal="center" vertical="center" wrapText="1"/>
    </xf>
    <xf numFmtId="168" fontId="16" fillId="2" borderId="1" xfId="0" applyNumberFormat="1" applyFont="1" applyFill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165" fontId="19" fillId="0" borderId="6" xfId="7" applyNumberFormat="1" applyFont="1" applyBorder="1" applyAlignment="1">
      <alignment horizontal="left" vertical="center"/>
    </xf>
    <xf numFmtId="165" fontId="15" fillId="0" borderId="6" xfId="8" applyNumberFormat="1" applyFont="1" applyBorder="1" applyAlignment="1">
      <alignment horizontal="center" vertical="center"/>
    </xf>
    <xf numFmtId="0" fontId="19" fillId="0" borderId="48" xfId="7" applyNumberFormat="1" applyFont="1" applyBorder="1" applyAlignment="1">
      <alignment horizontal="center" vertical="center"/>
    </xf>
    <xf numFmtId="0" fontId="19" fillId="0" borderId="45" xfId="7" applyNumberFormat="1" applyFont="1" applyBorder="1" applyAlignment="1">
      <alignment horizontal="center" vertical="center"/>
    </xf>
    <xf numFmtId="0" fontId="19" fillId="0" borderId="32" xfId="7" applyNumberFormat="1" applyFont="1" applyBorder="1" applyAlignment="1">
      <alignment horizontal="center" vertical="center"/>
    </xf>
    <xf numFmtId="164" fontId="25" fillId="0" borderId="15" xfId="0" applyNumberFormat="1" applyFont="1" applyBorder="1" applyAlignment="1">
      <alignment horizontal="center" vertical="center" wrapText="1"/>
    </xf>
    <xf numFmtId="164" fontId="25" fillId="0" borderId="7" xfId="0" applyNumberFormat="1" applyFont="1" applyBorder="1" applyAlignment="1">
      <alignment horizontal="center" vertical="center" wrapText="1"/>
    </xf>
    <xf numFmtId="164" fontId="3" fillId="0" borderId="15" xfId="2" quotePrefix="1" applyNumberFormat="1" applyFont="1" applyBorder="1" applyAlignment="1">
      <alignment horizontal="left" vertical="center"/>
    </xf>
    <xf numFmtId="164" fontId="3" fillId="0" borderId="7" xfId="2" quotePrefix="1" applyNumberFormat="1" applyFont="1" applyBorder="1" applyAlignment="1">
      <alignment horizontal="left" vertical="center"/>
    </xf>
    <xf numFmtId="165" fontId="15" fillId="0" borderId="15" xfId="13" applyNumberFormat="1" applyFont="1" applyBorder="1" applyAlignment="1">
      <alignment horizontal="center" vertical="center"/>
    </xf>
    <xf numFmtId="165" fontId="15" fillId="0" borderId="7" xfId="13" applyNumberFormat="1" applyFont="1" applyBorder="1" applyAlignment="1">
      <alignment horizontal="center" vertical="center"/>
    </xf>
    <xf numFmtId="1" fontId="15" fillId="0" borderId="17" xfId="2" applyNumberFormat="1" applyFont="1" applyBorder="1" applyAlignment="1">
      <alignment horizontal="center" vertical="center"/>
    </xf>
    <xf numFmtId="1" fontId="15" fillId="0" borderId="53" xfId="2" applyNumberFormat="1" applyFont="1" applyBorder="1" applyAlignment="1">
      <alignment horizontal="center" vertical="center"/>
    </xf>
    <xf numFmtId="0" fontId="17" fillId="0" borderId="64" xfId="2" applyNumberFormat="1" applyFont="1" applyBorder="1" applyAlignment="1">
      <alignment horizontal="center" vertical="center" wrapText="1"/>
    </xf>
    <xf numFmtId="0" fontId="17" fillId="0" borderId="65" xfId="2" applyNumberFormat="1" applyFont="1" applyBorder="1" applyAlignment="1">
      <alignment horizontal="center" vertical="center" wrapText="1"/>
    </xf>
    <xf numFmtId="1" fontId="15" fillId="2" borderId="3" xfId="2" applyNumberFormat="1" applyFont="1" applyFill="1" applyBorder="1" applyAlignment="1">
      <alignment horizontal="center" vertical="center"/>
    </xf>
    <xf numFmtId="1" fontId="15" fillId="2" borderId="1" xfId="2" applyNumberFormat="1" applyFont="1" applyFill="1" applyBorder="1" applyAlignment="1">
      <alignment horizontal="center" vertical="center"/>
    </xf>
    <xf numFmtId="165" fontId="17" fillId="0" borderId="7" xfId="7" applyNumberFormat="1" applyFont="1" applyBorder="1" applyAlignment="1">
      <alignment horizontal="center" vertical="center"/>
    </xf>
    <xf numFmtId="0" fontId="17" fillId="0" borderId="3" xfId="2" quotePrefix="1" applyNumberFormat="1" applyFont="1" applyBorder="1" applyAlignment="1">
      <alignment horizontal="left" vertical="center" wrapText="1"/>
    </xf>
    <xf numFmtId="0" fontId="17" fillId="0" borderId="1" xfId="2" quotePrefix="1" applyNumberFormat="1" applyFont="1" applyBorder="1" applyAlignment="1">
      <alignment horizontal="left" vertical="center" wrapText="1"/>
    </xf>
    <xf numFmtId="164" fontId="17" fillId="0" borderId="18" xfId="2" applyNumberFormat="1" applyFont="1" applyBorder="1" applyAlignment="1">
      <alignment horizontal="center" vertical="center" wrapText="1"/>
    </xf>
    <xf numFmtId="164" fontId="17" fillId="0" borderId="0" xfId="2" applyNumberFormat="1" applyFont="1" applyBorder="1" applyAlignment="1">
      <alignment horizontal="center" vertical="center" wrapText="1"/>
    </xf>
    <xf numFmtId="0" fontId="17" fillId="0" borderId="44" xfId="2" applyNumberFormat="1" applyFont="1" applyBorder="1" applyAlignment="1">
      <alignment horizontal="center" vertical="center" wrapText="1"/>
    </xf>
    <xf numFmtId="0" fontId="17" fillId="0" borderId="45" xfId="2" applyNumberFormat="1" applyFont="1" applyBorder="1" applyAlignment="1">
      <alignment horizontal="center" vertical="center" wrapText="1"/>
    </xf>
    <xf numFmtId="0" fontId="8" fillId="0" borderId="30" xfId="7" applyNumberFormat="1" applyFont="1" applyBorder="1" applyAlignment="1">
      <alignment horizontal="center" vertical="center"/>
    </xf>
    <xf numFmtId="164" fontId="10" fillId="0" borderId="7" xfId="2" applyNumberFormat="1" applyFont="1" applyBorder="1" applyAlignment="1">
      <alignment horizontal="center" vertical="center" wrapText="1"/>
    </xf>
    <xf numFmtId="20" fontId="7" fillId="0" borderId="3" xfId="0" applyFont="1" applyBorder="1" applyAlignment="1">
      <alignment horizontal="center" vertical="center" wrapText="1"/>
    </xf>
    <xf numFmtId="165" fontId="19" fillId="0" borderId="3" xfId="5" applyNumberFormat="1" applyFont="1" applyBorder="1" applyAlignment="1">
      <alignment horizontal="left" vertical="center"/>
    </xf>
    <xf numFmtId="164" fontId="17" fillId="2" borderId="15" xfId="2" applyNumberFormat="1" applyFont="1" applyFill="1" applyBorder="1" applyAlignment="1">
      <alignment horizontal="center" vertical="center" wrapText="1"/>
    </xf>
    <xf numFmtId="164" fontId="17" fillId="2" borderId="7" xfId="2" applyNumberFormat="1" applyFont="1" applyFill="1" applyBorder="1" applyAlignment="1">
      <alignment horizontal="center" vertical="center" wrapText="1"/>
    </xf>
    <xf numFmtId="0" fontId="15" fillId="0" borderId="1" xfId="2" applyNumberFormat="1" applyFont="1" applyBorder="1" applyAlignment="1">
      <alignment horizontal="center" vertical="center" wrapText="1"/>
    </xf>
    <xf numFmtId="164" fontId="15" fillId="0" borderId="15" xfId="0" applyNumberFormat="1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wrapText="1"/>
    </xf>
    <xf numFmtId="164" fontId="19" fillId="0" borderId="15" xfId="2" applyNumberFormat="1" applyFont="1" applyBorder="1" applyAlignment="1">
      <alignment horizontal="center" vertical="center" wrapText="1"/>
    </xf>
    <xf numFmtId="164" fontId="19" fillId="0" borderId="3" xfId="2" applyNumberFormat="1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left" vertical="center"/>
    </xf>
    <xf numFmtId="0" fontId="18" fillId="0" borderId="15" xfId="0" applyNumberFormat="1" applyFont="1" applyFill="1" applyBorder="1" applyAlignment="1">
      <alignment horizontal="center" vertical="center" wrapText="1"/>
    </xf>
    <xf numFmtId="2" fontId="17" fillId="0" borderId="3" xfId="2" applyNumberFormat="1" applyFont="1" applyBorder="1" applyAlignment="1">
      <alignment horizontal="left" vertical="top" wrapText="1"/>
    </xf>
    <xf numFmtId="0" fontId="18" fillId="0" borderId="3" xfId="0" applyNumberFormat="1" applyFont="1" applyFill="1" applyBorder="1" applyAlignment="1">
      <alignment horizontal="center" vertical="center" wrapText="1"/>
    </xf>
    <xf numFmtId="2" fontId="18" fillId="0" borderId="3" xfId="0" quotePrefix="1" applyNumberFormat="1" applyFont="1" applyFill="1" applyBorder="1" applyAlignment="1">
      <alignment horizontal="center" vertical="center" wrapText="1"/>
    </xf>
  </cellXfs>
  <cellStyles count="21">
    <cellStyle name="Normal" xfId="0" builtinId="0"/>
    <cellStyle name="Normal 2" xfId="14"/>
    <cellStyle name="Normal 2 2" xfId="13"/>
    <cellStyle name="Normal 26" xfId="15"/>
    <cellStyle name="Normal 3" xfId="10"/>
    <cellStyle name="Normal 3 3" xfId="20"/>
    <cellStyle name="Normal 4" xfId="4"/>
    <cellStyle name="Normal 42" xfId="16"/>
    <cellStyle name="Normal 43" xfId="17"/>
    <cellStyle name="Normal_NR CUMU avail Apr'08-Mar'09 SCS" xfId="6"/>
    <cellStyle name="Normal_NR1 AVAILABTY 2007-08 MAR" xfId="11"/>
    <cellStyle name="Normal_NR1 AVAILBTY'07-08 APRIL" xfId="2"/>
    <cellStyle name="Normal_TRIP0704_NR-1 outage Data JULY'2011-1 2" xfId="3"/>
    <cellStyle name="Normal_TRIP0803_NR-1 outage Data JULY'2011-1" xfId="7"/>
    <cellStyle name="Normal_TRIP0803_NR-1 outage Data JULY'2011-1 2" xfId="5"/>
    <cellStyle name="Normal_TRIP1112" xfId="8"/>
    <cellStyle name="Normal_TRIP1112 2" xfId="19"/>
    <cellStyle name="Percent" xfId="1" builtinId="5"/>
    <cellStyle name="Percent 2" xfId="18"/>
    <cellStyle name="Percent 3" xfId="12"/>
    <cellStyle name="Percent_TRIP1107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My%20Documents1/CPCC%20WORKING%202011-2012/Daily%20Reports%202011-12/Daily%20Report%201203/NR1DR-0303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%20AVAILABILITY-scs/NR-I/TRIP07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%20AVAILABILITY-scs/scs/TRIP%202007-08/NR-I/TRIP07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/scs/TRIP%202007-08/NR-I/TRIP07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R_Genaral"/>
      <sheetName val="DR_Line-Outg"/>
      <sheetName val="DR_BR_outg"/>
      <sheetName val="Code List"/>
      <sheetName val="bays"/>
      <sheetName val="li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B1134"/>
  <sheetViews>
    <sheetView tabSelected="1" view="pageBreakPreview" topLeftCell="A10" zoomScaleNormal="85" zoomScaleSheetLayoutView="100" workbookViewId="0">
      <pane xSplit="6" ySplit="4" topLeftCell="Q1113" activePane="bottomRight" state="frozen"/>
      <selection activeCell="A10" sqref="A10"/>
      <selection pane="topRight" activeCell="G10" sqref="G10"/>
      <selection pane="bottomLeft" activeCell="A14" sqref="A14"/>
      <selection pane="bottomRight" activeCell="T1115" sqref="T1115"/>
    </sheetView>
  </sheetViews>
  <sheetFormatPr defaultColWidth="14.7109375" defaultRowHeight="30" customHeight="1"/>
  <cols>
    <col min="1" max="1" width="14.7109375" style="14" bestFit="1" customWidth="1"/>
    <col min="2" max="2" width="14.140625" style="33" customWidth="1"/>
    <col min="3" max="3" width="39.140625" style="30" bestFit="1" customWidth="1"/>
    <col min="4" max="4" width="11.5703125" style="6" customWidth="1"/>
    <col min="5" max="5" width="7.140625" style="6" customWidth="1"/>
    <col min="6" max="6" width="9.28515625" style="5" customWidth="1"/>
    <col min="7" max="8" width="16.28515625" style="6" customWidth="1"/>
    <col min="9" max="9" width="8.85546875" style="5" customWidth="1"/>
    <col min="10" max="10" width="8.42578125" style="5" customWidth="1"/>
    <col min="11" max="11" width="9.7109375" style="5" customWidth="1"/>
    <col min="12" max="12" width="10.140625" style="22" customWidth="1"/>
    <col min="13" max="13" width="10" style="5" customWidth="1"/>
    <col min="14" max="14" width="10.5703125" style="5" customWidth="1"/>
    <col min="15" max="15" width="9.7109375" style="5" customWidth="1"/>
    <col min="16" max="17" width="9.42578125" style="5" customWidth="1"/>
    <col min="18" max="18" width="9.5703125" style="5" customWidth="1"/>
    <col min="19" max="19" width="9.42578125" style="6" hidden="1" customWidth="1"/>
    <col min="20" max="20" width="37.7109375" style="373" customWidth="1"/>
    <col min="21" max="21" width="9.42578125" style="5" customWidth="1"/>
    <col min="22" max="22" width="9.85546875" style="6" hidden="1" customWidth="1"/>
    <col min="23" max="23" width="8.42578125" style="6" hidden="1" customWidth="1"/>
    <col min="24" max="24" width="10.7109375" style="6" hidden="1" customWidth="1"/>
    <col min="25" max="25" width="12.5703125" style="6" hidden="1" customWidth="1"/>
    <col min="26" max="26" width="14.28515625" style="6" hidden="1" customWidth="1"/>
    <col min="27" max="27" width="11.5703125" style="6" customWidth="1"/>
    <col min="28" max="28" width="17.7109375" style="5" hidden="1" customWidth="1"/>
    <col min="29" max="44" width="13.7109375" style="5" customWidth="1"/>
    <col min="45" max="64" width="13.7109375" style="9" customWidth="1"/>
    <col min="65" max="16384" width="14.7109375" style="9"/>
  </cols>
  <sheetData>
    <row r="1" spans="1:54" ht="30" customHeight="1">
      <c r="A1" s="12"/>
      <c r="B1" s="31"/>
      <c r="C1" s="29"/>
      <c r="D1" s="4"/>
      <c r="E1" s="4"/>
      <c r="F1" s="3"/>
      <c r="G1" s="4"/>
      <c r="H1" s="4"/>
      <c r="I1" s="3"/>
      <c r="J1" s="3"/>
      <c r="K1" s="3"/>
      <c r="L1" s="21"/>
      <c r="M1" s="3"/>
      <c r="N1" s="3"/>
      <c r="O1" s="3"/>
      <c r="AG1" s="8"/>
      <c r="AN1" s="8"/>
      <c r="AO1" s="8"/>
      <c r="AP1" s="8"/>
    </row>
    <row r="2" spans="1:54" ht="30" customHeight="1">
      <c r="A2" s="1171" t="s">
        <v>0</v>
      </c>
      <c r="B2" s="1172"/>
      <c r="C2" s="1173"/>
      <c r="D2" s="1174"/>
      <c r="E2" s="1174"/>
      <c r="F2" s="1174"/>
      <c r="G2" s="1174"/>
      <c r="H2" s="1174"/>
      <c r="I2" s="1174"/>
      <c r="J2" s="1174"/>
      <c r="K2" s="1174"/>
      <c r="L2" s="1174"/>
      <c r="M2" s="1174"/>
      <c r="N2" s="1174"/>
      <c r="O2" s="587"/>
      <c r="P2" s="588"/>
      <c r="Q2" s="588"/>
      <c r="R2" s="588"/>
      <c r="S2" s="589"/>
      <c r="T2" s="590"/>
      <c r="U2" s="588"/>
      <c r="V2" s="589"/>
      <c r="W2" s="589"/>
      <c r="X2" s="589"/>
      <c r="Y2" s="589"/>
      <c r="Z2" s="589"/>
      <c r="AA2" s="589"/>
      <c r="AB2" s="588"/>
      <c r="AC2" s="588"/>
      <c r="AD2" s="588"/>
      <c r="AE2" s="591"/>
      <c r="AF2" s="591"/>
      <c r="AG2" s="591"/>
      <c r="AH2" s="591"/>
      <c r="AI2" s="591"/>
      <c r="AJ2" s="591"/>
      <c r="AK2" s="591"/>
      <c r="AL2" s="591"/>
      <c r="AM2" s="591"/>
      <c r="AN2" s="591"/>
      <c r="AO2" s="591"/>
      <c r="AP2" s="591"/>
      <c r="AQ2" s="591"/>
      <c r="AR2" s="591"/>
    </row>
    <row r="3" spans="1:54" ht="30" customHeight="1">
      <c r="A3" s="1175" t="s">
        <v>1</v>
      </c>
      <c r="B3" s="1176"/>
      <c r="C3" s="1177"/>
      <c r="D3" s="1178"/>
      <c r="E3" s="1178"/>
      <c r="F3" s="1178"/>
      <c r="G3" s="1178"/>
      <c r="H3" s="1178"/>
      <c r="I3" s="1178"/>
      <c r="J3" s="1178"/>
      <c r="K3" s="1178"/>
      <c r="L3" s="1178"/>
      <c r="M3" s="1178"/>
      <c r="N3" s="1178"/>
      <c r="O3" s="587"/>
      <c r="P3" s="588"/>
      <c r="Q3" s="588"/>
      <c r="R3" s="588"/>
      <c r="S3" s="589"/>
      <c r="T3" s="590"/>
      <c r="U3" s="588"/>
      <c r="V3" s="589"/>
      <c r="W3" s="589"/>
      <c r="X3" s="589"/>
      <c r="Y3" s="589"/>
      <c r="Z3" s="589"/>
      <c r="AA3" s="589"/>
      <c r="AB3" s="588"/>
      <c r="AC3" s="588"/>
      <c r="AD3" s="588"/>
      <c r="AE3" s="591"/>
      <c r="AF3" s="591"/>
      <c r="AG3" s="591"/>
      <c r="AH3" s="591"/>
      <c r="AI3" s="591"/>
      <c r="AJ3" s="591"/>
      <c r="AK3" s="591"/>
      <c r="AL3" s="591"/>
      <c r="AM3" s="591"/>
      <c r="AN3" s="591"/>
      <c r="AO3" s="591"/>
      <c r="AP3" s="591"/>
      <c r="AQ3" s="591"/>
      <c r="AR3" s="591"/>
      <c r="AS3" s="592"/>
      <c r="AT3" s="592"/>
      <c r="AU3" s="592"/>
      <c r="AV3" s="593"/>
      <c r="AW3" s="593"/>
      <c r="AX3" s="592"/>
      <c r="AY3" s="592"/>
      <c r="AZ3" s="593"/>
      <c r="BA3" s="593"/>
      <c r="BB3" s="593"/>
    </row>
    <row r="4" spans="1:54" ht="30" customHeight="1">
      <c r="A4" s="1171" t="s">
        <v>2</v>
      </c>
      <c r="B4" s="1172"/>
      <c r="C4" s="1173"/>
      <c r="D4" s="1174"/>
      <c r="E4" s="1174"/>
      <c r="F4" s="1174"/>
      <c r="G4" s="1174"/>
      <c r="H4" s="1174"/>
      <c r="I4" s="1174"/>
      <c r="J4" s="1174"/>
      <c r="K4" s="1174"/>
      <c r="L4" s="1174"/>
      <c r="M4" s="1174"/>
      <c r="N4" s="1174"/>
      <c r="O4" s="587"/>
      <c r="P4" s="588"/>
      <c r="Q4" s="588"/>
      <c r="R4" s="588"/>
      <c r="S4" s="589"/>
      <c r="T4" s="590"/>
      <c r="U4" s="588"/>
      <c r="V4" s="589"/>
      <c r="W4" s="589"/>
      <c r="X4" s="589"/>
      <c r="Y4" s="589"/>
      <c r="Z4" s="589"/>
      <c r="AA4" s="589"/>
      <c r="AB4" s="588"/>
      <c r="AC4" s="588"/>
      <c r="AD4" s="588"/>
      <c r="AE4" s="591"/>
      <c r="AF4" s="591"/>
      <c r="AG4" s="591"/>
      <c r="AH4" s="591"/>
      <c r="AI4" s="591"/>
      <c r="AJ4" s="591"/>
      <c r="AK4" s="591"/>
      <c r="AL4" s="591"/>
      <c r="AM4" s="591"/>
      <c r="AN4" s="591"/>
      <c r="AO4" s="591"/>
      <c r="AP4" s="591"/>
      <c r="AQ4" s="591"/>
      <c r="AR4" s="591"/>
      <c r="AS4" s="592"/>
      <c r="AT4" s="592"/>
      <c r="AU4" s="592"/>
      <c r="AV4" s="593"/>
      <c r="AW4" s="593"/>
      <c r="AX4" s="592"/>
      <c r="AY4" s="592"/>
      <c r="AZ4" s="593"/>
      <c r="BA4" s="593"/>
      <c r="BB4" s="593"/>
    </row>
    <row r="5" spans="1:54" ht="30" customHeight="1">
      <c r="A5" s="13"/>
      <c r="B5" s="32"/>
      <c r="C5" s="594"/>
      <c r="D5" s="595"/>
      <c r="E5" s="595"/>
      <c r="F5" s="596"/>
      <c r="G5" s="595"/>
      <c r="H5" s="595"/>
      <c r="I5" s="596"/>
      <c r="J5" s="596"/>
      <c r="K5" s="596"/>
      <c r="L5" s="7"/>
      <c r="M5" s="7"/>
      <c r="N5" s="7"/>
      <c r="O5" s="7"/>
      <c r="P5" s="1"/>
      <c r="Q5" s="1"/>
      <c r="R5" s="1"/>
      <c r="S5" s="25"/>
      <c r="T5" s="374"/>
      <c r="U5" s="1"/>
      <c r="V5" s="25"/>
      <c r="W5" s="25"/>
      <c r="X5" s="25"/>
      <c r="Y5" s="25"/>
      <c r="Z5" s="25"/>
      <c r="AA5" s="25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54" ht="30" customHeight="1">
      <c r="A6" s="13"/>
      <c r="B6" s="32"/>
      <c r="C6" s="594"/>
      <c r="D6" s="595"/>
      <c r="E6" s="595"/>
      <c r="F6" s="596"/>
      <c r="G6" s="595"/>
      <c r="H6" s="595"/>
      <c r="I6" s="596"/>
      <c r="J6" s="596"/>
      <c r="K6" s="596"/>
      <c r="L6" s="7"/>
      <c r="M6" s="7"/>
      <c r="N6" s="7"/>
      <c r="O6" s="7"/>
      <c r="P6" s="1"/>
      <c r="Q6" s="1"/>
      <c r="R6" s="1"/>
      <c r="S6" s="25"/>
      <c r="T6" s="374"/>
      <c r="U6" s="1"/>
      <c r="V6" s="25"/>
      <c r="W6" s="25"/>
      <c r="X6" s="25"/>
      <c r="Y6" s="25"/>
      <c r="Z6" s="25"/>
      <c r="AA6" s="25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54" ht="30" customHeight="1">
      <c r="A7" s="12"/>
      <c r="B7" s="1188" t="s">
        <v>3</v>
      </c>
      <c r="C7" s="1188"/>
      <c r="D7" s="597"/>
      <c r="E7" s="597"/>
      <c r="F7" s="598"/>
      <c r="G7" s="597"/>
      <c r="H7" s="597"/>
      <c r="I7" s="598"/>
      <c r="J7" s="598"/>
      <c r="K7" s="598"/>
      <c r="L7" s="599"/>
      <c r="M7" s="598"/>
      <c r="N7" s="598"/>
      <c r="O7" s="598"/>
      <c r="P7" s="249"/>
      <c r="Q7" s="249"/>
      <c r="R7" s="249"/>
      <c r="S7" s="600"/>
      <c r="T7" s="601"/>
      <c r="U7" s="249"/>
      <c r="V7" s="600"/>
      <c r="W7" s="600"/>
      <c r="X7" s="600"/>
      <c r="Y7" s="600"/>
      <c r="Z7" s="600"/>
      <c r="AA7" s="600"/>
      <c r="AB7" s="249"/>
      <c r="AC7" s="249"/>
      <c r="AD7" s="249"/>
      <c r="AE7" s="249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54" ht="30" customHeight="1">
      <c r="A8" s="12"/>
      <c r="B8" s="1187" t="s">
        <v>803</v>
      </c>
      <c r="C8" s="1187"/>
      <c r="D8" s="1187"/>
      <c r="E8" s="1187"/>
      <c r="F8" s="1187"/>
      <c r="G8" s="597"/>
      <c r="H8" s="597"/>
      <c r="I8" s="598"/>
      <c r="J8" s="598"/>
      <c r="K8" s="598"/>
      <c r="L8" s="599"/>
      <c r="M8" s="598"/>
      <c r="N8" s="598"/>
      <c r="O8" s="598"/>
      <c r="P8" s="249"/>
      <c r="Q8" s="249"/>
      <c r="R8" s="249"/>
      <c r="S8" s="600"/>
      <c r="T8" s="601"/>
      <c r="U8" s="249"/>
      <c r="V8" s="24"/>
      <c r="W8" s="24"/>
      <c r="X8" s="24"/>
      <c r="Y8" s="600"/>
      <c r="Z8" s="600"/>
      <c r="AA8" s="26"/>
      <c r="AB8" s="249"/>
      <c r="AC8" s="249"/>
      <c r="AD8" s="249"/>
      <c r="AE8" s="249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54" s="17" customFormat="1" ht="30" customHeight="1">
      <c r="A9" s="1179" t="s">
        <v>4</v>
      </c>
      <c r="B9" s="1182" t="s">
        <v>5</v>
      </c>
      <c r="C9" s="1183" t="s">
        <v>6</v>
      </c>
      <c r="D9" s="1184" t="s">
        <v>7</v>
      </c>
      <c r="E9" s="1185" t="s">
        <v>8</v>
      </c>
      <c r="F9" s="1186" t="s">
        <v>9</v>
      </c>
      <c r="G9" s="554" t="s">
        <v>10</v>
      </c>
      <c r="H9" s="554" t="s">
        <v>11</v>
      </c>
      <c r="I9" s="1186" t="s">
        <v>12</v>
      </c>
      <c r="J9" s="1186"/>
      <c r="K9" s="1200" t="s">
        <v>13</v>
      </c>
      <c r="L9" s="1201" t="s">
        <v>14</v>
      </c>
      <c r="M9" s="1202"/>
      <c r="N9" s="1202"/>
      <c r="O9" s="1203"/>
      <c r="P9" s="1190" t="s">
        <v>15</v>
      </c>
      <c r="Q9" s="1204" t="s">
        <v>16</v>
      </c>
      <c r="R9" s="1204" t="s">
        <v>17</v>
      </c>
      <c r="S9" s="1179" t="s">
        <v>18</v>
      </c>
      <c r="T9" s="1193" t="s">
        <v>19</v>
      </c>
      <c r="U9" s="1196" t="s">
        <v>20</v>
      </c>
      <c r="V9" s="1197" t="s">
        <v>21</v>
      </c>
      <c r="W9" s="1198" t="s">
        <v>22</v>
      </c>
      <c r="X9" s="1199" t="s">
        <v>23</v>
      </c>
      <c r="Y9" s="1198" t="s">
        <v>24</v>
      </c>
      <c r="Z9" s="1189" t="s">
        <v>25</v>
      </c>
      <c r="AA9" s="1190" t="s">
        <v>26</v>
      </c>
    </row>
    <row r="10" spans="1:54" s="17" customFormat="1" ht="71.25">
      <c r="A10" s="1180"/>
      <c r="B10" s="1182"/>
      <c r="C10" s="1183"/>
      <c r="D10" s="1184"/>
      <c r="E10" s="1185"/>
      <c r="F10" s="1186"/>
      <c r="G10" s="1191" t="s">
        <v>27</v>
      </c>
      <c r="H10" s="1191" t="s">
        <v>27</v>
      </c>
      <c r="I10" s="1186" t="s">
        <v>28</v>
      </c>
      <c r="J10" s="1192" t="s">
        <v>29</v>
      </c>
      <c r="K10" s="1200"/>
      <c r="L10" s="34" t="s">
        <v>30</v>
      </c>
      <c r="M10" s="15" t="s">
        <v>31</v>
      </c>
      <c r="N10" s="16" t="s">
        <v>32</v>
      </c>
      <c r="O10" s="16" t="s">
        <v>33</v>
      </c>
      <c r="P10" s="1190"/>
      <c r="Q10" s="1204"/>
      <c r="R10" s="1204"/>
      <c r="S10" s="1180"/>
      <c r="T10" s="1194"/>
      <c r="U10" s="1196"/>
      <c r="V10" s="1197"/>
      <c r="W10" s="1198"/>
      <c r="X10" s="1199"/>
      <c r="Y10" s="1198"/>
      <c r="Z10" s="1189"/>
      <c r="AA10" s="1190"/>
    </row>
    <row r="11" spans="1:54" s="17" customFormat="1" ht="14.25">
      <c r="A11" s="1180"/>
      <c r="B11" s="1182"/>
      <c r="C11" s="1183"/>
      <c r="D11" s="1184"/>
      <c r="E11" s="1185"/>
      <c r="F11" s="1186"/>
      <c r="G11" s="1191"/>
      <c r="H11" s="1191"/>
      <c r="I11" s="1186"/>
      <c r="J11" s="1192"/>
      <c r="K11" s="1200"/>
      <c r="L11" s="15" t="s">
        <v>34</v>
      </c>
      <c r="M11" s="15" t="s">
        <v>35</v>
      </c>
      <c r="N11" s="554" t="s">
        <v>36</v>
      </c>
      <c r="O11" s="554" t="s">
        <v>37</v>
      </c>
      <c r="P11" s="1190"/>
      <c r="Q11" s="1204"/>
      <c r="R11" s="1204"/>
      <c r="S11" s="1180"/>
      <c r="T11" s="1194"/>
      <c r="U11" s="1196"/>
      <c r="V11" s="27" t="s">
        <v>38</v>
      </c>
      <c r="W11" s="602" t="s">
        <v>39</v>
      </c>
      <c r="X11" s="602" t="s">
        <v>40</v>
      </c>
      <c r="Y11" s="602" t="s">
        <v>41</v>
      </c>
      <c r="Z11" s="35"/>
      <c r="AA11" s="1190"/>
    </row>
    <row r="12" spans="1:54" s="17" customFormat="1" ht="11.25" customHeight="1">
      <c r="A12" s="1181"/>
      <c r="B12" s="1182"/>
      <c r="C12" s="1183"/>
      <c r="D12" s="1184"/>
      <c r="E12" s="1185"/>
      <c r="F12" s="1186"/>
      <c r="G12" s="1191"/>
      <c r="H12" s="1191"/>
      <c r="I12" s="1186"/>
      <c r="J12" s="1192"/>
      <c r="K12" s="1200"/>
      <c r="L12" s="15" t="s">
        <v>42</v>
      </c>
      <c r="M12" s="15" t="s">
        <v>42</v>
      </c>
      <c r="N12" s="15" t="s">
        <v>42</v>
      </c>
      <c r="O12" s="15" t="s">
        <v>42</v>
      </c>
      <c r="P12" s="1190"/>
      <c r="Q12" s="1204"/>
      <c r="R12" s="1204"/>
      <c r="S12" s="1181" t="s">
        <v>43</v>
      </c>
      <c r="T12" s="1195"/>
      <c r="U12" s="1196"/>
      <c r="V12" s="602" t="s">
        <v>44</v>
      </c>
      <c r="W12" s="603" t="s">
        <v>45</v>
      </c>
      <c r="X12" s="603" t="s">
        <v>46</v>
      </c>
      <c r="Y12" s="603" t="s">
        <v>47</v>
      </c>
      <c r="Z12" s="603" t="s">
        <v>48</v>
      </c>
      <c r="AA12" s="1190"/>
    </row>
    <row r="13" spans="1:54" s="37" customFormat="1" ht="15" hidden="1">
      <c r="A13" s="604">
        <v>1</v>
      </c>
      <c r="B13" s="604">
        <v>2</v>
      </c>
      <c r="C13" s="604">
        <v>3</v>
      </c>
      <c r="D13" s="604">
        <v>4</v>
      </c>
      <c r="E13" s="604">
        <v>5</v>
      </c>
      <c r="F13" s="605">
        <v>6</v>
      </c>
      <c r="G13" s="604">
        <v>7</v>
      </c>
      <c r="H13" s="604">
        <v>8</v>
      </c>
      <c r="I13" s="605">
        <v>9</v>
      </c>
      <c r="J13" s="605">
        <v>10</v>
      </c>
      <c r="K13" s="605">
        <v>11</v>
      </c>
      <c r="L13" s="605">
        <v>12</v>
      </c>
      <c r="M13" s="605">
        <v>13</v>
      </c>
      <c r="N13" s="605">
        <v>14</v>
      </c>
      <c r="O13" s="605">
        <v>15</v>
      </c>
      <c r="P13" s="605">
        <v>16</v>
      </c>
      <c r="Q13" s="605">
        <v>17</v>
      </c>
      <c r="R13" s="605">
        <v>18</v>
      </c>
      <c r="S13" s="604"/>
      <c r="T13" s="623">
        <v>19</v>
      </c>
      <c r="U13" s="605">
        <v>20</v>
      </c>
      <c r="V13" s="604"/>
      <c r="W13" s="604"/>
      <c r="X13" s="604"/>
      <c r="Y13" s="604"/>
      <c r="Z13" s="604"/>
      <c r="AA13" s="36">
        <v>21</v>
      </c>
      <c r="AB13" s="19"/>
      <c r="AC13" s="19"/>
    </row>
    <row r="14" spans="1:54" s="20" customFormat="1" ht="30" customHeight="1" thickBot="1">
      <c r="A14" s="274" t="s">
        <v>49</v>
      </c>
      <c r="B14" s="28"/>
      <c r="C14" s="606" t="s">
        <v>50</v>
      </c>
      <c r="D14" s="607"/>
      <c r="E14" s="607"/>
      <c r="F14" s="608"/>
      <c r="G14" s="609"/>
      <c r="H14" s="609"/>
      <c r="I14" s="610"/>
      <c r="J14" s="610"/>
      <c r="K14" s="610"/>
      <c r="L14" s="611"/>
      <c r="M14" s="610"/>
      <c r="N14" s="610"/>
      <c r="O14" s="610"/>
      <c r="P14" s="610"/>
      <c r="Q14" s="610"/>
      <c r="R14" s="610"/>
      <c r="S14" s="609"/>
      <c r="T14" s="612"/>
      <c r="U14" s="608"/>
      <c r="V14" s="607"/>
      <c r="W14" s="609"/>
      <c r="X14" s="609"/>
      <c r="Y14" s="609"/>
      <c r="Z14" s="609"/>
      <c r="AA14" s="607"/>
      <c r="AB14" s="18">
        <v>0</v>
      </c>
      <c r="AC14" s="122"/>
      <c r="AD14" s="122"/>
      <c r="AE14" s="122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</row>
    <row r="15" spans="1:54" s="51" customFormat="1" ht="36.75" customHeight="1" thickBot="1">
      <c r="A15" s="816">
        <v>1</v>
      </c>
      <c r="B15" s="831" t="s">
        <v>51</v>
      </c>
      <c r="C15" s="825" t="s">
        <v>52</v>
      </c>
      <c r="D15" s="817">
        <v>267.62799999999999</v>
      </c>
      <c r="E15" s="818" t="s">
        <v>53</v>
      </c>
      <c r="F15" s="38" t="s">
        <v>54</v>
      </c>
      <c r="G15" s="399">
        <v>42401.411805555559</v>
      </c>
      <c r="H15" s="399">
        <v>42401.869444444441</v>
      </c>
      <c r="I15" s="40"/>
      <c r="J15" s="40"/>
      <c r="K15" s="40"/>
      <c r="L15" s="41">
        <f t="shared" ref="L15:L16" si="0">IF(RIGHT(S15)="T",(+H15-G15),0)</f>
        <v>0</v>
      </c>
      <c r="M15" s="41">
        <f t="shared" ref="M15:M16" si="1">IF(RIGHT(S15)="U",(+H15-G15),0)</f>
        <v>0</v>
      </c>
      <c r="N15" s="41">
        <f t="shared" ref="N15:N16" si="2">IF(RIGHT(S15)="C",(+H15-G15),0)</f>
        <v>0</v>
      </c>
      <c r="O15" s="41">
        <f t="shared" ref="O15:O16" si="3">IF(RIGHT(S15)="D",(+H15-G15),0)</f>
        <v>0.45763888888177462</v>
      </c>
      <c r="P15" s="42"/>
      <c r="Q15" s="42"/>
      <c r="R15" s="42"/>
      <c r="S15" s="393" t="s">
        <v>837</v>
      </c>
      <c r="T15" s="714" t="s">
        <v>844</v>
      </c>
      <c r="U15" s="44"/>
      <c r="V15" s="400"/>
      <c r="W15" s="45"/>
      <c r="X15" s="839"/>
      <c r="Y15" s="46"/>
      <c r="Z15" s="47"/>
      <c r="AA15" s="48"/>
      <c r="AB15" s="613">
        <f>29*24</f>
        <v>696</v>
      </c>
      <c r="AC15" s="49"/>
      <c r="AD15" s="49"/>
      <c r="AE15" s="49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</row>
    <row r="16" spans="1:54" s="51" customFormat="1" ht="36.75" customHeight="1">
      <c r="A16" s="827"/>
      <c r="B16" s="832"/>
      <c r="C16" s="837"/>
      <c r="D16" s="828"/>
      <c r="E16" s="826"/>
      <c r="F16" s="88"/>
      <c r="G16" s="399"/>
      <c r="H16" s="399"/>
      <c r="I16" s="40"/>
      <c r="J16" s="40"/>
      <c r="K16" s="40"/>
      <c r="L16" s="41">
        <f t="shared" si="0"/>
        <v>0</v>
      </c>
      <c r="M16" s="41">
        <f t="shared" si="1"/>
        <v>0</v>
      </c>
      <c r="N16" s="41">
        <f t="shared" si="2"/>
        <v>0</v>
      </c>
      <c r="O16" s="41">
        <f t="shared" si="3"/>
        <v>0</v>
      </c>
      <c r="P16" s="42"/>
      <c r="Q16" s="42"/>
      <c r="R16" s="42"/>
      <c r="S16" s="393"/>
      <c r="T16" s="714"/>
      <c r="U16" s="44"/>
      <c r="V16" s="400"/>
      <c r="W16" s="45"/>
      <c r="X16" s="839"/>
      <c r="Y16" s="46"/>
      <c r="Z16" s="47"/>
      <c r="AA16" s="48"/>
      <c r="AB16" s="750"/>
      <c r="AC16" s="49"/>
      <c r="AD16" s="49"/>
      <c r="AE16" s="49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</row>
    <row r="17" spans="1:27" s="69" customFormat="1" ht="30" customHeight="1" thickBot="1">
      <c r="A17" s="401"/>
      <c r="B17" s="60"/>
      <c r="C17" s="402" t="s">
        <v>58</v>
      </c>
      <c r="D17" s="60"/>
      <c r="E17" s="61"/>
      <c r="F17" s="62" t="s">
        <v>54</v>
      </c>
      <c r="G17" s="403"/>
      <c r="H17" s="403"/>
      <c r="I17" s="62" t="s">
        <v>54</v>
      </c>
      <c r="J17" s="62" t="s">
        <v>54</v>
      </c>
      <c r="K17" s="62" t="s">
        <v>54</v>
      </c>
      <c r="L17" s="63">
        <f>SUM(L15:L16)</f>
        <v>0</v>
      </c>
      <c r="M17" s="63">
        <f>SUM(M15:M16)</f>
        <v>0</v>
      </c>
      <c r="N17" s="63">
        <f>SUM(N15:N16)</f>
        <v>0</v>
      </c>
      <c r="O17" s="63">
        <f>SUM(O15:O16)</f>
        <v>0.45763888888177462</v>
      </c>
      <c r="P17" s="63"/>
      <c r="Q17" s="63"/>
      <c r="R17" s="63"/>
      <c r="S17" s="60"/>
      <c r="T17" s="972"/>
      <c r="U17" s="60"/>
      <c r="V17" s="404">
        <f>$AB$15-((N17*24))</f>
        <v>696</v>
      </c>
      <c r="W17" s="405">
        <v>1779</v>
      </c>
      <c r="X17" s="98">
        <v>267.62799999999999</v>
      </c>
      <c r="Y17" s="406">
        <f>W17*X17</f>
        <v>476110.212</v>
      </c>
      <c r="Z17" s="404">
        <f>(Y17*(V17-L17*24))/V17</f>
        <v>476110.212</v>
      </c>
      <c r="AA17" s="407">
        <f>(Z17/Y17)*100</f>
        <v>100</v>
      </c>
    </row>
    <row r="18" spans="1:27" s="59" customFormat="1" ht="30" customHeight="1">
      <c r="A18" s="1120">
        <v>2</v>
      </c>
      <c r="B18" s="1061" t="s">
        <v>55</v>
      </c>
      <c r="C18" s="1065" t="s">
        <v>56</v>
      </c>
      <c r="D18" s="1063">
        <v>334.52</v>
      </c>
      <c r="E18" s="1053" t="s">
        <v>53</v>
      </c>
      <c r="F18" s="71" t="s">
        <v>54</v>
      </c>
      <c r="G18" s="614">
        <v>42401</v>
      </c>
      <c r="H18" s="399">
        <v>42401.304861111108</v>
      </c>
      <c r="I18" s="71"/>
      <c r="J18" s="71"/>
      <c r="K18" s="71"/>
      <c r="L18" s="41">
        <f t="shared" ref="L18" si="4">IF(RIGHT(S18)="T",(+H18-G18),0)</f>
        <v>0</v>
      </c>
      <c r="M18" s="41">
        <f t="shared" ref="M18" si="5">IF(RIGHT(S18)="U",(+H18-G18),0)</f>
        <v>0</v>
      </c>
      <c r="N18" s="41">
        <f t="shared" ref="N18" si="6">IF(RIGHT(S18)="C",(+H18-G18),0)</f>
        <v>0</v>
      </c>
      <c r="O18" s="41">
        <f t="shared" ref="O18" si="7">IF(RIGHT(S18)="D",(+H18-G18),0)</f>
        <v>0.30486111110803904</v>
      </c>
      <c r="P18" s="88"/>
      <c r="Q18" s="88"/>
      <c r="R18" s="88"/>
      <c r="S18" s="393" t="s">
        <v>57</v>
      </c>
      <c r="T18" s="714" t="s">
        <v>875</v>
      </c>
      <c r="U18" s="73"/>
      <c r="V18" s="74"/>
      <c r="W18" s="75"/>
      <c r="X18" s="75"/>
      <c r="Y18" s="75"/>
      <c r="Z18" s="75"/>
      <c r="AA18" s="76"/>
    </row>
    <row r="19" spans="1:27" s="59" customFormat="1" ht="30" customHeight="1">
      <c r="A19" s="1104"/>
      <c r="B19" s="1062"/>
      <c r="C19" s="1101"/>
      <c r="D19" s="1064"/>
      <c r="E19" s="1054"/>
      <c r="F19" s="52"/>
      <c r="G19" s="399">
        <v>42402.875</v>
      </c>
      <c r="H19" s="399">
        <v>42403.345138888886</v>
      </c>
      <c r="I19" s="52"/>
      <c r="J19" s="52"/>
      <c r="K19" s="52"/>
      <c r="L19" s="41">
        <f t="shared" ref="L19:L22" si="8">IF(RIGHT(S19)="T",(+H19-G19),0)</f>
        <v>0</v>
      </c>
      <c r="M19" s="41">
        <f t="shared" ref="M19:M22" si="9">IF(RIGHT(S19)="U",(+H19-G19),0)</f>
        <v>0</v>
      </c>
      <c r="N19" s="41">
        <f t="shared" ref="N19:N22" si="10">IF(RIGHT(S19)="C",(+H19-G19),0)</f>
        <v>0</v>
      </c>
      <c r="O19" s="41">
        <f t="shared" ref="O19:O22" si="11">IF(RIGHT(S19)="D",(+H19-G19),0)</f>
        <v>0.47013888888614019</v>
      </c>
      <c r="P19" s="88"/>
      <c r="Q19" s="88"/>
      <c r="R19" s="88"/>
      <c r="S19" s="393" t="s">
        <v>57</v>
      </c>
      <c r="T19" s="714" t="s">
        <v>842</v>
      </c>
      <c r="U19" s="55"/>
      <c r="V19" s="80"/>
      <c r="W19" s="81"/>
      <c r="X19" s="81"/>
      <c r="Y19" s="81"/>
      <c r="Z19" s="81"/>
      <c r="AA19" s="82"/>
    </row>
    <row r="20" spans="1:27" s="59" customFormat="1" ht="30" customHeight="1">
      <c r="A20" s="1104"/>
      <c r="B20" s="1062"/>
      <c r="C20" s="1101"/>
      <c r="D20" s="1064"/>
      <c r="E20" s="1054"/>
      <c r="F20" s="52"/>
      <c r="G20" s="399">
        <v>42404.913194444445</v>
      </c>
      <c r="H20" s="399">
        <v>42405.265972222223</v>
      </c>
      <c r="I20" s="52"/>
      <c r="J20" s="52"/>
      <c r="K20" s="52"/>
      <c r="L20" s="41">
        <f t="shared" si="8"/>
        <v>0</v>
      </c>
      <c r="M20" s="41">
        <f t="shared" si="9"/>
        <v>0</v>
      </c>
      <c r="N20" s="41">
        <f t="shared" si="10"/>
        <v>0</v>
      </c>
      <c r="O20" s="41">
        <f t="shared" si="11"/>
        <v>0.35277777777810115</v>
      </c>
      <c r="P20" s="88"/>
      <c r="Q20" s="88"/>
      <c r="R20" s="88"/>
      <c r="S20" s="393" t="s">
        <v>57</v>
      </c>
      <c r="T20" s="714" t="s">
        <v>876</v>
      </c>
      <c r="U20" s="55"/>
      <c r="V20" s="80"/>
      <c r="W20" s="81"/>
      <c r="X20" s="81"/>
      <c r="Y20" s="81"/>
      <c r="Z20" s="81"/>
      <c r="AA20" s="82"/>
    </row>
    <row r="21" spans="1:27" s="59" customFormat="1" ht="30" customHeight="1">
      <c r="A21" s="1104"/>
      <c r="B21" s="1062"/>
      <c r="C21" s="1101"/>
      <c r="D21" s="1064"/>
      <c r="E21" s="1054"/>
      <c r="F21" s="52"/>
      <c r="G21" s="399">
        <v>42412.902083333334</v>
      </c>
      <c r="H21" s="399">
        <v>42413.359027777777</v>
      </c>
      <c r="I21" s="52"/>
      <c r="J21" s="52"/>
      <c r="K21" s="52"/>
      <c r="L21" s="41">
        <f t="shared" si="8"/>
        <v>0</v>
      </c>
      <c r="M21" s="41">
        <f t="shared" si="9"/>
        <v>0</v>
      </c>
      <c r="N21" s="41">
        <f t="shared" si="10"/>
        <v>0</v>
      </c>
      <c r="O21" s="41">
        <f t="shared" si="11"/>
        <v>0.4569444444423425</v>
      </c>
      <c r="P21" s="88"/>
      <c r="Q21" s="88"/>
      <c r="R21" s="88"/>
      <c r="S21" s="393" t="s">
        <v>57</v>
      </c>
      <c r="T21" s="714" t="s">
        <v>877</v>
      </c>
      <c r="U21" s="55"/>
      <c r="V21" s="80"/>
      <c r="W21" s="81"/>
      <c r="X21" s="81"/>
      <c r="Y21" s="81"/>
      <c r="Z21" s="81"/>
      <c r="AA21" s="82"/>
    </row>
    <row r="22" spans="1:27" s="59" customFormat="1" ht="30" customHeight="1">
      <c r="A22" s="1104"/>
      <c r="B22" s="1062"/>
      <c r="C22" s="1101"/>
      <c r="D22" s="1064"/>
      <c r="E22" s="1054"/>
      <c r="F22" s="52"/>
      <c r="G22" s="399">
        <v>42427.456944444442</v>
      </c>
      <c r="H22" s="399">
        <v>42427.586111111108</v>
      </c>
      <c r="I22" s="52"/>
      <c r="J22" s="52"/>
      <c r="K22" s="52"/>
      <c r="L22" s="41">
        <f t="shared" si="8"/>
        <v>0.12916666666569654</v>
      </c>
      <c r="M22" s="41">
        <f t="shared" si="9"/>
        <v>0</v>
      </c>
      <c r="N22" s="41">
        <f t="shared" si="10"/>
        <v>0</v>
      </c>
      <c r="O22" s="41">
        <f t="shared" si="11"/>
        <v>0</v>
      </c>
      <c r="P22" s="88"/>
      <c r="Q22" s="88"/>
      <c r="R22" s="88"/>
      <c r="S22" s="393" t="s">
        <v>834</v>
      </c>
      <c r="T22" s="714" t="s">
        <v>878</v>
      </c>
      <c r="U22" s="55"/>
      <c r="V22" s="80"/>
      <c r="W22" s="81"/>
      <c r="X22" s="81"/>
      <c r="Y22" s="81"/>
      <c r="Z22" s="81"/>
      <c r="AA22" s="82"/>
    </row>
    <row r="23" spans="1:27" s="69" customFormat="1" ht="30" customHeight="1" thickBot="1">
      <c r="A23" s="401"/>
      <c r="B23" s="60"/>
      <c r="C23" s="402" t="s">
        <v>58</v>
      </c>
      <c r="D23" s="60"/>
      <c r="E23" s="61"/>
      <c r="F23" s="62" t="s">
        <v>54</v>
      </c>
      <c r="G23" s="403"/>
      <c r="H23" s="403"/>
      <c r="I23" s="62" t="s">
        <v>54</v>
      </c>
      <c r="J23" s="62" t="s">
        <v>54</v>
      </c>
      <c r="K23" s="62" t="s">
        <v>54</v>
      </c>
      <c r="L23" s="63">
        <f>SUM(L18:L22)</f>
        <v>0.12916666666569654</v>
      </c>
      <c r="M23" s="63">
        <f>SUM(M18:M22)</f>
        <v>0</v>
      </c>
      <c r="N23" s="63">
        <f>SUM(N18:N22)</f>
        <v>0</v>
      </c>
      <c r="O23" s="63">
        <f>SUM(O18:O22)</f>
        <v>1.5847222222146229</v>
      </c>
      <c r="P23" s="63"/>
      <c r="Q23" s="63"/>
      <c r="R23" s="63"/>
      <c r="S23" s="60"/>
      <c r="T23" s="972"/>
      <c r="U23" s="847"/>
      <c r="V23" s="207">
        <f>$AB$15-((N23*24))</f>
        <v>696</v>
      </c>
      <c r="W23" s="208">
        <v>1779</v>
      </c>
      <c r="X23" s="846">
        <v>267.62799999999999</v>
      </c>
      <c r="Y23" s="210">
        <f>W23*X23</f>
        <v>476110.212</v>
      </c>
      <c r="Z23" s="207">
        <f>(Y23*(V23-L23*24))/V23</f>
        <v>473989.60617070558</v>
      </c>
      <c r="AA23" s="470">
        <f>(Z23/Y23)*100</f>
        <v>99.554597701152773</v>
      </c>
    </row>
    <row r="24" spans="1:27" s="59" customFormat="1" ht="30" customHeight="1">
      <c r="A24" s="1049">
        <v>3</v>
      </c>
      <c r="B24" s="1061" t="s">
        <v>59</v>
      </c>
      <c r="C24" s="1065" t="s">
        <v>60</v>
      </c>
      <c r="D24" s="1063">
        <v>334.8</v>
      </c>
      <c r="E24" s="1053" t="s">
        <v>53</v>
      </c>
      <c r="F24" s="71" t="s">
        <v>54</v>
      </c>
      <c r="G24" s="399">
        <v>42401.895138888889</v>
      </c>
      <c r="H24" s="399">
        <v>42402.292361111111</v>
      </c>
      <c r="I24" s="52"/>
      <c r="J24" s="52"/>
      <c r="K24" s="181"/>
      <c r="L24" s="41">
        <f t="shared" ref="L24" si="12">IF(RIGHT(S24)="T",(+H24-G24),0)</f>
        <v>0</v>
      </c>
      <c r="M24" s="41">
        <f t="shared" ref="M24" si="13">IF(RIGHT(S24)="U",(+H24-G24),0)</f>
        <v>0</v>
      </c>
      <c r="N24" s="41">
        <f t="shared" ref="N24" si="14">IF(RIGHT(S24)="C",(+H24-G24),0)</f>
        <v>0</v>
      </c>
      <c r="O24" s="41">
        <f t="shared" ref="O24" si="15">IF(RIGHT(S24)="D",(+H24-G24),0)</f>
        <v>0.39722222222189885</v>
      </c>
      <c r="P24" s="52"/>
      <c r="Q24" s="52"/>
      <c r="R24" s="52"/>
      <c r="S24" s="393" t="s">
        <v>57</v>
      </c>
      <c r="T24" s="714" t="s">
        <v>842</v>
      </c>
      <c r="U24" s="79"/>
      <c r="V24" s="635"/>
      <c r="W24" s="635"/>
      <c r="X24" s="635"/>
      <c r="Y24" s="635"/>
      <c r="Z24" s="635"/>
      <c r="AA24" s="635"/>
    </row>
    <row r="25" spans="1:27" s="59" customFormat="1" ht="30" customHeight="1">
      <c r="A25" s="1050"/>
      <c r="B25" s="1062"/>
      <c r="C25" s="1101"/>
      <c r="D25" s="1064"/>
      <c r="E25" s="1054"/>
      <c r="F25" s="88"/>
      <c r="G25" s="399">
        <v>42407.893055555556</v>
      </c>
      <c r="H25" s="399">
        <v>42408.386805555558</v>
      </c>
      <c r="I25" s="88"/>
      <c r="J25" s="88"/>
      <c r="K25" s="40"/>
      <c r="L25" s="78">
        <f t="shared" ref="L25:L30" si="16">IF(RIGHT(S25)="T",(+H25-G25),0)</f>
        <v>0</v>
      </c>
      <c r="M25" s="78">
        <f t="shared" ref="M25:M30" si="17">IF(RIGHT(S25)="U",(+H25-G25),0)</f>
        <v>0</v>
      </c>
      <c r="N25" s="78">
        <f t="shared" ref="N25:N30" si="18">IF(RIGHT(S25)="C",(+H25-G25),0)</f>
        <v>0</v>
      </c>
      <c r="O25" s="78">
        <f t="shared" ref="O25:O30" si="19">IF(RIGHT(S25)="D",(+H25-G25),0)</f>
        <v>0.49375000000145519</v>
      </c>
      <c r="P25" s="88"/>
      <c r="Q25" s="88"/>
      <c r="R25" s="88"/>
      <c r="S25" s="393" t="s">
        <v>57</v>
      </c>
      <c r="T25" s="714" t="s">
        <v>879</v>
      </c>
      <c r="U25" s="89"/>
      <c r="V25" s="635"/>
      <c r="W25" s="635"/>
      <c r="X25" s="635"/>
      <c r="Y25" s="635"/>
      <c r="Z25" s="635"/>
      <c r="AA25" s="635"/>
    </row>
    <row r="26" spans="1:27" s="59" customFormat="1" ht="30" customHeight="1">
      <c r="A26" s="1050"/>
      <c r="B26" s="1062"/>
      <c r="C26" s="1101"/>
      <c r="D26" s="1064"/>
      <c r="E26" s="1054"/>
      <c r="F26" s="88"/>
      <c r="G26" s="399">
        <v>42409.04583333333</v>
      </c>
      <c r="H26" s="399">
        <v>42409.243750000001</v>
      </c>
      <c r="I26" s="88"/>
      <c r="J26" s="88"/>
      <c r="K26" s="40"/>
      <c r="L26" s="78">
        <f t="shared" si="16"/>
        <v>0</v>
      </c>
      <c r="M26" s="78">
        <f t="shared" si="17"/>
        <v>0</v>
      </c>
      <c r="N26" s="78">
        <f t="shared" si="18"/>
        <v>0</v>
      </c>
      <c r="O26" s="78">
        <f t="shared" si="19"/>
        <v>0.19791666667151731</v>
      </c>
      <c r="P26" s="88"/>
      <c r="Q26" s="88"/>
      <c r="R26" s="88"/>
      <c r="S26" s="393" t="s">
        <v>57</v>
      </c>
      <c r="T26" s="714" t="s">
        <v>842</v>
      </c>
      <c r="U26" s="89"/>
      <c r="V26" s="635"/>
      <c r="W26" s="635"/>
      <c r="X26" s="635"/>
      <c r="Y26" s="635"/>
      <c r="Z26" s="635"/>
      <c r="AA26" s="635"/>
    </row>
    <row r="27" spans="1:27" s="59" customFormat="1" ht="30" customHeight="1">
      <c r="A27" s="1050"/>
      <c r="B27" s="1062"/>
      <c r="C27" s="1101"/>
      <c r="D27" s="1064"/>
      <c r="E27" s="1054"/>
      <c r="F27" s="88"/>
      <c r="G27" s="399">
        <v>42410.05972222222</v>
      </c>
      <c r="H27" s="399">
        <v>42410.28125</v>
      </c>
      <c r="I27" s="88"/>
      <c r="J27" s="88"/>
      <c r="K27" s="40"/>
      <c r="L27" s="78">
        <f t="shared" si="16"/>
        <v>0</v>
      </c>
      <c r="M27" s="78">
        <f t="shared" si="17"/>
        <v>0</v>
      </c>
      <c r="N27" s="78">
        <f t="shared" si="18"/>
        <v>0</v>
      </c>
      <c r="O27" s="78">
        <f t="shared" si="19"/>
        <v>0.22152777777955635</v>
      </c>
      <c r="P27" s="88"/>
      <c r="Q27" s="88"/>
      <c r="R27" s="88"/>
      <c r="S27" s="393" t="s">
        <v>57</v>
      </c>
      <c r="T27" s="714" t="s">
        <v>880</v>
      </c>
      <c r="U27" s="89"/>
      <c r="V27" s="635"/>
      <c r="W27" s="635"/>
      <c r="X27" s="635"/>
      <c r="Y27" s="635"/>
      <c r="Z27" s="635"/>
      <c r="AA27" s="635"/>
    </row>
    <row r="28" spans="1:27" s="59" customFormat="1" ht="30" customHeight="1">
      <c r="A28" s="1050"/>
      <c r="B28" s="1062"/>
      <c r="C28" s="1101"/>
      <c r="D28" s="1064"/>
      <c r="E28" s="1054"/>
      <c r="F28" s="88"/>
      <c r="G28" s="399">
        <v>42411.190972222219</v>
      </c>
      <c r="H28" s="399">
        <v>42411.323611111111</v>
      </c>
      <c r="I28" s="88"/>
      <c r="J28" s="88"/>
      <c r="K28" s="40"/>
      <c r="L28" s="78">
        <f t="shared" si="16"/>
        <v>0</v>
      </c>
      <c r="M28" s="78">
        <f t="shared" si="17"/>
        <v>0</v>
      </c>
      <c r="N28" s="78">
        <f t="shared" si="18"/>
        <v>0</v>
      </c>
      <c r="O28" s="78">
        <f t="shared" si="19"/>
        <v>0.13263888889196096</v>
      </c>
      <c r="P28" s="88"/>
      <c r="Q28" s="88"/>
      <c r="R28" s="88"/>
      <c r="S28" s="393" t="s">
        <v>57</v>
      </c>
      <c r="T28" s="714" t="s">
        <v>840</v>
      </c>
      <c r="U28" s="89"/>
      <c r="V28" s="635"/>
      <c r="W28" s="635"/>
      <c r="X28" s="635"/>
      <c r="Y28" s="635"/>
      <c r="Z28" s="635"/>
      <c r="AA28" s="635"/>
    </row>
    <row r="29" spans="1:27" s="59" customFormat="1" ht="30" customHeight="1">
      <c r="A29" s="1050"/>
      <c r="B29" s="1062"/>
      <c r="C29" s="1101"/>
      <c r="D29" s="1064"/>
      <c r="E29" s="1054"/>
      <c r="F29" s="88"/>
      <c r="G29" s="399">
        <v>42411.881249999999</v>
      </c>
      <c r="H29" s="399">
        <v>42412.322916666664</v>
      </c>
      <c r="I29" s="88"/>
      <c r="J29" s="88"/>
      <c r="K29" s="40"/>
      <c r="L29" s="78">
        <f t="shared" si="16"/>
        <v>0</v>
      </c>
      <c r="M29" s="78">
        <f t="shared" si="17"/>
        <v>0</v>
      </c>
      <c r="N29" s="78">
        <f t="shared" si="18"/>
        <v>0</v>
      </c>
      <c r="O29" s="78">
        <f t="shared" si="19"/>
        <v>0.44166666666569654</v>
      </c>
      <c r="P29" s="88"/>
      <c r="Q29" s="88"/>
      <c r="R29" s="88"/>
      <c r="S29" s="393" t="s">
        <v>57</v>
      </c>
      <c r="T29" s="714" t="s">
        <v>881</v>
      </c>
      <c r="U29" s="89"/>
      <c r="V29" s="635"/>
      <c r="W29" s="635"/>
      <c r="X29" s="635"/>
      <c r="Y29" s="635"/>
      <c r="Z29" s="635"/>
      <c r="AA29" s="635"/>
    </row>
    <row r="30" spans="1:27" s="59" customFormat="1" ht="30" customHeight="1">
      <c r="A30" s="1050"/>
      <c r="B30" s="1062"/>
      <c r="C30" s="1101"/>
      <c r="D30" s="1064"/>
      <c r="E30" s="1054"/>
      <c r="F30" s="88"/>
      <c r="G30" s="399">
        <v>42414.9</v>
      </c>
      <c r="H30" s="399">
        <v>42415.255555555559</v>
      </c>
      <c r="I30" s="88"/>
      <c r="J30" s="88"/>
      <c r="K30" s="40"/>
      <c r="L30" s="78">
        <f t="shared" si="16"/>
        <v>0</v>
      </c>
      <c r="M30" s="78">
        <f t="shared" si="17"/>
        <v>0</v>
      </c>
      <c r="N30" s="78">
        <f t="shared" si="18"/>
        <v>0</v>
      </c>
      <c r="O30" s="78">
        <f t="shared" si="19"/>
        <v>0.3555555555576575</v>
      </c>
      <c r="P30" s="88"/>
      <c r="Q30" s="88"/>
      <c r="R30" s="88"/>
      <c r="S30" s="393" t="s">
        <v>57</v>
      </c>
      <c r="T30" s="714" t="s">
        <v>877</v>
      </c>
      <c r="U30" s="89"/>
      <c r="V30" s="635"/>
      <c r="W30" s="635"/>
      <c r="X30" s="635"/>
      <c r="Y30" s="635"/>
      <c r="Z30" s="635"/>
      <c r="AA30" s="635"/>
    </row>
    <row r="31" spans="1:27" s="59" customFormat="1" ht="30" customHeight="1">
      <c r="A31" s="1050"/>
      <c r="B31" s="1062"/>
      <c r="C31" s="1101"/>
      <c r="D31" s="1064"/>
      <c r="E31" s="1054"/>
      <c r="F31" s="88"/>
      <c r="G31" s="399">
        <v>42415.887499999997</v>
      </c>
      <c r="H31" s="399">
        <v>42416.343055555553</v>
      </c>
      <c r="I31" s="88"/>
      <c r="J31" s="88"/>
      <c r="K31" s="40"/>
      <c r="L31" s="78">
        <f t="shared" ref="L31:L34" si="20">IF(RIGHT(S31)="T",(+H31-G31),0)</f>
        <v>0</v>
      </c>
      <c r="M31" s="78">
        <f t="shared" ref="M31:M34" si="21">IF(RIGHT(S31)="U",(+H31-G31),0)</f>
        <v>0</v>
      </c>
      <c r="N31" s="78">
        <f t="shared" ref="N31:N34" si="22">IF(RIGHT(S31)="C",(+H31-G31),0)</f>
        <v>0</v>
      </c>
      <c r="O31" s="78">
        <f t="shared" ref="O31:O34" si="23">IF(RIGHT(S31)="D",(+H31-G31),0)</f>
        <v>0.45555555555620231</v>
      </c>
      <c r="P31" s="88"/>
      <c r="Q31" s="88"/>
      <c r="R31" s="88"/>
      <c r="S31" s="393" t="s">
        <v>57</v>
      </c>
      <c r="T31" s="714" t="s">
        <v>882</v>
      </c>
      <c r="U31" s="89"/>
      <c r="V31" s="635"/>
      <c r="W31" s="635"/>
      <c r="X31" s="635"/>
      <c r="Y31" s="635"/>
      <c r="Z31" s="635"/>
      <c r="AA31" s="635"/>
    </row>
    <row r="32" spans="1:27" s="59" customFormat="1" ht="30" customHeight="1">
      <c r="A32" s="1050"/>
      <c r="B32" s="1062"/>
      <c r="C32" s="1101"/>
      <c r="D32" s="1064"/>
      <c r="E32" s="1054"/>
      <c r="F32" s="88"/>
      <c r="G32" s="399">
        <v>42416.918055555558</v>
      </c>
      <c r="H32" s="399">
        <v>42417.287499999999</v>
      </c>
      <c r="I32" s="88"/>
      <c r="J32" s="88"/>
      <c r="K32" s="40"/>
      <c r="L32" s="78">
        <f t="shared" si="20"/>
        <v>0</v>
      </c>
      <c r="M32" s="78">
        <f t="shared" si="21"/>
        <v>0</v>
      </c>
      <c r="N32" s="78">
        <f t="shared" si="22"/>
        <v>0</v>
      </c>
      <c r="O32" s="78">
        <f t="shared" si="23"/>
        <v>0.36944444444088731</v>
      </c>
      <c r="P32" s="88"/>
      <c r="Q32" s="88"/>
      <c r="R32" s="88"/>
      <c r="S32" s="393" t="s">
        <v>57</v>
      </c>
      <c r="T32" s="714" t="s">
        <v>843</v>
      </c>
      <c r="U32" s="89"/>
      <c r="V32" s="635"/>
      <c r="W32" s="635"/>
      <c r="X32" s="635"/>
      <c r="Y32" s="635"/>
      <c r="Z32" s="635"/>
      <c r="AA32" s="635"/>
    </row>
    <row r="33" spans="1:44" s="59" customFormat="1" ht="30" customHeight="1">
      <c r="A33" s="1050"/>
      <c r="B33" s="1062"/>
      <c r="C33" s="1101"/>
      <c r="D33" s="1064"/>
      <c r="E33" s="1054"/>
      <c r="F33" s="88"/>
      <c r="G33" s="399">
        <v>42418.053472222222</v>
      </c>
      <c r="H33" s="399">
        <v>42418.255555555559</v>
      </c>
      <c r="I33" s="88"/>
      <c r="J33" s="88"/>
      <c r="K33" s="40"/>
      <c r="L33" s="78">
        <f t="shared" si="20"/>
        <v>0</v>
      </c>
      <c r="M33" s="78">
        <f t="shared" si="21"/>
        <v>0</v>
      </c>
      <c r="N33" s="78">
        <f t="shared" si="22"/>
        <v>0</v>
      </c>
      <c r="O33" s="78">
        <f t="shared" si="23"/>
        <v>0.20208333333721384</v>
      </c>
      <c r="P33" s="88"/>
      <c r="Q33" s="88"/>
      <c r="R33" s="88"/>
      <c r="S33" s="393" t="s">
        <v>57</v>
      </c>
      <c r="T33" s="714" t="s">
        <v>843</v>
      </c>
      <c r="U33" s="89"/>
      <c r="V33" s="635"/>
      <c r="W33" s="635"/>
      <c r="X33" s="635"/>
      <c r="Y33" s="635"/>
      <c r="Z33" s="635"/>
      <c r="AA33" s="635"/>
    </row>
    <row r="34" spans="1:44" s="59" customFormat="1" ht="30" customHeight="1">
      <c r="A34" s="1050"/>
      <c r="B34" s="1062"/>
      <c r="C34" s="1101"/>
      <c r="D34" s="1064"/>
      <c r="E34" s="1054"/>
      <c r="F34" s="88"/>
      <c r="G34" s="399">
        <v>42420.918749999997</v>
      </c>
      <c r="H34" s="399">
        <v>42421.323611111111</v>
      </c>
      <c r="I34" s="88"/>
      <c r="J34" s="88"/>
      <c r="K34" s="40"/>
      <c r="L34" s="78">
        <f t="shared" si="20"/>
        <v>0</v>
      </c>
      <c r="M34" s="78">
        <f t="shared" si="21"/>
        <v>0</v>
      </c>
      <c r="N34" s="78">
        <f t="shared" si="22"/>
        <v>0</v>
      </c>
      <c r="O34" s="78">
        <f t="shared" si="23"/>
        <v>0.40486111111385981</v>
      </c>
      <c r="P34" s="88"/>
      <c r="Q34" s="88"/>
      <c r="R34" s="88"/>
      <c r="S34" s="393" t="s">
        <v>57</v>
      </c>
      <c r="T34" s="714" t="s">
        <v>883</v>
      </c>
      <c r="U34" s="89"/>
      <c r="V34" s="635"/>
      <c r="W34" s="635"/>
      <c r="X34" s="635"/>
      <c r="Y34" s="635"/>
      <c r="Z34" s="635"/>
      <c r="AA34" s="635"/>
    </row>
    <row r="35" spans="1:44" s="69" customFormat="1" ht="30" customHeight="1" thickBot="1">
      <c r="A35" s="401"/>
      <c r="B35" s="60"/>
      <c r="C35" s="402" t="s">
        <v>58</v>
      </c>
      <c r="D35" s="60"/>
      <c r="E35" s="61"/>
      <c r="F35" s="62" t="s">
        <v>54</v>
      </c>
      <c r="G35" s="403"/>
      <c r="H35" s="403"/>
      <c r="I35" s="62" t="s">
        <v>54</v>
      </c>
      <c r="J35" s="62" t="s">
        <v>54</v>
      </c>
      <c r="K35" s="62" t="s">
        <v>54</v>
      </c>
      <c r="L35" s="63">
        <f>SUM(L24:L34)</f>
        <v>0</v>
      </c>
      <c r="M35" s="63">
        <f>SUM(M24:M34)</f>
        <v>0</v>
      </c>
      <c r="N35" s="63">
        <f>SUM(N24:N34)</f>
        <v>0</v>
      </c>
      <c r="O35" s="63">
        <f>SUM(O24:O34)</f>
        <v>3.672222222237906</v>
      </c>
      <c r="P35" s="63"/>
      <c r="Q35" s="63"/>
      <c r="R35" s="63"/>
      <c r="S35" s="60"/>
      <c r="T35" s="412"/>
      <c r="U35" s="60"/>
      <c r="V35" s="408">
        <f>$AB$15-((N35*24))</f>
        <v>696</v>
      </c>
      <c r="W35" s="409">
        <v>1210</v>
      </c>
      <c r="X35" s="410">
        <v>334.8</v>
      </c>
      <c r="Y35" s="411">
        <f t="shared" ref="Y35" si="24">W35*X35</f>
        <v>405108</v>
      </c>
      <c r="Z35" s="408">
        <f>(Y35*(V35-L35*24))/V35</f>
        <v>405108</v>
      </c>
      <c r="AA35" s="413">
        <f t="shared" ref="AA35" si="25">(Z35/Y35)*100</f>
        <v>100</v>
      </c>
    </row>
    <row r="36" spans="1:44" s="51" customFormat="1" ht="25.5" customHeight="1" thickBot="1">
      <c r="A36" s="1059">
        <v>4</v>
      </c>
      <c r="B36" s="1074" t="s">
        <v>61</v>
      </c>
      <c r="C36" s="1130" t="s">
        <v>62</v>
      </c>
      <c r="D36" s="1063">
        <v>253.07599999999999</v>
      </c>
      <c r="E36" s="1053" t="s">
        <v>53</v>
      </c>
      <c r="F36" s="38" t="s">
        <v>54</v>
      </c>
      <c r="G36" s="399"/>
      <c r="H36" s="399"/>
      <c r="I36" s="139"/>
      <c r="J36" s="139"/>
      <c r="K36" s="139"/>
      <c r="L36" s="84">
        <f>IF(RIGHT(S36)="T",(+H36-G36),0)</f>
        <v>0</v>
      </c>
      <c r="M36" s="84">
        <f>IF(RIGHT(S36)="U",(+H36-G36),0)</f>
        <v>0</v>
      </c>
      <c r="N36" s="84">
        <f>IF(RIGHT(S36)="C",(+H36-G36),0)</f>
        <v>0</v>
      </c>
      <c r="O36" s="84">
        <f>IF(RIGHT(S36)="D",(+H36-G36),0)</f>
        <v>0</v>
      </c>
      <c r="P36" s="93"/>
      <c r="Q36" s="93"/>
      <c r="R36" s="93"/>
      <c r="S36" s="393"/>
      <c r="T36" s="714"/>
      <c r="U36" s="93"/>
      <c r="V36" s="94"/>
      <c r="W36" s="95"/>
      <c r="X36" s="95"/>
      <c r="Y36" s="95"/>
      <c r="Z36" s="95"/>
      <c r="AA36" s="96"/>
      <c r="AB36" s="97"/>
      <c r="AC36" s="49"/>
      <c r="AD36" s="49"/>
      <c r="AE36" s="49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</row>
    <row r="37" spans="1:44" s="51" customFormat="1" ht="25.5" customHeight="1">
      <c r="A37" s="1060"/>
      <c r="B37" s="1075"/>
      <c r="C37" s="1131"/>
      <c r="D37" s="1064"/>
      <c r="E37" s="1054"/>
      <c r="F37" s="77" t="s">
        <v>54</v>
      </c>
      <c r="G37" s="399"/>
      <c r="H37" s="399"/>
      <c r="I37" s="142"/>
      <c r="J37" s="142"/>
      <c r="K37" s="142"/>
      <c r="L37" s="78">
        <f t="shared" ref="L37" si="26">IF(RIGHT(S37)="T",(+H37-G37),0)</f>
        <v>0</v>
      </c>
      <c r="M37" s="78">
        <f t="shared" ref="M37" si="27">IF(RIGHT(S37)="U",(+H37-G37),0)</f>
        <v>0</v>
      </c>
      <c r="N37" s="78">
        <f t="shared" ref="N37" si="28">IF(RIGHT(S37)="C",(+H37-G37),0)</f>
        <v>0</v>
      </c>
      <c r="O37" s="78">
        <f t="shared" ref="O37" si="29">IF(RIGHT(S37)="D",(+H37-G37),0)</f>
        <v>0</v>
      </c>
      <c r="P37" s="93"/>
      <c r="Q37" s="93"/>
      <c r="R37" s="93"/>
      <c r="S37" s="393"/>
      <c r="T37" s="714"/>
      <c r="U37" s="42"/>
      <c r="V37" s="127"/>
      <c r="W37" s="114"/>
      <c r="X37" s="114"/>
      <c r="Y37" s="114"/>
      <c r="Z37" s="114"/>
      <c r="AA37" s="128"/>
      <c r="AB37" s="97"/>
      <c r="AC37" s="49"/>
      <c r="AD37" s="49"/>
      <c r="AE37" s="49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</row>
    <row r="38" spans="1:44" s="69" customFormat="1" ht="30" customHeight="1" thickBot="1">
      <c r="A38" s="401"/>
      <c r="B38" s="60"/>
      <c r="C38" s="402" t="s">
        <v>58</v>
      </c>
      <c r="D38" s="60"/>
      <c r="E38" s="61"/>
      <c r="F38" s="62" t="s">
        <v>54</v>
      </c>
      <c r="G38" s="403"/>
      <c r="H38" s="403"/>
      <c r="I38" s="62" t="s">
        <v>54</v>
      </c>
      <c r="J38" s="62" t="s">
        <v>54</v>
      </c>
      <c r="K38" s="62" t="s">
        <v>54</v>
      </c>
      <c r="L38" s="63">
        <f>SUM(L36:L37)</f>
        <v>0</v>
      </c>
      <c r="M38" s="63">
        <f>SUM(M36:M37)</f>
        <v>0</v>
      </c>
      <c r="N38" s="63">
        <f>SUM(N36:N37)</f>
        <v>0</v>
      </c>
      <c r="O38" s="63">
        <f>SUM(O36:O37)</f>
        <v>0</v>
      </c>
      <c r="P38" s="63"/>
      <c r="Q38" s="63"/>
      <c r="R38" s="63"/>
      <c r="S38" s="60"/>
      <c r="T38" s="412"/>
      <c r="U38" s="60"/>
      <c r="V38" s="404">
        <f>$AB$15-((N38*24))</f>
        <v>696</v>
      </c>
      <c r="W38" s="405">
        <v>1747</v>
      </c>
      <c r="X38" s="98">
        <v>253.07599999999999</v>
      </c>
      <c r="Y38" s="406">
        <f t="shared" ref="Y38" si="30">W38*X38</f>
        <v>442123.772</v>
      </c>
      <c r="Z38" s="404">
        <f>(Y38*(V38-L38*24))/V38</f>
        <v>442123.77199999994</v>
      </c>
      <c r="AA38" s="407">
        <f t="shared" ref="AA38" si="31">(Z38/Y38)*100</f>
        <v>99.999999999999986</v>
      </c>
    </row>
    <row r="39" spans="1:44" s="51" customFormat="1" ht="35.25" customHeight="1" thickBot="1">
      <c r="A39" s="1059">
        <v>5</v>
      </c>
      <c r="B39" s="1074" t="s">
        <v>63</v>
      </c>
      <c r="C39" s="1130" t="s">
        <v>64</v>
      </c>
      <c r="D39" s="1063">
        <v>484.6</v>
      </c>
      <c r="E39" s="1053" t="s">
        <v>53</v>
      </c>
      <c r="F39" s="38" t="s">
        <v>54</v>
      </c>
      <c r="G39" s="399">
        <v>42404.681250000001</v>
      </c>
      <c r="H39" s="399">
        <v>42404.763194444444</v>
      </c>
      <c r="I39" s="139"/>
      <c r="J39" s="139"/>
      <c r="K39" s="139"/>
      <c r="L39" s="41">
        <f t="shared" ref="L39" si="32">IF(RIGHT(S39)="T",(+H39-G39),0)</f>
        <v>8.1944444442342501E-2</v>
      </c>
      <c r="M39" s="41">
        <f t="shared" ref="M39" si="33">IF(RIGHT(S39)="U",(+H39-G39),0)</f>
        <v>0</v>
      </c>
      <c r="N39" s="41">
        <f t="shared" ref="N39" si="34">IF(RIGHT(S39)="C",(+H39-G39),0)</f>
        <v>0</v>
      </c>
      <c r="O39" s="41">
        <f t="shared" ref="O39" si="35">IF(RIGHT(S39)="D",(+H39-G39),0)</f>
        <v>0</v>
      </c>
      <c r="P39" s="44"/>
      <c r="Q39" s="44"/>
      <c r="R39" s="44"/>
      <c r="S39" s="393" t="s">
        <v>834</v>
      </c>
      <c r="T39" s="714" t="s">
        <v>884</v>
      </c>
      <c r="U39" s="44"/>
      <c r="V39" s="107"/>
      <c r="W39" s="821"/>
      <c r="X39" s="817"/>
      <c r="Y39" s="109"/>
      <c r="Z39" s="107"/>
      <c r="AA39" s="110"/>
      <c r="AB39" s="97"/>
      <c r="AC39" s="49"/>
      <c r="AD39" s="49"/>
      <c r="AE39" s="49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</row>
    <row r="40" spans="1:44" s="51" customFormat="1" ht="35.25" customHeight="1" thickBot="1">
      <c r="A40" s="1060"/>
      <c r="B40" s="1075"/>
      <c r="C40" s="1131"/>
      <c r="D40" s="1064"/>
      <c r="E40" s="1054"/>
      <c r="F40" s="38" t="s">
        <v>54</v>
      </c>
      <c r="G40" s="399">
        <v>42409.303472222222</v>
      </c>
      <c r="H40" s="399">
        <v>42409.322916666664</v>
      </c>
      <c r="I40" s="139"/>
      <c r="J40" s="139"/>
      <c r="K40" s="139"/>
      <c r="L40" s="41">
        <f t="shared" ref="L40:L43" si="36">IF(RIGHT(S40)="T",(+H40-G40),0)</f>
        <v>0</v>
      </c>
      <c r="M40" s="41">
        <f t="shared" ref="M40:M43" si="37">IF(RIGHT(S40)="U",(+H40-G40),0)</f>
        <v>0</v>
      </c>
      <c r="N40" s="41">
        <f t="shared" ref="N40:N43" si="38">IF(RIGHT(S40)="C",(+H40-G40),0)</f>
        <v>1.9444444442342501E-2</v>
      </c>
      <c r="O40" s="41">
        <f t="shared" ref="O40:O43" si="39">IF(RIGHT(S40)="D",(+H40-G40),0)</f>
        <v>0</v>
      </c>
      <c r="P40" s="44"/>
      <c r="Q40" s="44"/>
      <c r="R40" s="44"/>
      <c r="S40" s="393" t="s">
        <v>838</v>
      </c>
      <c r="T40" s="714" t="s">
        <v>885</v>
      </c>
      <c r="U40" s="44"/>
      <c r="V40" s="107"/>
      <c r="W40" s="1013"/>
      <c r="X40" s="1022"/>
      <c r="Y40" s="109"/>
      <c r="Z40" s="107"/>
      <c r="AA40" s="110"/>
      <c r="AB40" s="97"/>
      <c r="AC40" s="49"/>
      <c r="AD40" s="49"/>
      <c r="AE40" s="49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</row>
    <row r="41" spans="1:44" s="51" customFormat="1" ht="35.25" customHeight="1" thickBot="1">
      <c r="A41" s="1060"/>
      <c r="B41" s="1075"/>
      <c r="C41" s="1131"/>
      <c r="D41" s="1064"/>
      <c r="E41" s="1054"/>
      <c r="F41" s="38" t="s">
        <v>54</v>
      </c>
      <c r="G41" s="399">
        <v>42416.359722222223</v>
      </c>
      <c r="H41" s="399">
        <v>42416.771527777775</v>
      </c>
      <c r="I41" s="139"/>
      <c r="J41" s="139"/>
      <c r="K41" s="139"/>
      <c r="L41" s="41">
        <f t="shared" si="36"/>
        <v>0</v>
      </c>
      <c r="M41" s="41">
        <f t="shared" si="37"/>
        <v>0</v>
      </c>
      <c r="N41" s="41">
        <f t="shared" si="38"/>
        <v>0</v>
      </c>
      <c r="O41" s="41">
        <f t="shared" si="39"/>
        <v>0.41180555555183673</v>
      </c>
      <c r="P41" s="44"/>
      <c r="Q41" s="44"/>
      <c r="R41" s="44"/>
      <c r="S41" s="393" t="s">
        <v>831</v>
      </c>
      <c r="T41" s="714" t="s">
        <v>886</v>
      </c>
      <c r="U41" s="44"/>
      <c r="V41" s="107"/>
      <c r="W41" s="1013"/>
      <c r="X41" s="1022"/>
      <c r="Y41" s="109"/>
      <c r="Z41" s="107"/>
      <c r="AA41" s="110"/>
      <c r="AB41" s="97"/>
      <c r="AC41" s="49"/>
      <c r="AD41" s="49"/>
      <c r="AE41" s="49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</row>
    <row r="42" spans="1:44" s="51" customFormat="1" ht="35.25" customHeight="1" thickBot="1">
      <c r="A42" s="1060"/>
      <c r="B42" s="1075"/>
      <c r="C42" s="1131"/>
      <c r="D42" s="1064"/>
      <c r="E42" s="1054"/>
      <c r="F42" s="38" t="s">
        <v>54</v>
      </c>
      <c r="G42" s="399">
        <v>42417.340277777781</v>
      </c>
      <c r="H42" s="399">
        <v>42417.787499999999</v>
      </c>
      <c r="I42" s="139"/>
      <c r="J42" s="139"/>
      <c r="K42" s="139"/>
      <c r="L42" s="41">
        <f t="shared" si="36"/>
        <v>0</v>
      </c>
      <c r="M42" s="41">
        <f t="shared" si="37"/>
        <v>0</v>
      </c>
      <c r="N42" s="41">
        <f t="shared" si="38"/>
        <v>0</v>
      </c>
      <c r="O42" s="41">
        <f t="shared" si="39"/>
        <v>0.44722222221753327</v>
      </c>
      <c r="P42" s="44"/>
      <c r="Q42" s="44"/>
      <c r="R42" s="44"/>
      <c r="S42" s="393" t="s">
        <v>831</v>
      </c>
      <c r="T42" s="714" t="s">
        <v>886</v>
      </c>
      <c r="U42" s="44"/>
      <c r="V42" s="107"/>
      <c r="W42" s="1013"/>
      <c r="X42" s="1022"/>
      <c r="Y42" s="109"/>
      <c r="Z42" s="107"/>
      <c r="AA42" s="110"/>
      <c r="AB42" s="97"/>
      <c r="AC42" s="49"/>
      <c r="AD42" s="49"/>
      <c r="AE42" s="49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</row>
    <row r="43" spans="1:44" s="51" customFormat="1" ht="35.25" customHeight="1">
      <c r="A43" s="1060"/>
      <c r="B43" s="1075"/>
      <c r="C43" s="1131"/>
      <c r="D43" s="1064"/>
      <c r="E43" s="1054"/>
      <c r="F43" s="38" t="s">
        <v>54</v>
      </c>
      <c r="G43" s="399">
        <v>42419.59375</v>
      </c>
      <c r="H43" s="399">
        <v>42419.805555555555</v>
      </c>
      <c r="I43" s="139"/>
      <c r="J43" s="139"/>
      <c r="K43" s="139"/>
      <c r="L43" s="41">
        <f t="shared" si="36"/>
        <v>0.21180555555474712</v>
      </c>
      <c r="M43" s="41">
        <f t="shared" si="37"/>
        <v>0</v>
      </c>
      <c r="N43" s="41">
        <f t="shared" si="38"/>
        <v>0</v>
      </c>
      <c r="O43" s="41">
        <f t="shared" si="39"/>
        <v>0</v>
      </c>
      <c r="P43" s="44"/>
      <c r="Q43" s="44"/>
      <c r="R43" s="44"/>
      <c r="S43" s="393" t="s">
        <v>832</v>
      </c>
      <c r="T43" s="714" t="s">
        <v>887</v>
      </c>
      <c r="U43" s="44"/>
      <c r="V43" s="107"/>
      <c r="W43" s="1013"/>
      <c r="X43" s="1022"/>
      <c r="Y43" s="109"/>
      <c r="Z43" s="107"/>
      <c r="AA43" s="110"/>
      <c r="AB43" s="97"/>
      <c r="AC43" s="49"/>
      <c r="AD43" s="49"/>
      <c r="AE43" s="49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</row>
    <row r="44" spans="1:44" s="69" customFormat="1" ht="30" customHeight="1" thickBot="1">
      <c r="A44" s="401"/>
      <c r="B44" s="60"/>
      <c r="C44" s="402" t="s">
        <v>58</v>
      </c>
      <c r="D44" s="60"/>
      <c r="E44" s="61"/>
      <c r="F44" s="62" t="s">
        <v>54</v>
      </c>
      <c r="G44" s="403"/>
      <c r="H44" s="403"/>
      <c r="I44" s="62" t="s">
        <v>54</v>
      </c>
      <c r="J44" s="62" t="s">
        <v>54</v>
      </c>
      <c r="K44" s="62" t="s">
        <v>54</v>
      </c>
      <c r="L44" s="63">
        <f>SUM(L39:L43)</f>
        <v>0.29374999999708962</v>
      </c>
      <c r="M44" s="63">
        <f>SUM(M39:M43)</f>
        <v>0</v>
      </c>
      <c r="N44" s="63">
        <f>SUM(N39:N43)</f>
        <v>1.9444444442342501E-2</v>
      </c>
      <c r="O44" s="63">
        <f>SUM(O39:O43)</f>
        <v>0.85902777776937</v>
      </c>
      <c r="P44" s="63"/>
      <c r="Q44" s="63"/>
      <c r="R44" s="63"/>
      <c r="S44" s="60"/>
      <c r="T44" s="412"/>
      <c r="U44" s="60"/>
      <c r="V44" s="404">
        <f>$AB$15-((N44*24))</f>
        <v>695.53333333338378</v>
      </c>
      <c r="W44" s="405">
        <v>1070</v>
      </c>
      <c r="X44" s="98">
        <v>484.6</v>
      </c>
      <c r="Y44" s="406">
        <f t="shared" ref="Y44" si="40">W44*X44</f>
        <v>518522</v>
      </c>
      <c r="Z44" s="404">
        <f>(Y44*(V44-L44*24))/V44</f>
        <v>513266.20574144996</v>
      </c>
      <c r="AA44" s="413">
        <f t="shared" ref="AA44" si="41">(Z44/Y44)*100</f>
        <v>98.986389341522624</v>
      </c>
    </row>
    <row r="45" spans="1:44" s="51" customFormat="1" ht="30" customHeight="1">
      <c r="A45" s="1221">
        <v>6</v>
      </c>
      <c r="B45" s="1093" t="s">
        <v>65</v>
      </c>
      <c r="C45" s="1224" t="s">
        <v>66</v>
      </c>
      <c r="D45" s="1226">
        <v>355.00799999999998</v>
      </c>
      <c r="E45" s="1228" t="s">
        <v>53</v>
      </c>
      <c r="F45" s="38" t="s">
        <v>54</v>
      </c>
      <c r="G45" s="399"/>
      <c r="H45" s="399"/>
      <c r="I45" s="106"/>
      <c r="J45" s="106"/>
      <c r="K45" s="106"/>
      <c r="L45" s="78">
        <f>IF(RIGHT(S45)="T",(+H45-G45),0)</f>
        <v>0</v>
      </c>
      <c r="M45" s="78">
        <f>IF(RIGHT(S45)="U",(+H45-G45),0)</f>
        <v>0</v>
      </c>
      <c r="N45" s="78">
        <f>IF(RIGHT(S45)="C",(+H45-G45),0)</f>
        <v>0</v>
      </c>
      <c r="O45" s="78">
        <f>IF(RIGHT(S45)="D",(+H45-G45),0)</f>
        <v>0</v>
      </c>
      <c r="P45" s="44"/>
      <c r="Q45" s="44"/>
      <c r="R45" s="44"/>
      <c r="S45" s="393"/>
      <c r="T45" s="714"/>
      <c r="U45" s="44"/>
      <c r="V45" s="185"/>
      <c r="W45" s="45"/>
      <c r="X45" s="839"/>
      <c r="Y45" s="46"/>
      <c r="Z45" s="47"/>
      <c r="AA45" s="48"/>
      <c r="AB45" s="97"/>
      <c r="AC45" s="49"/>
      <c r="AD45" s="49"/>
      <c r="AE45" s="49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</row>
    <row r="46" spans="1:44" s="59" customFormat="1" ht="30" customHeight="1">
      <c r="A46" s="1222"/>
      <c r="B46" s="1167"/>
      <c r="C46" s="1225"/>
      <c r="D46" s="1227"/>
      <c r="E46" s="1229"/>
      <c r="F46" s="52" t="s">
        <v>54</v>
      </c>
      <c r="G46" s="399"/>
      <c r="H46" s="399"/>
      <c r="I46" s="52" t="s">
        <v>54</v>
      </c>
      <c r="J46" s="52" t="s">
        <v>54</v>
      </c>
      <c r="K46" s="52" t="s">
        <v>54</v>
      </c>
      <c r="L46" s="41">
        <f>IF(RIGHT(S46)="T",(+H46-G46),0)</f>
        <v>0</v>
      </c>
      <c r="M46" s="41">
        <f>IF(RIGHT(S46)="U",(+H46-G46),0)</f>
        <v>0</v>
      </c>
      <c r="N46" s="41">
        <f>IF(RIGHT(S46)="C",(+H46-G46),0)</f>
        <v>0</v>
      </c>
      <c r="O46" s="41">
        <f>IF(RIGHT(S46)="D",(+H46-G46),0)</f>
        <v>0</v>
      </c>
      <c r="P46" s="52" t="s">
        <v>54</v>
      </c>
      <c r="Q46" s="52" t="s">
        <v>54</v>
      </c>
      <c r="R46" s="52" t="s">
        <v>54</v>
      </c>
      <c r="S46" s="393"/>
      <c r="T46" s="714"/>
      <c r="U46" s="55"/>
      <c r="V46" s="80"/>
      <c r="W46" s="81"/>
      <c r="X46" s="81"/>
      <c r="Y46" s="81"/>
      <c r="Z46" s="81"/>
      <c r="AA46" s="82"/>
    </row>
    <row r="47" spans="1:44" s="69" customFormat="1" ht="30" customHeight="1" thickBot="1">
      <c r="A47" s="401"/>
      <c r="B47" s="60"/>
      <c r="C47" s="402" t="s">
        <v>58</v>
      </c>
      <c r="D47" s="60"/>
      <c r="E47" s="61"/>
      <c r="F47" s="62" t="s">
        <v>54</v>
      </c>
      <c r="G47" s="403"/>
      <c r="H47" s="403"/>
      <c r="I47" s="62" t="s">
        <v>54</v>
      </c>
      <c r="J47" s="62" t="s">
        <v>54</v>
      </c>
      <c r="K47" s="62" t="s">
        <v>54</v>
      </c>
      <c r="L47" s="63">
        <f>SUM(L45:L46)</f>
        <v>0</v>
      </c>
      <c r="M47" s="63">
        <f>SUM(M45:M46)</f>
        <v>0</v>
      </c>
      <c r="N47" s="63">
        <f>SUM(N45:N46)</f>
        <v>0</v>
      </c>
      <c r="O47" s="63">
        <f>SUM(O45:O46)</f>
        <v>0</v>
      </c>
      <c r="P47" s="63"/>
      <c r="Q47" s="63"/>
      <c r="R47" s="467"/>
      <c r="S47" s="847"/>
      <c r="T47" s="629"/>
      <c r="U47" s="847"/>
      <c r="V47" s="207">
        <f>$AB$15-((N47*24))</f>
        <v>696</v>
      </c>
      <c r="W47" s="208">
        <v>1067</v>
      </c>
      <c r="X47" s="846">
        <v>355.00799999999998</v>
      </c>
      <c r="Y47" s="210">
        <f t="shared" ref="Y47" si="42">W47*X47</f>
        <v>378793.53599999996</v>
      </c>
      <c r="Z47" s="207">
        <f>(Y47*(V47-L47*24))/V47</f>
        <v>378793.53599999996</v>
      </c>
      <c r="AA47" s="470">
        <f t="shared" ref="AA47" si="43">(Z47/Y47)*100</f>
        <v>100</v>
      </c>
    </row>
    <row r="48" spans="1:44" s="51" customFormat="1" ht="27.75" customHeight="1">
      <c r="A48" s="1059">
        <v>7</v>
      </c>
      <c r="B48" s="1074" t="s">
        <v>67</v>
      </c>
      <c r="C48" s="1130" t="s">
        <v>68</v>
      </c>
      <c r="D48" s="1063">
        <v>318.91899999999998</v>
      </c>
      <c r="E48" s="1053" t="s">
        <v>53</v>
      </c>
      <c r="F48" s="71" t="s">
        <v>54</v>
      </c>
      <c r="G48" s="399">
        <v>42421.463194444441</v>
      </c>
      <c r="H48" s="399">
        <v>42421.703472222223</v>
      </c>
      <c r="I48" s="83"/>
      <c r="J48" s="83"/>
      <c r="K48" s="83"/>
      <c r="L48" s="78">
        <f t="shared" ref="L48:L49" si="44">IF(RIGHT(S48)="T",(+H48-G48),0)</f>
        <v>0.24027777778246673</v>
      </c>
      <c r="M48" s="78">
        <f t="shared" ref="M48:M49" si="45">IF(RIGHT(S48)="U",(+H48-G48),0)</f>
        <v>0</v>
      </c>
      <c r="N48" s="78">
        <f t="shared" ref="N48:N49" si="46">IF(RIGHT(S48)="C",(+H48-G48),0)</f>
        <v>0</v>
      </c>
      <c r="O48" s="78">
        <f t="shared" ref="O48:O49" si="47">IF(RIGHT(S48)="D",(+H48-G48),0)</f>
        <v>0</v>
      </c>
      <c r="P48" s="93"/>
      <c r="Q48" s="93"/>
      <c r="R48" s="143"/>
      <c r="S48" s="393" t="s">
        <v>834</v>
      </c>
      <c r="T48" s="714" t="s">
        <v>888</v>
      </c>
      <c r="U48" s="143"/>
      <c r="V48" s="632"/>
      <c r="W48" s="632"/>
      <c r="X48" s="632"/>
      <c r="Y48" s="632"/>
      <c r="Z48" s="632"/>
      <c r="AA48" s="632"/>
      <c r="AB48" s="97"/>
      <c r="AC48" s="49"/>
      <c r="AD48" s="49"/>
      <c r="AE48" s="49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</row>
    <row r="49" spans="1:44" s="51" customFormat="1" ht="30" customHeight="1">
      <c r="A49" s="1103"/>
      <c r="B49" s="1093"/>
      <c r="C49" s="1133"/>
      <c r="D49" s="1067"/>
      <c r="E49" s="1078"/>
      <c r="F49" s="88"/>
      <c r="G49" s="399"/>
      <c r="H49" s="399"/>
      <c r="I49" s="40"/>
      <c r="J49" s="40"/>
      <c r="K49" s="40"/>
      <c r="L49" s="78">
        <f t="shared" si="44"/>
        <v>0</v>
      </c>
      <c r="M49" s="78">
        <f t="shared" si="45"/>
        <v>0</v>
      </c>
      <c r="N49" s="78">
        <f t="shared" si="46"/>
        <v>0</v>
      </c>
      <c r="O49" s="78">
        <f t="shared" si="47"/>
        <v>0</v>
      </c>
      <c r="P49" s="42"/>
      <c r="Q49" s="42"/>
      <c r="R49" s="143"/>
      <c r="S49" s="630"/>
      <c r="T49" s="631"/>
      <c r="U49" s="143"/>
      <c r="V49" s="632"/>
      <c r="W49" s="632"/>
      <c r="X49" s="632"/>
      <c r="Y49" s="632"/>
      <c r="Z49" s="632"/>
      <c r="AA49" s="632"/>
      <c r="AB49" s="97"/>
      <c r="AC49" s="49"/>
      <c r="AD49" s="49"/>
      <c r="AE49" s="49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</row>
    <row r="50" spans="1:44" s="69" customFormat="1" ht="30" customHeight="1" thickBot="1">
      <c r="A50" s="401"/>
      <c r="B50" s="60"/>
      <c r="C50" s="402" t="s">
        <v>58</v>
      </c>
      <c r="D50" s="60"/>
      <c r="E50" s="61"/>
      <c r="F50" s="62" t="s">
        <v>54</v>
      </c>
      <c r="G50" s="403"/>
      <c r="H50" s="403"/>
      <c r="I50" s="62" t="s">
        <v>54</v>
      </c>
      <c r="J50" s="62" t="s">
        <v>54</v>
      </c>
      <c r="K50" s="62" t="s">
        <v>54</v>
      </c>
      <c r="L50" s="63">
        <f>SUM(L48:L49)</f>
        <v>0.24027777778246673</v>
      </c>
      <c r="M50" s="63">
        <f>SUM(M48:M49)</f>
        <v>0</v>
      </c>
      <c r="N50" s="63">
        <f>SUM(N48:N49)</f>
        <v>0</v>
      </c>
      <c r="O50" s="63">
        <f>SUM(O48:O49)</f>
        <v>0</v>
      </c>
      <c r="P50" s="63"/>
      <c r="Q50" s="63"/>
      <c r="R50" s="63"/>
      <c r="S50" s="60"/>
      <c r="T50" s="412"/>
      <c r="U50" s="60"/>
      <c r="V50" s="404">
        <f>$AB$15-((N50*24))</f>
        <v>696</v>
      </c>
      <c r="W50" s="405">
        <v>1374</v>
      </c>
      <c r="X50" s="98">
        <v>318.91899999999998</v>
      </c>
      <c r="Y50" s="406">
        <f t="shared" ref="Y50" si="48">W50*X50</f>
        <v>438194.70599999995</v>
      </c>
      <c r="Z50" s="404">
        <f>(Y50*(V50-L50*24))/V50</f>
        <v>434564.06978642335</v>
      </c>
      <c r="AA50" s="413">
        <f t="shared" ref="AA50" si="49">(Z50/Y50)*100</f>
        <v>99.171455938681149</v>
      </c>
    </row>
    <row r="51" spans="1:44" s="69" customFormat="1" ht="30" customHeight="1" thickBot="1">
      <c r="A51" s="1113">
        <v>8</v>
      </c>
      <c r="B51" s="1074" t="s">
        <v>793</v>
      </c>
      <c r="C51" s="1130" t="s">
        <v>794</v>
      </c>
      <c r="D51" s="1106">
        <v>251.613</v>
      </c>
      <c r="E51" s="1053" t="s">
        <v>53</v>
      </c>
      <c r="F51" s="38" t="s">
        <v>54</v>
      </c>
      <c r="G51" s="399">
        <v>42401.511111111111</v>
      </c>
      <c r="H51" s="399">
        <v>42401.753472222219</v>
      </c>
      <c r="I51" s="139"/>
      <c r="J51" s="139"/>
      <c r="K51" s="139"/>
      <c r="L51" s="78">
        <f t="shared" ref="L51:L57" si="50">IF(RIGHT(S51)="T",(+H51-G51),0)</f>
        <v>0.24236111110803904</v>
      </c>
      <c r="M51" s="78">
        <f t="shared" ref="M51:M57" si="51">IF(RIGHT(S51)="U",(+H51-G51),0)</f>
        <v>0</v>
      </c>
      <c r="N51" s="78">
        <f t="shared" ref="N51:N57" si="52">IF(RIGHT(S51)="C",(+H51-G51),0)</f>
        <v>0</v>
      </c>
      <c r="O51" s="78">
        <f t="shared" ref="O51:O57" si="53">IF(RIGHT(S51)="D",(+H51-G51),0)</f>
        <v>0</v>
      </c>
      <c r="P51" s="44"/>
      <c r="Q51" s="44"/>
      <c r="R51" s="143"/>
      <c r="S51" s="393" t="s">
        <v>832</v>
      </c>
      <c r="T51" s="714" t="s">
        <v>889</v>
      </c>
      <c r="U51" s="143"/>
      <c r="V51" s="632"/>
      <c r="W51" s="632"/>
      <c r="X51" s="632"/>
      <c r="Y51" s="632"/>
      <c r="Z51" s="632"/>
      <c r="AA51" s="632"/>
    </row>
    <row r="52" spans="1:44" s="69" customFormat="1" ht="30" customHeight="1" thickBot="1">
      <c r="A52" s="1114"/>
      <c r="B52" s="1075"/>
      <c r="C52" s="1131"/>
      <c r="D52" s="1223"/>
      <c r="E52" s="1054"/>
      <c r="F52" s="38" t="s">
        <v>54</v>
      </c>
      <c r="G52" s="399">
        <v>42402.658333333333</v>
      </c>
      <c r="H52" s="399">
        <v>42402.688194444447</v>
      </c>
      <c r="I52" s="139"/>
      <c r="J52" s="139"/>
      <c r="K52" s="139"/>
      <c r="L52" s="78">
        <f t="shared" ref="L52:L53" si="54">IF(RIGHT(S52)="T",(+H52-G52),0)</f>
        <v>0</v>
      </c>
      <c r="M52" s="78">
        <f t="shared" ref="M52:M53" si="55">IF(RIGHT(S52)="U",(+H52-G52),0)</f>
        <v>2.9861111113859806E-2</v>
      </c>
      <c r="N52" s="78">
        <f t="shared" ref="N52:N53" si="56">IF(RIGHT(S52)="C",(+H52-G52),0)</f>
        <v>0</v>
      </c>
      <c r="O52" s="78">
        <f t="shared" ref="O52:O53" si="57">IF(RIGHT(S52)="D",(+H52-G52),0)</f>
        <v>0</v>
      </c>
      <c r="P52" s="44"/>
      <c r="Q52" s="44"/>
      <c r="R52" s="143"/>
      <c r="S52" s="393" t="s">
        <v>836</v>
      </c>
      <c r="T52" s="714" t="s">
        <v>890</v>
      </c>
      <c r="U52" s="143"/>
      <c r="V52" s="632"/>
      <c r="W52" s="632"/>
      <c r="X52" s="632"/>
      <c r="Y52" s="632"/>
      <c r="Z52" s="632"/>
      <c r="AA52" s="632"/>
    </row>
    <row r="53" spans="1:44" s="69" customFormat="1" ht="30" customHeight="1">
      <c r="A53" s="1114"/>
      <c r="B53" s="1075"/>
      <c r="C53" s="1131"/>
      <c r="D53" s="1223"/>
      <c r="E53" s="1054"/>
      <c r="F53" s="38" t="s">
        <v>54</v>
      </c>
      <c r="G53" s="399">
        <v>42416.560416666667</v>
      </c>
      <c r="H53" s="399">
        <v>42416.72152777778</v>
      </c>
      <c r="I53" s="139"/>
      <c r="J53" s="139"/>
      <c r="K53" s="139"/>
      <c r="L53" s="78">
        <f t="shared" si="54"/>
        <v>0.16111111111240461</v>
      </c>
      <c r="M53" s="78">
        <f t="shared" si="55"/>
        <v>0</v>
      </c>
      <c r="N53" s="78">
        <f t="shared" si="56"/>
        <v>0</v>
      </c>
      <c r="O53" s="78">
        <f t="shared" si="57"/>
        <v>0</v>
      </c>
      <c r="P53" s="44"/>
      <c r="Q53" s="44"/>
      <c r="R53" s="143"/>
      <c r="S53" s="393" t="s">
        <v>832</v>
      </c>
      <c r="T53" s="714" t="s">
        <v>891</v>
      </c>
      <c r="U53" s="143"/>
      <c r="V53" s="632"/>
      <c r="W53" s="632"/>
      <c r="X53" s="632"/>
      <c r="Y53" s="632"/>
      <c r="Z53" s="632"/>
      <c r="AA53" s="632"/>
    </row>
    <row r="54" spans="1:44" s="69" customFormat="1" ht="27" customHeight="1">
      <c r="A54" s="1114"/>
      <c r="B54" s="1075"/>
      <c r="C54" s="1131"/>
      <c r="D54" s="1223"/>
      <c r="E54" s="1054"/>
      <c r="F54" s="77" t="s">
        <v>54</v>
      </c>
      <c r="G54" s="399">
        <v>42426.486805555556</v>
      </c>
      <c r="H54" s="399">
        <v>42426.763194444444</v>
      </c>
      <c r="I54" s="142"/>
      <c r="J54" s="142"/>
      <c r="K54" s="142"/>
      <c r="L54" s="78">
        <f t="shared" si="50"/>
        <v>0.27638888888759539</v>
      </c>
      <c r="M54" s="78">
        <f t="shared" si="51"/>
        <v>0</v>
      </c>
      <c r="N54" s="78">
        <f t="shared" si="52"/>
        <v>0</v>
      </c>
      <c r="O54" s="78">
        <f t="shared" si="53"/>
        <v>0</v>
      </c>
      <c r="P54" s="143"/>
      <c r="Q54" s="143"/>
      <c r="R54" s="143"/>
      <c r="S54" s="393" t="s">
        <v>834</v>
      </c>
      <c r="T54" s="714" t="s">
        <v>892</v>
      </c>
      <c r="U54" s="143"/>
      <c r="V54" s="632"/>
      <c r="W54" s="632"/>
      <c r="X54" s="632"/>
      <c r="Y54" s="632"/>
      <c r="Z54" s="632"/>
      <c r="AA54" s="632"/>
    </row>
    <row r="55" spans="1:44" s="69" customFormat="1" ht="29.25" customHeight="1" thickBot="1">
      <c r="A55" s="401"/>
      <c r="B55" s="370"/>
      <c r="C55" s="402" t="s">
        <v>58</v>
      </c>
      <c r="D55" s="60"/>
      <c r="E55" s="61"/>
      <c r="F55" s="62" t="s">
        <v>54</v>
      </c>
      <c r="G55" s="403"/>
      <c r="H55" s="403"/>
      <c r="I55" s="62" t="s">
        <v>54</v>
      </c>
      <c r="J55" s="62" t="s">
        <v>54</v>
      </c>
      <c r="K55" s="62" t="s">
        <v>54</v>
      </c>
      <c r="L55" s="63">
        <f>SUM(L51:L54)</f>
        <v>0.67986111110803904</v>
      </c>
      <c r="M55" s="63">
        <f>SUM(M51:M54)</f>
        <v>2.9861111113859806E-2</v>
      </c>
      <c r="N55" s="63">
        <f>SUM(N51:N54)</f>
        <v>0</v>
      </c>
      <c r="O55" s="63">
        <f>SUM(O51:O54)</f>
        <v>0</v>
      </c>
      <c r="P55" s="63"/>
      <c r="Q55" s="63"/>
      <c r="R55" s="63"/>
      <c r="S55" s="60"/>
      <c r="T55" s="412"/>
      <c r="U55" s="60"/>
      <c r="V55" s="861">
        <v>720</v>
      </c>
      <c r="W55" s="524">
        <v>1019</v>
      </c>
      <c r="X55" s="862">
        <v>251.613</v>
      </c>
      <c r="Y55" s="863">
        <f>W55*X55</f>
        <v>256393.647</v>
      </c>
      <c r="Z55" s="404">
        <f>(Y55*(V55-L55*24))/V55</f>
        <v>250583.24467565122</v>
      </c>
      <c r="AA55" s="413">
        <f t="shared" ref="AA55" si="58">(Z55/Y55)*100</f>
        <v>97.733796296306537</v>
      </c>
    </row>
    <row r="56" spans="1:44" s="69" customFormat="1" ht="25.5" customHeight="1">
      <c r="A56" s="1113">
        <v>9</v>
      </c>
      <c r="B56" s="1074" t="s">
        <v>793</v>
      </c>
      <c r="C56" s="1130" t="s">
        <v>808</v>
      </c>
      <c r="D56" s="1106">
        <v>271.57100000000003</v>
      </c>
      <c r="E56" s="1053" t="s">
        <v>53</v>
      </c>
      <c r="F56" s="38" t="s">
        <v>54</v>
      </c>
      <c r="G56" s="633"/>
      <c r="H56" s="633"/>
      <c r="I56" s="139"/>
      <c r="J56" s="139"/>
      <c r="K56" s="139"/>
      <c r="L56" s="78">
        <f t="shared" si="50"/>
        <v>0</v>
      </c>
      <c r="M56" s="78">
        <f t="shared" si="51"/>
        <v>0</v>
      </c>
      <c r="N56" s="78">
        <f t="shared" si="52"/>
        <v>0</v>
      </c>
      <c r="O56" s="78">
        <f t="shared" si="53"/>
        <v>0</v>
      </c>
      <c r="P56" s="44"/>
      <c r="Q56" s="44"/>
      <c r="R56" s="143"/>
      <c r="S56" s="393"/>
      <c r="T56" s="797"/>
      <c r="U56" s="143"/>
      <c r="V56" s="632"/>
      <c r="W56" s="632"/>
      <c r="X56" s="632"/>
      <c r="Y56" s="632"/>
      <c r="Z56" s="632"/>
      <c r="AA56" s="632"/>
    </row>
    <row r="57" spans="1:44" s="69" customFormat="1" ht="23.25" customHeight="1" thickBot="1">
      <c r="A57" s="1114"/>
      <c r="B57" s="1075"/>
      <c r="C57" s="1131"/>
      <c r="D57" s="1223"/>
      <c r="E57" s="1054"/>
      <c r="F57" s="77" t="s">
        <v>54</v>
      </c>
      <c r="G57" s="633"/>
      <c r="H57" s="633"/>
      <c r="I57" s="142"/>
      <c r="J57" s="142"/>
      <c r="K57" s="142"/>
      <c r="L57" s="78">
        <f t="shared" si="50"/>
        <v>0</v>
      </c>
      <c r="M57" s="78">
        <f t="shared" si="51"/>
        <v>0</v>
      </c>
      <c r="N57" s="78">
        <f t="shared" si="52"/>
        <v>0</v>
      </c>
      <c r="O57" s="78">
        <f t="shared" si="53"/>
        <v>0</v>
      </c>
      <c r="P57" s="143"/>
      <c r="Q57" s="143"/>
      <c r="R57" s="143"/>
      <c r="S57" s="393"/>
      <c r="T57" s="797"/>
      <c r="U57" s="143"/>
      <c r="V57" s="632"/>
      <c r="W57" s="632"/>
      <c r="X57" s="632"/>
      <c r="Y57" s="632"/>
      <c r="Z57" s="632"/>
      <c r="AA57" s="632"/>
    </row>
    <row r="58" spans="1:44" s="69" customFormat="1" ht="30" customHeight="1" thickBot="1">
      <c r="A58" s="401"/>
      <c r="B58" s="370"/>
      <c r="C58" s="402" t="s">
        <v>58</v>
      </c>
      <c r="D58" s="60"/>
      <c r="E58" s="61"/>
      <c r="F58" s="62" t="s">
        <v>54</v>
      </c>
      <c r="G58" s="403"/>
      <c r="H58" s="403"/>
      <c r="I58" s="62" t="s">
        <v>54</v>
      </c>
      <c r="J58" s="62" t="s">
        <v>54</v>
      </c>
      <c r="K58" s="62" t="s">
        <v>54</v>
      </c>
      <c r="L58" s="63">
        <f>SUM(L56:L57)</f>
        <v>0</v>
      </c>
      <c r="M58" s="63">
        <f>SUM(M56:M57)</f>
        <v>0</v>
      </c>
      <c r="N58" s="63">
        <f>SUM(N56:N57)</f>
        <v>0</v>
      </c>
      <c r="O58" s="63">
        <f>SUM(O56:O57)</f>
        <v>0</v>
      </c>
      <c r="P58" s="63"/>
      <c r="Q58" s="63"/>
      <c r="R58" s="63"/>
      <c r="S58" s="60"/>
      <c r="T58" s="412"/>
      <c r="U58" s="60"/>
      <c r="V58" s="64">
        <f>$AB$15-((N58*24))</f>
        <v>696</v>
      </c>
      <c r="W58" s="65">
        <v>1155</v>
      </c>
      <c r="X58" s="66">
        <v>271.57100000000003</v>
      </c>
      <c r="Y58" s="67">
        <f>W58*X58</f>
        <v>313664.505</v>
      </c>
      <c r="Z58" s="64">
        <f>(Y58*(V58-L58*24))/V58</f>
        <v>313664.505</v>
      </c>
      <c r="AA58" s="586">
        <f>(Z58/Y58)*100</f>
        <v>100</v>
      </c>
    </row>
    <row r="59" spans="1:44" s="20" customFormat="1" ht="30" customHeight="1" thickBot="1">
      <c r="A59" s="115" t="s">
        <v>69</v>
      </c>
      <c r="B59" s="116"/>
      <c r="C59" s="117" t="s">
        <v>70</v>
      </c>
      <c r="D59" s="118"/>
      <c r="E59" s="820"/>
      <c r="F59" s="119" t="s">
        <v>54</v>
      </c>
      <c r="G59" s="584"/>
      <c r="H59" s="584"/>
      <c r="I59" s="120"/>
      <c r="J59" s="120"/>
      <c r="K59" s="120"/>
      <c r="L59" s="121"/>
      <c r="M59" s="120"/>
      <c r="N59" s="120"/>
      <c r="O59" s="120"/>
      <c r="P59" s="120"/>
      <c r="Q59" s="120"/>
      <c r="R59" s="120"/>
      <c r="S59" s="584"/>
      <c r="T59" s="585"/>
      <c r="U59" s="120"/>
      <c r="V59" s="118"/>
      <c r="W59" s="118"/>
      <c r="X59" s="118"/>
      <c r="Y59" s="118"/>
      <c r="Z59" s="118"/>
      <c r="AA59" s="118"/>
      <c r="AB59" s="18"/>
      <c r="AC59" s="122"/>
      <c r="AD59" s="122"/>
      <c r="AE59" s="122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</row>
    <row r="60" spans="1:44" s="124" customFormat="1" ht="30" customHeight="1">
      <c r="A60" s="1021">
        <v>1</v>
      </c>
      <c r="B60" s="1020" t="s">
        <v>71</v>
      </c>
      <c r="C60" s="1011" t="s">
        <v>72</v>
      </c>
      <c r="D60" s="1022">
        <v>29.981999999999999</v>
      </c>
      <c r="E60" s="1016" t="s">
        <v>53</v>
      </c>
      <c r="F60" s="71" t="s">
        <v>54</v>
      </c>
      <c r="G60" s="399">
        <v>42415.429166666669</v>
      </c>
      <c r="H60" s="399">
        <v>42415.461805555555</v>
      </c>
      <c r="I60" s="71" t="s">
        <v>54</v>
      </c>
      <c r="J60" s="71" t="s">
        <v>54</v>
      </c>
      <c r="K60" s="92"/>
      <c r="L60" s="72">
        <f>IF(RIGHT(S60)="T",(+H60-G60),0)</f>
        <v>0</v>
      </c>
      <c r="M60" s="72">
        <f>IF(RIGHT(S60)="U",(+H60-G60),0)</f>
        <v>3.2638888886140194E-2</v>
      </c>
      <c r="N60" s="72">
        <f>IF(RIGHT(S60)="C",(+H60-G60),0)</f>
        <v>0</v>
      </c>
      <c r="O60" s="72">
        <f>IF(RIGHT(S60)="D",(+H60-G60),0)</f>
        <v>0</v>
      </c>
      <c r="P60" s="71" t="s">
        <v>54</v>
      </c>
      <c r="Q60" s="71" t="s">
        <v>54</v>
      </c>
      <c r="R60" s="71" t="s">
        <v>54</v>
      </c>
      <c r="S60" s="393" t="s">
        <v>836</v>
      </c>
      <c r="T60" s="714" t="s">
        <v>893</v>
      </c>
      <c r="U60" s="123"/>
      <c r="V60" s="85"/>
      <c r="W60" s="86"/>
      <c r="X60" s="86"/>
      <c r="Y60" s="86"/>
      <c r="Z60" s="86"/>
      <c r="AA60" s="87"/>
    </row>
    <row r="61" spans="1:44" s="126" customFormat="1" ht="30" customHeight="1" thickBot="1">
      <c r="A61" s="401"/>
      <c r="B61" s="60"/>
      <c r="C61" s="402" t="s">
        <v>58</v>
      </c>
      <c r="D61" s="60"/>
      <c r="E61" s="61"/>
      <c r="F61" s="62" t="s">
        <v>54</v>
      </c>
      <c r="G61" s="403"/>
      <c r="H61" s="403"/>
      <c r="I61" s="62" t="s">
        <v>54</v>
      </c>
      <c r="J61" s="62" t="s">
        <v>54</v>
      </c>
      <c r="K61" s="125"/>
      <c r="L61" s="63">
        <f>SUM(L60:L60)</f>
        <v>0</v>
      </c>
      <c r="M61" s="63">
        <f>SUM(M60:M60)</f>
        <v>3.2638888886140194E-2</v>
      </c>
      <c r="N61" s="63">
        <f>SUM(N60:N60)</f>
        <v>0</v>
      </c>
      <c r="O61" s="63">
        <f>SUM(O60:O60)</f>
        <v>0</v>
      </c>
      <c r="P61" s="63"/>
      <c r="Q61" s="63"/>
      <c r="R61" s="63"/>
      <c r="S61" s="60"/>
      <c r="T61" s="412"/>
      <c r="U61" s="60"/>
      <c r="V61" s="408">
        <f>$AB$15-((N61*24))</f>
        <v>696</v>
      </c>
      <c r="W61" s="409">
        <v>515</v>
      </c>
      <c r="X61" s="410">
        <v>29.981999999999999</v>
      </c>
      <c r="Y61" s="411">
        <f>W61*X61</f>
        <v>15440.73</v>
      </c>
      <c r="Z61" s="408">
        <f>(Y61*(V61-L61*24))/V61</f>
        <v>15440.73</v>
      </c>
      <c r="AA61" s="407">
        <f>(Z61/Y61)*100</f>
        <v>100</v>
      </c>
    </row>
    <row r="62" spans="1:44" s="51" customFormat="1" ht="30" customHeight="1" thickBot="1">
      <c r="A62" s="1059">
        <v>2</v>
      </c>
      <c r="B62" s="1074" t="s">
        <v>73</v>
      </c>
      <c r="C62" s="1130" t="s">
        <v>74</v>
      </c>
      <c r="D62" s="1063">
        <v>29.981999999999999</v>
      </c>
      <c r="E62" s="1053" t="s">
        <v>53</v>
      </c>
      <c r="F62" s="71" t="s">
        <v>54</v>
      </c>
      <c r="G62" s="399"/>
      <c r="H62" s="399"/>
      <c r="I62" s="83"/>
      <c r="J62" s="83"/>
      <c r="K62" s="83"/>
      <c r="L62" s="72">
        <f>IF(RIGHT(S62)="T",(+H62-G62),0)</f>
        <v>0</v>
      </c>
      <c r="M62" s="72">
        <f>IF(RIGHT(S62)="U",(+H62-G62),0)</f>
        <v>0</v>
      </c>
      <c r="N62" s="72">
        <f>IF(RIGHT(S62)="C",(+H62-G62),0)</f>
        <v>0</v>
      </c>
      <c r="O62" s="72">
        <f>IF(RIGHT(S62)="D",(+H62-G62),0)</f>
        <v>0</v>
      </c>
      <c r="P62" s="93"/>
      <c r="Q62" s="93"/>
      <c r="R62" s="93"/>
      <c r="S62" s="393"/>
      <c r="T62" s="714"/>
      <c r="U62" s="93"/>
      <c r="V62" s="94"/>
      <c r="W62" s="95"/>
      <c r="X62" s="95"/>
      <c r="Y62" s="95"/>
      <c r="Z62" s="95"/>
      <c r="AA62" s="96"/>
      <c r="AC62" s="49"/>
      <c r="AD62" s="49"/>
      <c r="AE62" s="49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</row>
    <row r="63" spans="1:44" s="51" customFormat="1" ht="30" customHeight="1">
      <c r="A63" s="1103"/>
      <c r="B63" s="1093"/>
      <c r="C63" s="1133"/>
      <c r="D63" s="1067"/>
      <c r="E63" s="1078"/>
      <c r="F63" s="88"/>
      <c r="G63" s="399"/>
      <c r="H63" s="399"/>
      <c r="I63" s="40"/>
      <c r="J63" s="40"/>
      <c r="K63" s="40"/>
      <c r="L63" s="72">
        <f>IF(RIGHT(S63)="T",(+H63-G63),0)</f>
        <v>0</v>
      </c>
      <c r="M63" s="72">
        <f>IF(RIGHT(S63)="U",(+H63-G63),0)</f>
        <v>0</v>
      </c>
      <c r="N63" s="72">
        <f>IF(RIGHT(S63)="C",(+H63-G63),0)</f>
        <v>0</v>
      </c>
      <c r="O63" s="72">
        <f>IF(RIGHT(S63)="D",(+H63-G63),0)</f>
        <v>0</v>
      </c>
      <c r="P63" s="42"/>
      <c r="Q63" s="42"/>
      <c r="R63" s="42"/>
      <c r="S63" s="393"/>
      <c r="T63" s="714"/>
      <c r="U63" s="42"/>
      <c r="V63" s="127"/>
      <c r="W63" s="114"/>
      <c r="X63" s="114"/>
      <c r="Y63" s="114"/>
      <c r="Z63" s="114"/>
      <c r="AA63" s="128"/>
      <c r="AC63" s="49"/>
      <c r="AD63" s="49"/>
      <c r="AE63" s="49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</row>
    <row r="64" spans="1:44" s="126" customFormat="1" ht="30" customHeight="1" thickBot="1">
      <c r="A64" s="401"/>
      <c r="B64" s="60"/>
      <c r="C64" s="402" t="s">
        <v>58</v>
      </c>
      <c r="D64" s="60"/>
      <c r="E64" s="61"/>
      <c r="F64" s="62" t="s">
        <v>54</v>
      </c>
      <c r="G64" s="403"/>
      <c r="H64" s="403"/>
      <c r="I64" s="62" t="s">
        <v>54</v>
      </c>
      <c r="J64" s="62" t="s">
        <v>54</v>
      </c>
      <c r="K64" s="125"/>
      <c r="L64" s="63">
        <f>SUM(L62:L63)</f>
        <v>0</v>
      </c>
      <c r="M64" s="63">
        <f t="shared" ref="M64:R64" si="59">SUM(M62:M63)</f>
        <v>0</v>
      </c>
      <c r="N64" s="63">
        <f t="shared" si="59"/>
        <v>0</v>
      </c>
      <c r="O64" s="63">
        <f>SUM(O62:O63)</f>
        <v>0</v>
      </c>
      <c r="P64" s="63">
        <f t="shared" si="59"/>
        <v>0</v>
      </c>
      <c r="Q64" s="63">
        <f t="shared" si="59"/>
        <v>0</v>
      </c>
      <c r="R64" s="63">
        <f t="shared" si="59"/>
        <v>0</v>
      </c>
      <c r="S64" s="60"/>
      <c r="T64" s="412"/>
      <c r="U64" s="60"/>
      <c r="V64" s="404">
        <f>$AB$15-((N64*24))</f>
        <v>696</v>
      </c>
      <c r="W64" s="405">
        <v>515</v>
      </c>
      <c r="X64" s="98">
        <v>29.981999999999999</v>
      </c>
      <c r="Y64" s="406">
        <f>W64*X64</f>
        <v>15440.73</v>
      </c>
      <c r="Z64" s="404">
        <f>(Y64*(V64-L64*24))/V64</f>
        <v>15440.73</v>
      </c>
      <c r="AA64" s="407">
        <f>(Z64/Y64)*100</f>
        <v>100</v>
      </c>
    </row>
    <row r="65" spans="1:44" s="69" customFormat="1" ht="30" customHeight="1" thickBot="1">
      <c r="A65" s="1124">
        <v>3</v>
      </c>
      <c r="B65" s="1061" t="s">
        <v>75</v>
      </c>
      <c r="C65" s="1091" t="s">
        <v>76</v>
      </c>
      <c r="D65" s="1122">
        <v>167.2</v>
      </c>
      <c r="E65" s="1053" t="s">
        <v>53</v>
      </c>
      <c r="F65" s="129" t="s">
        <v>54</v>
      </c>
      <c r="G65" s="614">
        <v>42401</v>
      </c>
      <c r="H65" s="399">
        <v>42401.351388888892</v>
      </c>
      <c r="I65" s="129" t="s">
        <v>54</v>
      </c>
      <c r="J65" s="129" t="s">
        <v>54</v>
      </c>
      <c r="K65" s="129" t="s">
        <v>54</v>
      </c>
      <c r="L65" s="78">
        <f>IF(RIGHT(S65)="T",(+H65-G65),0)</f>
        <v>0</v>
      </c>
      <c r="M65" s="78">
        <f>IF(RIGHT(S65)="U",(+H65-G65),0)</f>
        <v>0</v>
      </c>
      <c r="N65" s="78">
        <f>IF(RIGHT(S65)="C",(+H65-G65),0)</f>
        <v>0</v>
      </c>
      <c r="O65" s="78">
        <f>IF(RIGHT(S65)="D",(+H65-G65),0)</f>
        <v>0.35138888889196096</v>
      </c>
      <c r="P65" s="129" t="s">
        <v>54</v>
      </c>
      <c r="Q65" s="129" t="s">
        <v>54</v>
      </c>
      <c r="R65" s="129" t="s">
        <v>54</v>
      </c>
      <c r="S65" s="393" t="s">
        <v>57</v>
      </c>
      <c r="T65" s="714" t="s">
        <v>894</v>
      </c>
      <c r="U65" s="131"/>
      <c r="V65" s="415"/>
      <c r="W65" s="416"/>
      <c r="X65" s="416"/>
      <c r="Y65" s="416"/>
      <c r="Z65" s="416"/>
      <c r="AA65" s="417"/>
    </row>
    <row r="66" spans="1:44" s="69" customFormat="1" ht="30" customHeight="1">
      <c r="A66" s="1230"/>
      <c r="B66" s="1062"/>
      <c r="C66" s="1092"/>
      <c r="D66" s="1231"/>
      <c r="E66" s="1054"/>
      <c r="F66" s="129" t="s">
        <v>54</v>
      </c>
      <c r="G66" s="399"/>
      <c r="H66" s="399"/>
      <c r="I66" s="129" t="s">
        <v>54</v>
      </c>
      <c r="J66" s="129" t="s">
        <v>54</v>
      </c>
      <c r="K66" s="129" t="s">
        <v>54</v>
      </c>
      <c r="L66" s="78">
        <f t="shared" ref="L66" si="60">IF(RIGHT(S66)="T",(+H66-G66),0)</f>
        <v>0</v>
      </c>
      <c r="M66" s="78">
        <f t="shared" ref="M66" si="61">IF(RIGHT(S66)="U",(+H66-G66),0)</f>
        <v>0</v>
      </c>
      <c r="N66" s="78">
        <f t="shared" ref="N66" si="62">IF(RIGHT(S66)="C",(+H66-G66),0)</f>
        <v>0</v>
      </c>
      <c r="O66" s="78">
        <f t="shared" ref="O66" si="63">IF(RIGHT(S66)="D",(+H66-G66),0)</f>
        <v>0</v>
      </c>
      <c r="P66" s="129" t="s">
        <v>54</v>
      </c>
      <c r="Q66" s="129" t="s">
        <v>54</v>
      </c>
      <c r="R66" s="129" t="s">
        <v>54</v>
      </c>
      <c r="S66" s="393"/>
      <c r="T66" s="714"/>
      <c r="U66" s="131"/>
      <c r="V66" s="419"/>
      <c r="W66" s="420"/>
      <c r="X66" s="420"/>
      <c r="Y66" s="420"/>
      <c r="Z66" s="420"/>
      <c r="AA66" s="421"/>
    </row>
    <row r="67" spans="1:44" s="69" customFormat="1" ht="30" customHeight="1" thickBot="1">
      <c r="A67" s="422"/>
      <c r="B67" s="135"/>
      <c r="C67" s="423" t="s">
        <v>58</v>
      </c>
      <c r="D67" s="135"/>
      <c r="E67" s="136"/>
      <c r="F67" s="137" t="s">
        <v>54</v>
      </c>
      <c r="G67" s="424"/>
      <c r="H67" s="424"/>
      <c r="I67" s="137" t="s">
        <v>54</v>
      </c>
      <c r="J67" s="137" t="s">
        <v>54</v>
      </c>
      <c r="K67" s="137" t="s">
        <v>54</v>
      </c>
      <c r="L67" s="138">
        <f>SUM(L65:L66)</f>
        <v>0</v>
      </c>
      <c r="M67" s="138">
        <f>SUM(M65:M66)</f>
        <v>0</v>
      </c>
      <c r="N67" s="138">
        <f>SUM(N65:N66)</f>
        <v>0</v>
      </c>
      <c r="O67" s="138">
        <f>SUM(O65:O66)</f>
        <v>0.35138888889196096</v>
      </c>
      <c r="P67" s="138"/>
      <c r="Q67" s="138"/>
      <c r="R67" s="138"/>
      <c r="S67" s="135"/>
      <c r="T67" s="425"/>
      <c r="U67" s="135"/>
      <c r="V67" s="426">
        <f>$AB$15-((N67*24))</f>
        <v>696</v>
      </c>
      <c r="W67" s="427">
        <v>367</v>
      </c>
      <c r="X67" s="98">
        <v>167.2</v>
      </c>
      <c r="Y67" s="428">
        <f>W67*X67</f>
        <v>61362.399999999994</v>
      </c>
      <c r="Z67" s="429">
        <f>(Y67*(V67-L67*24))/V67</f>
        <v>61362.400000000001</v>
      </c>
      <c r="AA67" s="430">
        <f>(Z67/Y67)*100</f>
        <v>100.00000000000003</v>
      </c>
    </row>
    <row r="68" spans="1:44" s="51" customFormat="1" ht="30" customHeight="1" thickBot="1">
      <c r="A68" s="1124">
        <v>4</v>
      </c>
      <c r="B68" s="1061" t="s">
        <v>77</v>
      </c>
      <c r="C68" s="1091" t="s">
        <v>78</v>
      </c>
      <c r="D68" s="1122">
        <v>167.2</v>
      </c>
      <c r="E68" s="1053" t="s">
        <v>53</v>
      </c>
      <c r="F68" s="129" t="s">
        <v>54</v>
      </c>
      <c r="G68" s="399"/>
      <c r="H68" s="399"/>
      <c r="I68" s="129"/>
      <c r="J68" s="129"/>
      <c r="K68" s="129"/>
      <c r="L68" s="78">
        <f t="shared" ref="L68" si="64">IF(RIGHT(S68)="T",(+H68-G68),0)</f>
        <v>0</v>
      </c>
      <c r="M68" s="78">
        <f t="shared" ref="M68" si="65">IF(RIGHT(S68)="U",(+H68-G68),0)</f>
        <v>0</v>
      </c>
      <c r="N68" s="78">
        <f t="shared" ref="N68" si="66">IF(RIGHT(S68)="C",(+H68-G68),0)</f>
        <v>0</v>
      </c>
      <c r="O68" s="78">
        <f t="shared" ref="O68" si="67">IF(RIGHT(S68)="D",(+H68-G68),0)</f>
        <v>0</v>
      </c>
      <c r="P68" s="129"/>
      <c r="Q68" s="129"/>
      <c r="R68" s="129"/>
      <c r="S68" s="393"/>
      <c r="T68" s="714"/>
      <c r="U68" s="131"/>
      <c r="V68" s="415"/>
      <c r="W68" s="416"/>
      <c r="X68" s="416"/>
      <c r="Y68" s="416"/>
      <c r="Z68" s="416"/>
      <c r="AA68" s="417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</row>
    <row r="69" spans="1:44" s="51" customFormat="1" ht="30" customHeight="1" thickBot="1">
      <c r="A69" s="1230"/>
      <c r="B69" s="1062"/>
      <c r="C69" s="1092"/>
      <c r="D69" s="1231"/>
      <c r="E69" s="1054"/>
      <c r="F69" s="129" t="s">
        <v>54</v>
      </c>
      <c r="G69" s="399"/>
      <c r="H69" s="399"/>
      <c r="I69" s="129"/>
      <c r="J69" s="129"/>
      <c r="K69" s="129"/>
      <c r="L69" s="78">
        <f t="shared" ref="L69:L74" si="68">IF(RIGHT(S69)="T",(+H69-G69),0)</f>
        <v>0</v>
      </c>
      <c r="M69" s="78">
        <f t="shared" ref="M69:M74" si="69">IF(RIGHT(S69)="U",(+H69-G69),0)</f>
        <v>0</v>
      </c>
      <c r="N69" s="78">
        <f t="shared" ref="N69:N74" si="70">IF(RIGHT(S69)="C",(+H69-G69),0)</f>
        <v>0</v>
      </c>
      <c r="O69" s="78">
        <f t="shared" ref="O69:O74" si="71">IF(RIGHT(S69)="D",(+H69-G69),0)</f>
        <v>0</v>
      </c>
      <c r="P69" s="129"/>
      <c r="Q69" s="129"/>
      <c r="R69" s="129"/>
      <c r="S69" s="393"/>
      <c r="T69" s="714"/>
      <c r="U69" s="131"/>
      <c r="V69" s="419"/>
      <c r="W69" s="420"/>
      <c r="X69" s="420"/>
      <c r="Y69" s="420"/>
      <c r="Z69" s="420"/>
      <c r="AA69" s="421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</row>
    <row r="70" spans="1:44" s="51" customFormat="1" ht="30" customHeight="1" thickBot="1">
      <c r="A70" s="1230"/>
      <c r="B70" s="1062"/>
      <c r="C70" s="1092"/>
      <c r="D70" s="1231"/>
      <c r="E70" s="1054"/>
      <c r="F70" s="129" t="s">
        <v>54</v>
      </c>
      <c r="G70" s="399"/>
      <c r="H70" s="399"/>
      <c r="I70" s="129"/>
      <c r="J70" s="129"/>
      <c r="K70" s="129"/>
      <c r="L70" s="78">
        <f t="shared" si="68"/>
        <v>0</v>
      </c>
      <c r="M70" s="78">
        <f t="shared" si="69"/>
        <v>0</v>
      </c>
      <c r="N70" s="78">
        <f t="shared" si="70"/>
        <v>0</v>
      </c>
      <c r="O70" s="78">
        <f t="shared" si="71"/>
        <v>0</v>
      </c>
      <c r="P70" s="129"/>
      <c r="Q70" s="129"/>
      <c r="R70" s="129"/>
      <c r="S70" s="393"/>
      <c r="T70" s="714"/>
      <c r="U70" s="131"/>
      <c r="V70" s="419"/>
      <c r="W70" s="420"/>
      <c r="X70" s="420"/>
      <c r="Y70" s="420"/>
      <c r="Z70" s="420"/>
      <c r="AA70" s="421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</row>
    <row r="71" spans="1:44" s="51" customFormat="1" ht="30" customHeight="1" thickBot="1">
      <c r="A71" s="1230"/>
      <c r="B71" s="1062"/>
      <c r="C71" s="1092"/>
      <c r="D71" s="1231"/>
      <c r="E71" s="1054"/>
      <c r="F71" s="129" t="s">
        <v>54</v>
      </c>
      <c r="G71" s="399"/>
      <c r="H71" s="399"/>
      <c r="I71" s="129"/>
      <c r="J71" s="129"/>
      <c r="K71" s="129"/>
      <c r="L71" s="78">
        <f t="shared" si="68"/>
        <v>0</v>
      </c>
      <c r="M71" s="78">
        <f t="shared" si="69"/>
        <v>0</v>
      </c>
      <c r="N71" s="78">
        <f t="shared" si="70"/>
        <v>0</v>
      </c>
      <c r="O71" s="78">
        <f t="shared" si="71"/>
        <v>0</v>
      </c>
      <c r="P71" s="129"/>
      <c r="Q71" s="129"/>
      <c r="R71" s="129"/>
      <c r="S71" s="393"/>
      <c r="T71" s="714"/>
      <c r="U71" s="131"/>
      <c r="V71" s="419"/>
      <c r="W71" s="420"/>
      <c r="X71" s="420"/>
      <c r="Y71" s="420"/>
      <c r="Z71" s="420"/>
      <c r="AA71" s="421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</row>
    <row r="72" spans="1:44" s="51" customFormat="1" ht="30" customHeight="1" thickBot="1">
      <c r="A72" s="1230"/>
      <c r="B72" s="1062"/>
      <c r="C72" s="1092"/>
      <c r="D72" s="1231"/>
      <c r="E72" s="1054"/>
      <c r="F72" s="129" t="s">
        <v>54</v>
      </c>
      <c r="G72" s="399"/>
      <c r="H72" s="399"/>
      <c r="I72" s="129"/>
      <c r="J72" s="129"/>
      <c r="K72" s="129"/>
      <c r="L72" s="78">
        <f t="shared" si="68"/>
        <v>0</v>
      </c>
      <c r="M72" s="78">
        <f t="shared" si="69"/>
        <v>0</v>
      </c>
      <c r="N72" s="78">
        <f t="shared" si="70"/>
        <v>0</v>
      </c>
      <c r="O72" s="78">
        <f t="shared" si="71"/>
        <v>0</v>
      </c>
      <c r="P72" s="129"/>
      <c r="Q72" s="129"/>
      <c r="R72" s="129"/>
      <c r="S72" s="393"/>
      <c r="T72" s="714"/>
      <c r="U72" s="131"/>
      <c r="V72" s="419"/>
      <c r="W72" s="420"/>
      <c r="X72" s="420"/>
      <c r="Y72" s="420"/>
      <c r="Z72" s="420"/>
      <c r="AA72" s="421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</row>
    <row r="73" spans="1:44" s="51" customFormat="1" ht="30" customHeight="1" thickBot="1">
      <c r="A73" s="1230"/>
      <c r="B73" s="1062"/>
      <c r="C73" s="1092"/>
      <c r="D73" s="1231"/>
      <c r="E73" s="1054"/>
      <c r="F73" s="129" t="s">
        <v>54</v>
      </c>
      <c r="G73" s="399"/>
      <c r="H73" s="399"/>
      <c r="I73" s="129"/>
      <c r="J73" s="129"/>
      <c r="K73" s="129"/>
      <c r="L73" s="78">
        <f t="shared" si="68"/>
        <v>0</v>
      </c>
      <c r="M73" s="78">
        <f t="shared" si="69"/>
        <v>0</v>
      </c>
      <c r="N73" s="78">
        <f t="shared" si="70"/>
        <v>0</v>
      </c>
      <c r="O73" s="78">
        <f t="shared" si="71"/>
        <v>0</v>
      </c>
      <c r="P73" s="129"/>
      <c r="Q73" s="129"/>
      <c r="R73" s="129"/>
      <c r="S73" s="393"/>
      <c r="T73" s="714"/>
      <c r="U73" s="131"/>
      <c r="V73" s="419"/>
      <c r="W73" s="420"/>
      <c r="X73" s="420"/>
      <c r="Y73" s="420"/>
      <c r="Z73" s="420"/>
      <c r="AA73" s="421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</row>
    <row r="74" spans="1:44" s="51" customFormat="1" ht="30" customHeight="1">
      <c r="A74" s="1230"/>
      <c r="B74" s="1062"/>
      <c r="C74" s="1097"/>
      <c r="D74" s="1231"/>
      <c r="E74" s="1054"/>
      <c r="F74" s="129" t="s">
        <v>54</v>
      </c>
      <c r="G74" s="971"/>
      <c r="H74" s="971"/>
      <c r="I74" s="129"/>
      <c r="J74" s="129"/>
      <c r="K74" s="129"/>
      <c r="L74" s="78">
        <f t="shared" si="68"/>
        <v>0</v>
      </c>
      <c r="M74" s="78">
        <f t="shared" si="69"/>
        <v>0</v>
      </c>
      <c r="N74" s="78">
        <f t="shared" si="70"/>
        <v>0</v>
      </c>
      <c r="O74" s="78">
        <f t="shared" si="71"/>
        <v>0</v>
      </c>
      <c r="P74" s="129"/>
      <c r="Q74" s="129"/>
      <c r="R74" s="129"/>
      <c r="S74" s="951"/>
      <c r="T74" s="952"/>
      <c r="U74" s="131"/>
      <c r="V74" s="419"/>
      <c r="W74" s="420"/>
      <c r="X74" s="420"/>
      <c r="Y74" s="420"/>
      <c r="Z74" s="420"/>
      <c r="AA74" s="421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</row>
    <row r="75" spans="1:44" s="69" customFormat="1" ht="30" customHeight="1" thickBot="1">
      <c r="A75" s="422"/>
      <c r="B75" s="135"/>
      <c r="C75" s="423" t="s">
        <v>58</v>
      </c>
      <c r="D75" s="135"/>
      <c r="E75" s="136"/>
      <c r="F75" s="137" t="s">
        <v>54</v>
      </c>
      <c r="G75" s="424"/>
      <c r="H75" s="424"/>
      <c r="I75" s="137" t="s">
        <v>54</v>
      </c>
      <c r="J75" s="137" t="s">
        <v>54</v>
      </c>
      <c r="K75" s="137" t="s">
        <v>54</v>
      </c>
      <c r="L75" s="138">
        <f>SUM(L68:L74)</f>
        <v>0</v>
      </c>
      <c r="M75" s="138">
        <f>SUM(M68:M74)</f>
        <v>0</v>
      </c>
      <c r="N75" s="138">
        <f>SUM(N68:N74)</f>
        <v>0</v>
      </c>
      <c r="O75" s="138">
        <f>SUM(O68:O74)</f>
        <v>0</v>
      </c>
      <c r="P75" s="138"/>
      <c r="Q75" s="138"/>
      <c r="R75" s="138"/>
      <c r="S75" s="135"/>
      <c r="T75" s="425"/>
      <c r="U75" s="135"/>
      <c r="V75" s="426">
        <f>$AB$15-((N75*24))</f>
        <v>696</v>
      </c>
      <c r="W75" s="427">
        <v>367</v>
      </c>
      <c r="X75" s="98">
        <v>167.2</v>
      </c>
      <c r="Y75" s="428">
        <f>W75*X75</f>
        <v>61362.399999999994</v>
      </c>
      <c r="Z75" s="429">
        <f>(Y75*(V75-L75*24))/V75</f>
        <v>61362.400000000001</v>
      </c>
      <c r="AA75" s="430">
        <f>(Z75/Y75)*100</f>
        <v>100.00000000000003</v>
      </c>
    </row>
    <row r="76" spans="1:44" s="69" customFormat="1" ht="30" customHeight="1" thickBot="1">
      <c r="A76" s="1124">
        <v>5</v>
      </c>
      <c r="B76" s="1061" t="s">
        <v>79</v>
      </c>
      <c r="C76" s="1091" t="s">
        <v>80</v>
      </c>
      <c r="D76" s="1063">
        <v>211.43299999999999</v>
      </c>
      <c r="E76" s="1053" t="s">
        <v>53</v>
      </c>
      <c r="F76" s="155" t="s">
        <v>54</v>
      </c>
      <c r="G76" s="614">
        <v>42401</v>
      </c>
      <c r="H76" s="399">
        <v>42401.273611111108</v>
      </c>
      <c r="I76" s="263" t="s">
        <v>54</v>
      </c>
      <c r="J76" s="263" t="s">
        <v>54</v>
      </c>
      <c r="K76" s="263" t="s">
        <v>54</v>
      </c>
      <c r="L76" s="84">
        <f>IF(RIGHT(S76)="T",(+H76-G76),0)</f>
        <v>0</v>
      </c>
      <c r="M76" s="84">
        <f>IF(RIGHT(S76)="U",(+H76-G76),0)</f>
        <v>0</v>
      </c>
      <c r="N76" s="84">
        <f>IF(RIGHT(S76)="C",(+H76-G76),0)</f>
        <v>0</v>
      </c>
      <c r="O76" s="84">
        <f>IF(RIGHT(S76)="D",(+H76-G76),0)</f>
        <v>0.27361111110803904</v>
      </c>
      <c r="P76" s="263" t="s">
        <v>54</v>
      </c>
      <c r="Q76" s="263" t="s">
        <v>54</v>
      </c>
      <c r="R76" s="263" t="s">
        <v>54</v>
      </c>
      <c r="S76" s="393" t="s">
        <v>57</v>
      </c>
      <c r="T76" s="714" t="s">
        <v>895</v>
      </c>
      <c r="U76" s="511"/>
      <c r="V76" s="634"/>
      <c r="W76" s="634"/>
      <c r="X76" s="634"/>
      <c r="Y76" s="634"/>
      <c r="Z76" s="634"/>
      <c r="AA76" s="634"/>
    </row>
    <row r="77" spans="1:44" s="69" customFormat="1" ht="30" customHeight="1" thickBot="1">
      <c r="A77" s="1230"/>
      <c r="B77" s="1062"/>
      <c r="C77" s="1092"/>
      <c r="D77" s="1064"/>
      <c r="E77" s="1054"/>
      <c r="F77" s="155" t="s">
        <v>54</v>
      </c>
      <c r="G77" s="399">
        <v>42401.874305555553</v>
      </c>
      <c r="H77" s="399">
        <v>42401.87777777778</v>
      </c>
      <c r="I77" s="263" t="s">
        <v>54</v>
      </c>
      <c r="J77" s="263" t="s">
        <v>54</v>
      </c>
      <c r="K77" s="263" t="s">
        <v>54</v>
      </c>
      <c r="L77" s="84">
        <f>IF(RIGHT(S77)="T",(+H77-G77),0)</f>
        <v>0</v>
      </c>
      <c r="M77" s="84">
        <f>IF(RIGHT(S77)="U",(+H77-G77),0)</f>
        <v>0</v>
      </c>
      <c r="N77" s="84">
        <f>IF(RIGHT(S77)="C",(+H77-G77),0)</f>
        <v>3.4722222262644209E-3</v>
      </c>
      <c r="O77" s="84">
        <f>IF(RIGHT(S77)="D",(+H77-G77),0)</f>
        <v>0</v>
      </c>
      <c r="P77" s="263" t="s">
        <v>54</v>
      </c>
      <c r="Q77" s="263" t="s">
        <v>54</v>
      </c>
      <c r="R77" s="263" t="s">
        <v>54</v>
      </c>
      <c r="S77" s="393" t="s">
        <v>833</v>
      </c>
      <c r="T77" s="714" t="s">
        <v>896</v>
      </c>
      <c r="U77" s="511"/>
      <c r="V77" s="634"/>
      <c r="W77" s="634"/>
      <c r="X77" s="634"/>
      <c r="Y77" s="634"/>
      <c r="Z77" s="634"/>
      <c r="AA77" s="634"/>
    </row>
    <row r="78" spans="1:44" s="69" customFormat="1" ht="30" customHeight="1" thickBot="1">
      <c r="A78" s="1230"/>
      <c r="B78" s="1062"/>
      <c r="C78" s="1092"/>
      <c r="D78" s="1064"/>
      <c r="E78" s="1054"/>
      <c r="F78" s="155"/>
      <c r="G78" s="399">
        <v>42401.87777777778</v>
      </c>
      <c r="H78" s="399">
        <v>42402.272222222222</v>
      </c>
      <c r="I78" s="263" t="s">
        <v>54</v>
      </c>
      <c r="J78" s="263" t="s">
        <v>54</v>
      </c>
      <c r="K78" s="263" t="s">
        <v>54</v>
      </c>
      <c r="L78" s="84">
        <f t="shared" ref="L78:L80" si="72">IF(RIGHT(S78)="T",(+H78-G78),0)</f>
        <v>0</v>
      </c>
      <c r="M78" s="84">
        <f t="shared" ref="M78:M80" si="73">IF(RIGHT(S78)="U",(+H78-G78),0)</f>
        <v>0</v>
      </c>
      <c r="N78" s="84">
        <f t="shared" ref="N78:N80" si="74">IF(RIGHT(S78)="C",(+H78-G78),0)</f>
        <v>0</v>
      </c>
      <c r="O78" s="84">
        <f t="shared" ref="O78:O80" si="75">IF(RIGHT(S78)="D",(+H78-G78),0)</f>
        <v>0.3944444444423425</v>
      </c>
      <c r="P78" s="263" t="s">
        <v>54</v>
      </c>
      <c r="Q78" s="263" t="s">
        <v>54</v>
      </c>
      <c r="R78" s="263" t="s">
        <v>54</v>
      </c>
      <c r="S78" s="393" t="s">
        <v>57</v>
      </c>
      <c r="T78" s="714" t="s">
        <v>897</v>
      </c>
      <c r="U78" s="511"/>
      <c r="V78" s="634"/>
      <c r="W78" s="634"/>
      <c r="X78" s="634"/>
      <c r="Y78" s="634"/>
      <c r="Z78" s="634"/>
      <c r="AA78" s="634"/>
    </row>
    <row r="79" spans="1:44" s="69" customFormat="1" ht="30" customHeight="1" thickBot="1">
      <c r="A79" s="1230"/>
      <c r="B79" s="1062"/>
      <c r="C79" s="1092"/>
      <c r="D79" s="1064"/>
      <c r="E79" s="1054"/>
      <c r="F79" s="155"/>
      <c r="G79" s="399">
        <v>42406.900694444441</v>
      </c>
      <c r="H79" s="399">
        <v>42407.311111111114</v>
      </c>
      <c r="I79" s="263" t="s">
        <v>54</v>
      </c>
      <c r="J79" s="263" t="s">
        <v>54</v>
      </c>
      <c r="K79" s="263" t="s">
        <v>54</v>
      </c>
      <c r="L79" s="84">
        <f t="shared" si="72"/>
        <v>0</v>
      </c>
      <c r="M79" s="84">
        <f t="shared" si="73"/>
        <v>0</v>
      </c>
      <c r="N79" s="84">
        <f t="shared" si="74"/>
        <v>0</v>
      </c>
      <c r="O79" s="84">
        <f t="shared" si="75"/>
        <v>0.4104166666729725</v>
      </c>
      <c r="P79" s="263" t="s">
        <v>54</v>
      </c>
      <c r="Q79" s="263" t="s">
        <v>54</v>
      </c>
      <c r="R79" s="263" t="s">
        <v>54</v>
      </c>
      <c r="S79" s="393" t="s">
        <v>57</v>
      </c>
      <c r="T79" s="714" t="s">
        <v>846</v>
      </c>
      <c r="U79" s="511"/>
      <c r="V79" s="634"/>
      <c r="W79" s="634"/>
      <c r="X79" s="634"/>
      <c r="Y79" s="634"/>
      <c r="Z79" s="634"/>
      <c r="AA79" s="634"/>
    </row>
    <row r="80" spans="1:44" s="69" customFormat="1" ht="30" customHeight="1" thickBot="1">
      <c r="A80" s="1230"/>
      <c r="B80" s="1062"/>
      <c r="C80" s="1092"/>
      <c r="D80" s="1064"/>
      <c r="E80" s="1054"/>
      <c r="F80" s="155"/>
      <c r="G80" s="399">
        <v>42407.868055555555</v>
      </c>
      <c r="H80" s="399">
        <v>42408.288194444445</v>
      </c>
      <c r="I80" s="263" t="s">
        <v>54</v>
      </c>
      <c r="J80" s="263" t="s">
        <v>54</v>
      </c>
      <c r="K80" s="263" t="s">
        <v>54</v>
      </c>
      <c r="L80" s="84">
        <f t="shared" si="72"/>
        <v>0</v>
      </c>
      <c r="M80" s="84">
        <f t="shared" si="73"/>
        <v>0</v>
      </c>
      <c r="N80" s="84">
        <f t="shared" si="74"/>
        <v>0</v>
      </c>
      <c r="O80" s="84">
        <f t="shared" si="75"/>
        <v>0.42013888889050577</v>
      </c>
      <c r="P80" s="263" t="s">
        <v>54</v>
      </c>
      <c r="Q80" s="263" t="s">
        <v>54</v>
      </c>
      <c r="R80" s="263" t="s">
        <v>54</v>
      </c>
      <c r="S80" s="393" t="s">
        <v>57</v>
      </c>
      <c r="T80" s="714" t="s">
        <v>846</v>
      </c>
      <c r="U80" s="511"/>
      <c r="V80" s="634"/>
      <c r="W80" s="634"/>
      <c r="X80" s="634"/>
      <c r="Y80" s="634"/>
      <c r="Z80" s="634"/>
      <c r="AA80" s="634"/>
    </row>
    <row r="81" spans="1:27" s="69" customFormat="1" ht="30" customHeight="1" thickBot="1">
      <c r="A81" s="1230"/>
      <c r="B81" s="1062"/>
      <c r="C81" s="1092"/>
      <c r="D81" s="1064"/>
      <c r="E81" s="1054"/>
      <c r="F81" s="155"/>
      <c r="G81" s="399">
        <v>42416.210416666669</v>
      </c>
      <c r="H81" s="399">
        <v>42416.301388888889</v>
      </c>
      <c r="I81" s="263" t="s">
        <v>54</v>
      </c>
      <c r="J81" s="263" t="s">
        <v>54</v>
      </c>
      <c r="K81" s="263" t="s">
        <v>54</v>
      </c>
      <c r="L81" s="84">
        <f t="shared" ref="L81:L84" si="76">IF(RIGHT(S81)="T",(+H81-G81),0)</f>
        <v>0</v>
      </c>
      <c r="M81" s="84">
        <f t="shared" ref="M81:M84" si="77">IF(RIGHT(S81)="U",(+H81-G81),0)</f>
        <v>0</v>
      </c>
      <c r="N81" s="84">
        <f t="shared" ref="N81:N84" si="78">IF(RIGHT(S81)="C",(+H81-G81),0)</f>
        <v>0</v>
      </c>
      <c r="O81" s="84">
        <f t="shared" ref="O81:O84" si="79">IF(RIGHT(S81)="D",(+H81-G81),0)</f>
        <v>9.0972222220443655E-2</v>
      </c>
      <c r="P81" s="263" t="s">
        <v>54</v>
      </c>
      <c r="Q81" s="263" t="s">
        <v>54</v>
      </c>
      <c r="R81" s="263" t="s">
        <v>54</v>
      </c>
      <c r="S81" s="393" t="s">
        <v>57</v>
      </c>
      <c r="T81" s="714" t="s">
        <v>841</v>
      </c>
      <c r="U81" s="511"/>
      <c r="V81" s="634"/>
      <c r="W81" s="634"/>
      <c r="X81" s="634"/>
      <c r="Y81" s="634"/>
      <c r="Z81" s="634"/>
      <c r="AA81" s="634"/>
    </row>
    <row r="82" spans="1:27" s="69" customFormat="1" ht="30" customHeight="1" thickBot="1">
      <c r="A82" s="1230"/>
      <c r="B82" s="1062"/>
      <c r="C82" s="1092"/>
      <c r="D82" s="1064"/>
      <c r="E82" s="1054"/>
      <c r="F82" s="155"/>
      <c r="G82" s="399">
        <v>42420.907638888886</v>
      </c>
      <c r="H82" s="399">
        <v>42421.316666666666</v>
      </c>
      <c r="I82" s="263" t="s">
        <v>54</v>
      </c>
      <c r="J82" s="263" t="s">
        <v>54</v>
      </c>
      <c r="K82" s="263" t="s">
        <v>54</v>
      </c>
      <c r="L82" s="84">
        <f t="shared" si="76"/>
        <v>0</v>
      </c>
      <c r="M82" s="84">
        <f t="shared" si="77"/>
        <v>0</v>
      </c>
      <c r="N82" s="84">
        <f t="shared" si="78"/>
        <v>0</v>
      </c>
      <c r="O82" s="84">
        <f t="shared" si="79"/>
        <v>0.40902777777955635</v>
      </c>
      <c r="P82" s="263" t="s">
        <v>54</v>
      </c>
      <c r="Q82" s="263" t="s">
        <v>54</v>
      </c>
      <c r="R82" s="263" t="s">
        <v>54</v>
      </c>
      <c r="S82" s="393" t="s">
        <v>57</v>
      </c>
      <c r="T82" s="714" t="s">
        <v>898</v>
      </c>
      <c r="U82" s="511"/>
      <c r="V82" s="634"/>
      <c r="W82" s="634"/>
      <c r="X82" s="634"/>
      <c r="Y82" s="634"/>
      <c r="Z82" s="634"/>
      <c r="AA82" s="634"/>
    </row>
    <row r="83" spans="1:27" s="69" customFormat="1" ht="30" customHeight="1" thickBot="1">
      <c r="A83" s="1230"/>
      <c r="B83" s="1062"/>
      <c r="C83" s="1092"/>
      <c r="D83" s="1064"/>
      <c r="E83" s="1054"/>
      <c r="F83" s="155"/>
      <c r="G83" s="399">
        <v>42421.890972222223</v>
      </c>
      <c r="H83" s="399">
        <v>42422.294444444444</v>
      </c>
      <c r="I83" s="263" t="s">
        <v>54</v>
      </c>
      <c r="J83" s="263" t="s">
        <v>54</v>
      </c>
      <c r="K83" s="263" t="s">
        <v>54</v>
      </c>
      <c r="L83" s="84">
        <f t="shared" si="76"/>
        <v>0</v>
      </c>
      <c r="M83" s="84">
        <f t="shared" si="77"/>
        <v>0</v>
      </c>
      <c r="N83" s="84">
        <f t="shared" si="78"/>
        <v>0</v>
      </c>
      <c r="O83" s="84">
        <f t="shared" si="79"/>
        <v>0.40347222222044365</v>
      </c>
      <c r="P83" s="263" t="s">
        <v>54</v>
      </c>
      <c r="Q83" s="263" t="s">
        <v>54</v>
      </c>
      <c r="R83" s="263" t="s">
        <v>54</v>
      </c>
      <c r="S83" s="393" t="s">
        <v>57</v>
      </c>
      <c r="T83" s="714" t="s">
        <v>898</v>
      </c>
      <c r="U83" s="511"/>
      <c r="V83" s="634"/>
      <c r="W83" s="634"/>
      <c r="X83" s="634"/>
      <c r="Y83" s="634"/>
      <c r="Z83" s="634"/>
      <c r="AA83" s="634"/>
    </row>
    <row r="84" spans="1:27" s="69" customFormat="1" ht="30" customHeight="1">
      <c r="A84" s="1230"/>
      <c r="B84" s="1062"/>
      <c r="C84" s="1092"/>
      <c r="D84" s="1064"/>
      <c r="E84" s="1054"/>
      <c r="F84" s="155"/>
      <c r="G84" s="399">
        <v>42423.05</v>
      </c>
      <c r="H84" s="399">
        <v>42423.277083333334</v>
      </c>
      <c r="I84" s="263" t="s">
        <v>54</v>
      </c>
      <c r="J84" s="263" t="s">
        <v>54</v>
      </c>
      <c r="K84" s="263" t="s">
        <v>54</v>
      </c>
      <c r="L84" s="84">
        <f t="shared" si="76"/>
        <v>0</v>
      </c>
      <c r="M84" s="84">
        <f t="shared" si="77"/>
        <v>0</v>
      </c>
      <c r="N84" s="84">
        <f t="shared" si="78"/>
        <v>0</v>
      </c>
      <c r="O84" s="84">
        <f t="shared" si="79"/>
        <v>0.22708333333139308</v>
      </c>
      <c r="P84" s="263" t="s">
        <v>54</v>
      </c>
      <c r="Q84" s="263" t="s">
        <v>54</v>
      </c>
      <c r="R84" s="263" t="s">
        <v>54</v>
      </c>
      <c r="S84" s="393" t="s">
        <v>57</v>
      </c>
      <c r="T84" s="714" t="s">
        <v>899</v>
      </c>
      <c r="U84" s="511"/>
      <c r="V84" s="634"/>
      <c r="W84" s="634"/>
      <c r="X84" s="634"/>
      <c r="Y84" s="634"/>
      <c r="Z84" s="634"/>
      <c r="AA84" s="634"/>
    </row>
    <row r="85" spans="1:27" s="69" customFormat="1" ht="30" customHeight="1" thickBot="1">
      <c r="A85" s="422"/>
      <c r="B85" s="135"/>
      <c r="C85" s="423" t="s">
        <v>58</v>
      </c>
      <c r="D85" s="135"/>
      <c r="E85" s="136"/>
      <c r="F85" s="137" t="s">
        <v>54</v>
      </c>
      <c r="G85" s="424"/>
      <c r="H85" s="424"/>
      <c r="I85" s="137" t="s">
        <v>54</v>
      </c>
      <c r="J85" s="137" t="s">
        <v>54</v>
      </c>
      <c r="K85" s="137" t="s">
        <v>54</v>
      </c>
      <c r="L85" s="138">
        <f>SUM(L76:L84)</f>
        <v>0</v>
      </c>
      <c r="M85" s="138">
        <f>SUM(M76:M84)</f>
        <v>0</v>
      </c>
      <c r="N85" s="138">
        <f>SUM(N76:N84)</f>
        <v>3.4722222262644209E-3</v>
      </c>
      <c r="O85" s="138">
        <f>SUM(O76:O84)</f>
        <v>2.6291666666656965</v>
      </c>
      <c r="P85" s="138"/>
      <c r="Q85" s="138"/>
      <c r="R85" s="138"/>
      <c r="S85" s="135"/>
      <c r="T85" s="425"/>
      <c r="U85" s="135"/>
      <c r="V85" s="426">
        <f>$AB$15-((N85*24))</f>
        <v>695.91666666656965</v>
      </c>
      <c r="W85" s="427">
        <v>245</v>
      </c>
      <c r="X85" s="98">
        <v>211.43299999999999</v>
      </c>
      <c r="Y85" s="428">
        <f>W85*X85</f>
        <v>51801.084999999999</v>
      </c>
      <c r="Z85" s="429">
        <f>(Y85*(V85-L85*24))/V85</f>
        <v>51801.084999999999</v>
      </c>
      <c r="AA85" s="430">
        <f>(Z85/Y85)*100</f>
        <v>100</v>
      </c>
    </row>
    <row r="86" spans="1:27" s="59" customFormat="1" ht="30" customHeight="1" thickBot="1">
      <c r="A86" s="1049">
        <v>6</v>
      </c>
      <c r="B86" s="1061" t="s">
        <v>81</v>
      </c>
      <c r="C86" s="1065" t="s">
        <v>82</v>
      </c>
      <c r="D86" s="1063">
        <v>208.98</v>
      </c>
      <c r="E86" s="1053" t="s">
        <v>53</v>
      </c>
      <c r="F86" s="71" t="s">
        <v>54</v>
      </c>
      <c r="G86" s="399">
        <v>42412.870138888888</v>
      </c>
      <c r="H86" s="399">
        <v>42413.276388888888</v>
      </c>
      <c r="I86" s="71" t="s">
        <v>54</v>
      </c>
      <c r="J86" s="71" t="s">
        <v>54</v>
      </c>
      <c r="K86" s="71" t="s">
        <v>54</v>
      </c>
      <c r="L86" s="72">
        <f>IF(RIGHT(S86)="T",(+H86-G86),0)</f>
        <v>0</v>
      </c>
      <c r="M86" s="72">
        <f>IF(RIGHT(S86)="U",(+H86-G86),0)</f>
        <v>0</v>
      </c>
      <c r="N86" s="72">
        <f>IF(RIGHT(S86)="C",(+H86-G86),0)</f>
        <v>0</v>
      </c>
      <c r="O86" s="72">
        <f>IF(RIGHT(S86)="D",(+H86-G86),0)</f>
        <v>0.40625</v>
      </c>
      <c r="P86" s="71" t="s">
        <v>54</v>
      </c>
      <c r="Q86" s="71" t="s">
        <v>54</v>
      </c>
      <c r="R86" s="71" t="s">
        <v>54</v>
      </c>
      <c r="S86" s="393" t="s">
        <v>57</v>
      </c>
      <c r="T86" s="714" t="s">
        <v>850</v>
      </c>
      <c r="U86" s="73"/>
      <c r="V86" s="85"/>
      <c r="W86" s="86"/>
      <c r="X86" s="86"/>
      <c r="Y86" s="86"/>
      <c r="Z86" s="86"/>
      <c r="AA86" s="87"/>
    </row>
    <row r="87" spans="1:27" s="59" customFormat="1" ht="30" customHeight="1" thickBot="1">
      <c r="A87" s="1050"/>
      <c r="B87" s="1062"/>
      <c r="C87" s="1101"/>
      <c r="D87" s="1064"/>
      <c r="E87" s="1054"/>
      <c r="F87" s="71" t="s">
        <v>54</v>
      </c>
      <c r="G87" s="399">
        <v>42422.912499999999</v>
      </c>
      <c r="H87" s="399">
        <v>42423.272916666669</v>
      </c>
      <c r="I87" s="71" t="s">
        <v>54</v>
      </c>
      <c r="J87" s="71" t="s">
        <v>54</v>
      </c>
      <c r="K87" s="71" t="s">
        <v>54</v>
      </c>
      <c r="L87" s="72">
        <f t="shared" ref="L87:L89" si="80">IF(RIGHT(S87)="T",(+H87-G87),0)</f>
        <v>0</v>
      </c>
      <c r="M87" s="72">
        <f t="shared" ref="M87:M89" si="81">IF(RIGHT(S87)="U",(+H87-G87),0)</f>
        <v>0</v>
      </c>
      <c r="N87" s="72">
        <f t="shared" ref="N87:N89" si="82">IF(RIGHT(S87)="C",(+H87-G87),0)</f>
        <v>0</v>
      </c>
      <c r="O87" s="72">
        <f t="shared" ref="O87:O89" si="83">IF(RIGHT(S87)="D",(+H87-G87),0)</f>
        <v>0.36041666667006211</v>
      </c>
      <c r="P87" s="71" t="s">
        <v>54</v>
      </c>
      <c r="Q87" s="71" t="s">
        <v>54</v>
      </c>
      <c r="R87" s="71" t="s">
        <v>54</v>
      </c>
      <c r="S87" s="393" t="s">
        <v>57</v>
      </c>
      <c r="T87" s="714" t="s">
        <v>899</v>
      </c>
      <c r="U87" s="89"/>
      <c r="V87" s="80"/>
      <c r="W87" s="81"/>
      <c r="X87" s="81"/>
      <c r="Y87" s="81"/>
      <c r="Z87" s="81"/>
      <c r="AA87" s="82"/>
    </row>
    <row r="88" spans="1:27" s="59" customFormat="1" ht="30" customHeight="1" thickBot="1">
      <c r="A88" s="1050"/>
      <c r="B88" s="1062"/>
      <c r="C88" s="1101"/>
      <c r="D88" s="1064"/>
      <c r="E88" s="1054"/>
      <c r="F88" s="71" t="s">
        <v>54</v>
      </c>
      <c r="G88" s="399">
        <v>42423.898611111108</v>
      </c>
      <c r="H88" s="399">
        <v>42424.249305555553</v>
      </c>
      <c r="I88" s="71" t="s">
        <v>54</v>
      </c>
      <c r="J88" s="71" t="s">
        <v>54</v>
      </c>
      <c r="K88" s="71" t="s">
        <v>54</v>
      </c>
      <c r="L88" s="72">
        <f t="shared" si="80"/>
        <v>0</v>
      </c>
      <c r="M88" s="72">
        <f t="shared" si="81"/>
        <v>0</v>
      </c>
      <c r="N88" s="72">
        <f t="shared" si="82"/>
        <v>0</v>
      </c>
      <c r="O88" s="72">
        <f t="shared" si="83"/>
        <v>0.35069444444525288</v>
      </c>
      <c r="P88" s="71" t="s">
        <v>54</v>
      </c>
      <c r="Q88" s="71" t="s">
        <v>54</v>
      </c>
      <c r="R88" s="71" t="s">
        <v>54</v>
      </c>
      <c r="S88" s="393" t="s">
        <v>57</v>
      </c>
      <c r="T88" s="714" t="s">
        <v>899</v>
      </c>
      <c r="U88" s="89"/>
      <c r="V88" s="80"/>
      <c r="W88" s="81"/>
      <c r="X88" s="81"/>
      <c r="Y88" s="81"/>
      <c r="Z88" s="81"/>
      <c r="AA88" s="82"/>
    </row>
    <row r="89" spans="1:27" s="59" customFormat="1" ht="30" customHeight="1" thickBot="1">
      <c r="A89" s="1050"/>
      <c r="B89" s="1062"/>
      <c r="C89" s="1101"/>
      <c r="D89" s="1064"/>
      <c r="E89" s="1054"/>
      <c r="F89" s="71" t="s">
        <v>54</v>
      </c>
      <c r="G89" s="399">
        <v>42424.870833333334</v>
      </c>
      <c r="H89" s="399">
        <v>42425.243750000001</v>
      </c>
      <c r="I89" s="71" t="s">
        <v>54</v>
      </c>
      <c r="J89" s="71" t="s">
        <v>54</v>
      </c>
      <c r="K89" s="71" t="s">
        <v>54</v>
      </c>
      <c r="L89" s="72">
        <f t="shared" si="80"/>
        <v>0</v>
      </c>
      <c r="M89" s="72">
        <f t="shared" si="81"/>
        <v>0</v>
      </c>
      <c r="N89" s="72">
        <f t="shared" si="82"/>
        <v>0</v>
      </c>
      <c r="O89" s="72">
        <f t="shared" si="83"/>
        <v>0.37291666666715173</v>
      </c>
      <c r="P89" s="71" t="s">
        <v>54</v>
      </c>
      <c r="Q89" s="71" t="s">
        <v>54</v>
      </c>
      <c r="R89" s="71" t="s">
        <v>54</v>
      </c>
      <c r="S89" s="393" t="s">
        <v>57</v>
      </c>
      <c r="T89" s="714" t="s">
        <v>847</v>
      </c>
      <c r="U89" s="89"/>
      <c r="V89" s="80"/>
      <c r="W89" s="81"/>
      <c r="X89" s="81"/>
      <c r="Y89" s="81"/>
      <c r="Z89" s="81"/>
      <c r="AA89" s="82"/>
    </row>
    <row r="90" spans="1:27" s="59" customFormat="1" ht="30" customHeight="1" thickBot="1">
      <c r="A90" s="1050"/>
      <c r="B90" s="1062"/>
      <c r="C90" s="1101"/>
      <c r="D90" s="1064"/>
      <c r="E90" s="1054"/>
      <c r="F90" s="71" t="s">
        <v>54</v>
      </c>
      <c r="G90" s="399">
        <v>42425.90902777778</v>
      </c>
      <c r="H90" s="399">
        <v>42426.242361111108</v>
      </c>
      <c r="I90" s="71" t="s">
        <v>54</v>
      </c>
      <c r="J90" s="71" t="s">
        <v>54</v>
      </c>
      <c r="K90" s="71" t="s">
        <v>54</v>
      </c>
      <c r="L90" s="72">
        <f>IF(RIGHT(S90)="T",(+H90-G90),0)</f>
        <v>0</v>
      </c>
      <c r="M90" s="72">
        <f>IF(RIGHT(S90)="U",(+H90-G90),0)</f>
        <v>0</v>
      </c>
      <c r="N90" s="72">
        <f>IF(RIGHT(S90)="C",(+H90-G90),0)</f>
        <v>0</v>
      </c>
      <c r="O90" s="72">
        <f>IF(RIGHT(S90)="D",(+H90-G90),0)</f>
        <v>0.33333333332848269</v>
      </c>
      <c r="P90" s="71" t="s">
        <v>54</v>
      </c>
      <c r="Q90" s="71" t="s">
        <v>54</v>
      </c>
      <c r="R90" s="71" t="s">
        <v>54</v>
      </c>
      <c r="S90" s="393" t="s">
        <v>57</v>
      </c>
      <c r="T90" s="714" t="s">
        <v>847</v>
      </c>
      <c r="U90" s="89"/>
      <c r="V90" s="80"/>
      <c r="W90" s="81"/>
      <c r="X90" s="81"/>
      <c r="Y90" s="81"/>
      <c r="Z90" s="81"/>
      <c r="AA90" s="82"/>
    </row>
    <row r="91" spans="1:27" s="59" customFormat="1" ht="30" customHeight="1" thickBot="1">
      <c r="A91" s="1050"/>
      <c r="B91" s="1062"/>
      <c r="C91" s="1101"/>
      <c r="D91" s="1064"/>
      <c r="E91" s="1054"/>
      <c r="F91" s="71" t="s">
        <v>54</v>
      </c>
      <c r="G91" s="399">
        <v>42426.872916666667</v>
      </c>
      <c r="H91" s="399">
        <v>42427.378472222219</v>
      </c>
      <c r="I91" s="71" t="s">
        <v>54</v>
      </c>
      <c r="J91" s="71" t="s">
        <v>54</v>
      </c>
      <c r="K91" s="71" t="s">
        <v>54</v>
      </c>
      <c r="L91" s="72">
        <f>IF(RIGHT(S91)="T",(+H91-G91),0)</f>
        <v>0</v>
      </c>
      <c r="M91" s="72">
        <f>IF(RIGHT(S91)="U",(+H91-G91),0)</f>
        <v>0</v>
      </c>
      <c r="N91" s="72">
        <f>IF(RIGHT(S91)="C",(+H91-G91),0)</f>
        <v>0</v>
      </c>
      <c r="O91" s="72">
        <f>IF(RIGHT(S91)="D",(+H91-G91),0)</f>
        <v>0.50555555555183673</v>
      </c>
      <c r="P91" s="71" t="s">
        <v>54</v>
      </c>
      <c r="Q91" s="71" t="s">
        <v>54</v>
      </c>
      <c r="R91" s="71" t="s">
        <v>54</v>
      </c>
      <c r="S91" s="393" t="s">
        <v>57</v>
      </c>
      <c r="T91" s="714" t="s">
        <v>847</v>
      </c>
      <c r="U91" s="89"/>
      <c r="V91" s="80"/>
      <c r="W91" s="81"/>
      <c r="X91" s="81"/>
      <c r="Y91" s="81"/>
      <c r="Z91" s="81"/>
      <c r="AA91" s="82"/>
    </row>
    <row r="92" spans="1:27" s="59" customFormat="1" ht="30" customHeight="1">
      <c r="A92" s="1104"/>
      <c r="B92" s="1087"/>
      <c r="C92" s="1066"/>
      <c r="D92" s="1067"/>
      <c r="E92" s="1078"/>
      <c r="F92" s="71" t="s">
        <v>54</v>
      </c>
      <c r="G92" s="399">
        <v>42428.904166666667</v>
      </c>
      <c r="H92" s="399">
        <v>42429.40347222222</v>
      </c>
      <c r="I92" s="71" t="s">
        <v>54</v>
      </c>
      <c r="J92" s="71" t="s">
        <v>54</v>
      </c>
      <c r="K92" s="71" t="s">
        <v>54</v>
      </c>
      <c r="L92" s="72">
        <f>IF(RIGHT(S92)="T",(+H92-G92),0)</f>
        <v>0</v>
      </c>
      <c r="M92" s="72">
        <f>IF(RIGHT(S92)="U",(+H92-G92),0)</f>
        <v>0</v>
      </c>
      <c r="N92" s="72">
        <f>IF(RIGHT(S92)="C",(+H92-G92),0)</f>
        <v>0</v>
      </c>
      <c r="O92" s="72">
        <f>IF(RIGHT(S92)="D",(+H92-G92),0)</f>
        <v>0.49930555555329192</v>
      </c>
      <c r="P92" s="71" t="s">
        <v>54</v>
      </c>
      <c r="Q92" s="71" t="s">
        <v>54</v>
      </c>
      <c r="R92" s="71" t="s">
        <v>54</v>
      </c>
      <c r="S92" s="393" t="s">
        <v>57</v>
      </c>
      <c r="T92" s="714" t="s">
        <v>847</v>
      </c>
      <c r="U92" s="89"/>
      <c r="V92" s="80"/>
      <c r="W92" s="81"/>
      <c r="X92" s="81"/>
      <c r="Y92" s="81"/>
      <c r="Z92" s="81"/>
      <c r="AA92" s="82"/>
    </row>
    <row r="93" spans="1:27" s="69" customFormat="1" ht="30" customHeight="1" thickBot="1">
      <c r="A93" s="401"/>
      <c r="B93" s="60"/>
      <c r="C93" s="402" t="s">
        <v>58</v>
      </c>
      <c r="D93" s="60"/>
      <c r="E93" s="61"/>
      <c r="F93" s="62" t="s">
        <v>54</v>
      </c>
      <c r="G93" s="403"/>
      <c r="H93" s="403"/>
      <c r="I93" s="62" t="s">
        <v>54</v>
      </c>
      <c r="J93" s="62" t="s">
        <v>54</v>
      </c>
      <c r="K93" s="62" t="s">
        <v>54</v>
      </c>
      <c r="L93" s="63">
        <f>SUM(L86:L92)</f>
        <v>0</v>
      </c>
      <c r="M93" s="63">
        <f t="shared" ref="M93:O93" si="84">SUM(M86:M92)</f>
        <v>0</v>
      </c>
      <c r="N93" s="63">
        <f t="shared" si="84"/>
        <v>0</v>
      </c>
      <c r="O93" s="63">
        <f t="shared" si="84"/>
        <v>2.8284722222160781</v>
      </c>
      <c r="P93" s="63"/>
      <c r="Q93" s="63"/>
      <c r="R93" s="63"/>
      <c r="S93" s="60"/>
      <c r="T93" s="412"/>
      <c r="U93" s="60"/>
      <c r="V93" s="408">
        <f>$AB$15-((N93*24))</f>
        <v>696</v>
      </c>
      <c r="W93" s="409">
        <v>402</v>
      </c>
      <c r="X93" s="410">
        <v>208.98</v>
      </c>
      <c r="Y93" s="411">
        <f>W93*X93</f>
        <v>84009.959999999992</v>
      </c>
      <c r="Z93" s="408">
        <f>(Y93*(V93-L93*24))/V93</f>
        <v>84009.959999999992</v>
      </c>
      <c r="AA93" s="407">
        <f>(Z93/Y93)*100</f>
        <v>100</v>
      </c>
    </row>
    <row r="94" spans="1:27" s="69" customFormat="1" ht="30" customHeight="1" thickBot="1">
      <c r="A94" s="1124">
        <v>7</v>
      </c>
      <c r="B94" s="1061" t="s">
        <v>83</v>
      </c>
      <c r="C94" s="1091" t="s">
        <v>84</v>
      </c>
      <c r="D94" s="1063">
        <v>209.51</v>
      </c>
      <c r="E94" s="1053" t="s">
        <v>53</v>
      </c>
      <c r="F94" s="129" t="s">
        <v>54</v>
      </c>
      <c r="G94" s="614">
        <v>42401</v>
      </c>
      <c r="H94" s="399">
        <v>42401.379166666666</v>
      </c>
      <c r="I94" s="129" t="s">
        <v>54</v>
      </c>
      <c r="J94" s="129" t="s">
        <v>54</v>
      </c>
      <c r="K94" s="129" t="s">
        <v>54</v>
      </c>
      <c r="L94" s="571">
        <f>IF(RIGHT(S94)="T",(+H94-G94),0)</f>
        <v>0</v>
      </c>
      <c r="M94" s="571">
        <f>IF(RIGHT(S94)="U",(+H94-G94),0)</f>
        <v>0</v>
      </c>
      <c r="N94" s="571">
        <f>IF(RIGHT(S94)="C",(+H94-G94),0)</f>
        <v>0</v>
      </c>
      <c r="O94" s="571">
        <f>IF(RIGHT(S94)="D",(+H94-G94),0)</f>
        <v>0.37916666666569654</v>
      </c>
      <c r="P94" s="129" t="s">
        <v>54</v>
      </c>
      <c r="Q94" s="129" t="s">
        <v>54</v>
      </c>
      <c r="R94" s="129" t="s">
        <v>54</v>
      </c>
      <c r="S94" s="393" t="s">
        <v>57</v>
      </c>
      <c r="T94" s="714" t="s">
        <v>900</v>
      </c>
      <c r="U94" s="131"/>
      <c r="V94" s="436"/>
      <c r="W94" s="437"/>
      <c r="X94" s="437"/>
      <c r="Y94" s="437"/>
      <c r="Z94" s="437"/>
      <c r="AA94" s="438"/>
    </row>
    <row r="95" spans="1:27" s="69" customFormat="1" ht="30" customHeight="1" thickBot="1">
      <c r="A95" s="1230"/>
      <c r="B95" s="1062"/>
      <c r="C95" s="1092"/>
      <c r="D95" s="1064"/>
      <c r="E95" s="1054"/>
      <c r="F95" s="514"/>
      <c r="G95" s="399">
        <v>42401.906944444447</v>
      </c>
      <c r="H95" s="399">
        <v>42402.381944444445</v>
      </c>
      <c r="I95" s="514"/>
      <c r="J95" s="514"/>
      <c r="K95" s="514"/>
      <c r="L95" s="571">
        <f>IF(RIGHT(S95)="T",(+H95-G95),0)</f>
        <v>0</v>
      </c>
      <c r="M95" s="571">
        <f>IF(RIGHT(S95)="U",(+H95-G95),0)</f>
        <v>0</v>
      </c>
      <c r="N95" s="571">
        <f>IF(RIGHT(S95)="C",(+H95-G95),0)</f>
        <v>0</v>
      </c>
      <c r="O95" s="571">
        <f>IF(RIGHT(S95)="D",(+H95-G95),0)</f>
        <v>0.47499999999854481</v>
      </c>
      <c r="P95" s="514"/>
      <c r="Q95" s="514"/>
      <c r="R95" s="514"/>
      <c r="S95" s="393" t="s">
        <v>57</v>
      </c>
      <c r="T95" s="714" t="s">
        <v>846</v>
      </c>
      <c r="U95" s="950"/>
      <c r="V95" s="439"/>
      <c r="W95" s="440"/>
      <c r="X95" s="440"/>
      <c r="Y95" s="440"/>
      <c r="Z95" s="440"/>
      <c r="AA95" s="441"/>
    </row>
    <row r="96" spans="1:27" s="69" customFormat="1" ht="30" customHeight="1" thickBot="1">
      <c r="A96" s="1230"/>
      <c r="B96" s="1062"/>
      <c r="C96" s="1092"/>
      <c r="D96" s="1064"/>
      <c r="E96" s="1054"/>
      <c r="F96" s="514"/>
      <c r="G96" s="399">
        <v>42402.854166666664</v>
      </c>
      <c r="H96" s="399">
        <v>42403.304166666669</v>
      </c>
      <c r="I96" s="514"/>
      <c r="J96" s="514"/>
      <c r="K96" s="514"/>
      <c r="L96" s="571">
        <f t="shared" ref="L96:L106" si="85">IF(RIGHT(S96)="T",(+H96-G96),0)</f>
        <v>0</v>
      </c>
      <c r="M96" s="571">
        <f t="shared" ref="M96:M106" si="86">IF(RIGHT(S96)="U",(+H96-G96),0)</f>
        <v>0</v>
      </c>
      <c r="N96" s="571">
        <f t="shared" ref="N96:N106" si="87">IF(RIGHT(S96)="C",(+H96-G96),0)</f>
        <v>0</v>
      </c>
      <c r="O96" s="571">
        <f t="shared" ref="O96:O106" si="88">IF(RIGHT(S96)="D",(+H96-G96),0)</f>
        <v>0.45000000000436557</v>
      </c>
      <c r="P96" s="514"/>
      <c r="Q96" s="514"/>
      <c r="R96" s="514"/>
      <c r="S96" s="393" t="s">
        <v>57</v>
      </c>
      <c r="T96" s="714" t="s">
        <v>847</v>
      </c>
      <c r="U96" s="950"/>
      <c r="V96" s="439"/>
      <c r="W96" s="440"/>
      <c r="X96" s="440"/>
      <c r="Y96" s="440"/>
      <c r="Z96" s="440"/>
      <c r="AA96" s="441"/>
    </row>
    <row r="97" spans="1:27" s="69" customFormat="1" ht="30" customHeight="1" thickBot="1">
      <c r="A97" s="1230"/>
      <c r="B97" s="1062"/>
      <c r="C97" s="1092"/>
      <c r="D97" s="1064"/>
      <c r="E97" s="1054"/>
      <c r="F97" s="514"/>
      <c r="G97" s="399">
        <v>42403.885416666664</v>
      </c>
      <c r="H97" s="399">
        <v>42404.414583333331</v>
      </c>
      <c r="I97" s="514"/>
      <c r="J97" s="514"/>
      <c r="K97" s="514"/>
      <c r="L97" s="571">
        <f t="shared" si="85"/>
        <v>0</v>
      </c>
      <c r="M97" s="571">
        <f t="shared" si="86"/>
        <v>0</v>
      </c>
      <c r="N97" s="571">
        <f t="shared" si="87"/>
        <v>0</v>
      </c>
      <c r="O97" s="571">
        <f t="shared" si="88"/>
        <v>0.52916666666715173</v>
      </c>
      <c r="P97" s="514"/>
      <c r="Q97" s="514"/>
      <c r="R97" s="514"/>
      <c r="S97" s="393" t="s">
        <v>57</v>
      </c>
      <c r="T97" s="714" t="s">
        <v>846</v>
      </c>
      <c r="U97" s="950"/>
      <c r="V97" s="439"/>
      <c r="W97" s="440"/>
      <c r="X97" s="440"/>
      <c r="Y97" s="440"/>
      <c r="Z97" s="440"/>
      <c r="AA97" s="441"/>
    </row>
    <row r="98" spans="1:27" s="69" customFormat="1" ht="30" customHeight="1" thickBot="1">
      <c r="A98" s="1230"/>
      <c r="B98" s="1062"/>
      <c r="C98" s="1092"/>
      <c r="D98" s="1064"/>
      <c r="E98" s="1054"/>
      <c r="F98" s="514"/>
      <c r="G98" s="399">
        <v>42404.880555555559</v>
      </c>
      <c r="H98" s="399">
        <v>42405.323611111111</v>
      </c>
      <c r="I98" s="514"/>
      <c r="J98" s="514"/>
      <c r="K98" s="514"/>
      <c r="L98" s="571">
        <f t="shared" si="85"/>
        <v>0</v>
      </c>
      <c r="M98" s="571">
        <f t="shared" si="86"/>
        <v>0</v>
      </c>
      <c r="N98" s="571">
        <f t="shared" si="87"/>
        <v>0</v>
      </c>
      <c r="O98" s="571">
        <f t="shared" si="88"/>
        <v>0.44305555555183673</v>
      </c>
      <c r="P98" s="514"/>
      <c r="Q98" s="514"/>
      <c r="R98" s="514"/>
      <c r="S98" s="393" t="s">
        <v>57</v>
      </c>
      <c r="T98" s="714" t="s">
        <v>846</v>
      </c>
      <c r="U98" s="950"/>
      <c r="V98" s="439"/>
      <c r="W98" s="440"/>
      <c r="X98" s="440"/>
      <c r="Y98" s="440"/>
      <c r="Z98" s="440"/>
      <c r="AA98" s="441"/>
    </row>
    <row r="99" spans="1:27" s="69" customFormat="1" ht="30" customHeight="1" thickBot="1">
      <c r="A99" s="1230"/>
      <c r="B99" s="1062"/>
      <c r="C99" s="1092"/>
      <c r="D99" s="1064"/>
      <c r="E99" s="1054"/>
      <c r="F99" s="514"/>
      <c r="G99" s="399">
        <v>42405.870833333334</v>
      </c>
      <c r="H99" s="399">
        <v>42406.29791666667</v>
      </c>
      <c r="I99" s="514"/>
      <c r="J99" s="514"/>
      <c r="K99" s="514"/>
      <c r="L99" s="571">
        <f t="shared" si="85"/>
        <v>0</v>
      </c>
      <c r="M99" s="571">
        <f t="shared" si="86"/>
        <v>0</v>
      </c>
      <c r="N99" s="571">
        <f t="shared" si="87"/>
        <v>0</v>
      </c>
      <c r="O99" s="571">
        <f t="shared" si="88"/>
        <v>0.42708333333575865</v>
      </c>
      <c r="P99" s="514"/>
      <c r="Q99" s="514"/>
      <c r="R99" s="514"/>
      <c r="S99" s="393" t="s">
        <v>57</v>
      </c>
      <c r="T99" s="714" t="s">
        <v>846</v>
      </c>
      <c r="U99" s="950"/>
      <c r="V99" s="439"/>
      <c r="W99" s="440"/>
      <c r="X99" s="440"/>
      <c r="Y99" s="440"/>
      <c r="Z99" s="440"/>
      <c r="AA99" s="441"/>
    </row>
    <row r="100" spans="1:27" s="69" customFormat="1" ht="30" customHeight="1" thickBot="1">
      <c r="A100" s="1230"/>
      <c r="B100" s="1062"/>
      <c r="C100" s="1092"/>
      <c r="D100" s="1064"/>
      <c r="E100" s="1054"/>
      <c r="F100" s="514"/>
      <c r="G100" s="399">
        <v>42406.816666666666</v>
      </c>
      <c r="H100" s="399">
        <v>42407.325694444444</v>
      </c>
      <c r="I100" s="514"/>
      <c r="J100" s="514"/>
      <c r="K100" s="514"/>
      <c r="L100" s="571">
        <f t="shared" si="85"/>
        <v>0</v>
      </c>
      <c r="M100" s="571">
        <f t="shared" si="86"/>
        <v>0</v>
      </c>
      <c r="N100" s="571">
        <f t="shared" si="87"/>
        <v>0</v>
      </c>
      <c r="O100" s="571">
        <f t="shared" si="88"/>
        <v>0.50902777777810115</v>
      </c>
      <c r="P100" s="514"/>
      <c r="Q100" s="514"/>
      <c r="R100" s="514"/>
      <c r="S100" s="393" t="s">
        <v>57</v>
      </c>
      <c r="T100" s="714" t="s">
        <v>846</v>
      </c>
      <c r="U100" s="950"/>
      <c r="V100" s="439"/>
      <c r="W100" s="440"/>
      <c r="X100" s="440"/>
      <c r="Y100" s="440"/>
      <c r="Z100" s="440"/>
      <c r="AA100" s="441"/>
    </row>
    <row r="101" spans="1:27" s="69" customFormat="1" ht="30" customHeight="1" thickBot="1">
      <c r="A101" s="1230"/>
      <c r="B101" s="1062"/>
      <c r="C101" s="1092"/>
      <c r="D101" s="1064"/>
      <c r="E101" s="1054"/>
      <c r="F101" s="514"/>
      <c r="G101" s="399">
        <v>42407.868750000001</v>
      </c>
      <c r="H101" s="399">
        <v>42408.291666666664</v>
      </c>
      <c r="I101" s="514"/>
      <c r="J101" s="514"/>
      <c r="K101" s="514"/>
      <c r="L101" s="571">
        <f t="shared" si="85"/>
        <v>0</v>
      </c>
      <c r="M101" s="571">
        <f t="shared" si="86"/>
        <v>0</v>
      </c>
      <c r="N101" s="571">
        <f t="shared" si="87"/>
        <v>0</v>
      </c>
      <c r="O101" s="571">
        <f t="shared" si="88"/>
        <v>0.42291666666278616</v>
      </c>
      <c r="P101" s="514"/>
      <c r="Q101" s="514"/>
      <c r="R101" s="514"/>
      <c r="S101" s="393" t="s">
        <v>57</v>
      </c>
      <c r="T101" s="714" t="s">
        <v>846</v>
      </c>
      <c r="U101" s="950"/>
      <c r="V101" s="439"/>
      <c r="W101" s="440"/>
      <c r="X101" s="440"/>
      <c r="Y101" s="440"/>
      <c r="Z101" s="440"/>
      <c r="AA101" s="441"/>
    </row>
    <row r="102" spans="1:27" s="69" customFormat="1" ht="30" customHeight="1" thickBot="1">
      <c r="A102" s="1230"/>
      <c r="B102" s="1062"/>
      <c r="C102" s="1092"/>
      <c r="D102" s="1064"/>
      <c r="E102" s="1054"/>
      <c r="F102" s="514"/>
      <c r="G102" s="399">
        <v>42408.845138888886</v>
      </c>
      <c r="H102" s="399">
        <v>42409.461111111108</v>
      </c>
      <c r="I102" s="514"/>
      <c r="J102" s="514"/>
      <c r="K102" s="514"/>
      <c r="L102" s="571">
        <f t="shared" si="85"/>
        <v>0</v>
      </c>
      <c r="M102" s="571">
        <f t="shared" si="86"/>
        <v>0</v>
      </c>
      <c r="N102" s="571">
        <f t="shared" si="87"/>
        <v>0</v>
      </c>
      <c r="O102" s="571">
        <f t="shared" si="88"/>
        <v>0.61597222222189885</v>
      </c>
      <c r="P102" s="514"/>
      <c r="Q102" s="514"/>
      <c r="R102" s="514"/>
      <c r="S102" s="393" t="s">
        <v>57</v>
      </c>
      <c r="T102" s="714" t="s">
        <v>846</v>
      </c>
      <c r="U102" s="950"/>
      <c r="V102" s="439"/>
      <c r="W102" s="440"/>
      <c r="X102" s="440"/>
      <c r="Y102" s="440"/>
      <c r="Z102" s="440"/>
      <c r="AA102" s="441"/>
    </row>
    <row r="103" spans="1:27" s="69" customFormat="1" ht="30" customHeight="1" thickBot="1">
      <c r="A103" s="1230"/>
      <c r="B103" s="1062"/>
      <c r="C103" s="1092"/>
      <c r="D103" s="1064"/>
      <c r="E103" s="1054"/>
      <c r="F103" s="514"/>
      <c r="G103" s="399">
        <v>42409.822916666664</v>
      </c>
      <c r="H103" s="399">
        <v>42410.369444444441</v>
      </c>
      <c r="I103" s="514"/>
      <c r="J103" s="514"/>
      <c r="K103" s="514"/>
      <c r="L103" s="571">
        <f t="shared" si="85"/>
        <v>0</v>
      </c>
      <c r="M103" s="571">
        <f t="shared" si="86"/>
        <v>0</v>
      </c>
      <c r="N103" s="571">
        <f t="shared" si="87"/>
        <v>0</v>
      </c>
      <c r="O103" s="571">
        <f t="shared" si="88"/>
        <v>0.54652777777664596</v>
      </c>
      <c r="P103" s="514"/>
      <c r="Q103" s="514"/>
      <c r="R103" s="514"/>
      <c r="S103" s="393" t="s">
        <v>57</v>
      </c>
      <c r="T103" s="714" t="s">
        <v>901</v>
      </c>
      <c r="U103" s="950"/>
      <c r="V103" s="439"/>
      <c r="W103" s="440"/>
      <c r="X103" s="440"/>
      <c r="Y103" s="440"/>
      <c r="Z103" s="440"/>
      <c r="AA103" s="441"/>
    </row>
    <row r="104" spans="1:27" s="69" customFormat="1" ht="30" customHeight="1" thickBot="1">
      <c r="A104" s="1230"/>
      <c r="B104" s="1062"/>
      <c r="C104" s="1092"/>
      <c r="D104" s="1064"/>
      <c r="E104" s="1054"/>
      <c r="F104" s="514"/>
      <c r="G104" s="399">
        <v>42410.871527777781</v>
      </c>
      <c r="H104" s="399">
        <v>42411.299305555556</v>
      </c>
      <c r="I104" s="514"/>
      <c r="J104" s="514"/>
      <c r="K104" s="514"/>
      <c r="L104" s="571">
        <f t="shared" si="85"/>
        <v>0</v>
      </c>
      <c r="M104" s="571">
        <f t="shared" si="86"/>
        <v>0</v>
      </c>
      <c r="N104" s="571">
        <f t="shared" si="87"/>
        <v>0</v>
      </c>
      <c r="O104" s="571">
        <f t="shared" si="88"/>
        <v>0.42777777777519077</v>
      </c>
      <c r="P104" s="514"/>
      <c r="Q104" s="514"/>
      <c r="R104" s="514"/>
      <c r="S104" s="393" t="s">
        <v>57</v>
      </c>
      <c r="T104" s="714" t="s">
        <v>899</v>
      </c>
      <c r="U104" s="950"/>
      <c r="V104" s="439"/>
      <c r="W104" s="440"/>
      <c r="X104" s="440"/>
      <c r="Y104" s="440"/>
      <c r="Z104" s="440"/>
      <c r="AA104" s="441"/>
    </row>
    <row r="105" spans="1:27" s="69" customFormat="1" ht="30" customHeight="1" thickBot="1">
      <c r="A105" s="1230"/>
      <c r="B105" s="1062"/>
      <c r="C105" s="1092"/>
      <c r="D105" s="1064"/>
      <c r="E105" s="1054"/>
      <c r="F105" s="514"/>
      <c r="G105" s="399">
        <v>42411.765277777777</v>
      </c>
      <c r="H105" s="399">
        <v>42412.324999999997</v>
      </c>
      <c r="I105" s="514"/>
      <c r="J105" s="514"/>
      <c r="K105" s="514"/>
      <c r="L105" s="571">
        <f t="shared" si="85"/>
        <v>0</v>
      </c>
      <c r="M105" s="571">
        <f t="shared" si="86"/>
        <v>0</v>
      </c>
      <c r="N105" s="571">
        <f t="shared" si="87"/>
        <v>0</v>
      </c>
      <c r="O105" s="571">
        <f t="shared" si="88"/>
        <v>0.55972222222044365</v>
      </c>
      <c r="P105" s="514"/>
      <c r="Q105" s="514"/>
      <c r="R105" s="514"/>
      <c r="S105" s="393" t="s">
        <v>57</v>
      </c>
      <c r="T105" s="714" t="s">
        <v>899</v>
      </c>
      <c r="U105" s="950"/>
      <c r="V105" s="439"/>
      <c r="W105" s="440"/>
      <c r="X105" s="440"/>
      <c r="Y105" s="440"/>
      <c r="Z105" s="440"/>
      <c r="AA105" s="441"/>
    </row>
    <row r="106" spans="1:27" s="69" customFormat="1" ht="30" customHeight="1" thickBot="1">
      <c r="A106" s="1230"/>
      <c r="B106" s="1062"/>
      <c r="C106" s="1092"/>
      <c r="D106" s="1064"/>
      <c r="E106" s="1054"/>
      <c r="F106" s="514"/>
      <c r="G106" s="399">
        <v>42413.880555555559</v>
      </c>
      <c r="H106" s="399">
        <v>42414.354166666664</v>
      </c>
      <c r="I106" s="514"/>
      <c r="J106" s="514"/>
      <c r="K106" s="514"/>
      <c r="L106" s="571">
        <f t="shared" si="85"/>
        <v>0</v>
      </c>
      <c r="M106" s="571">
        <f t="shared" si="86"/>
        <v>0</v>
      </c>
      <c r="N106" s="571">
        <f t="shared" si="87"/>
        <v>0</v>
      </c>
      <c r="O106" s="571">
        <f t="shared" si="88"/>
        <v>0.47361111110512866</v>
      </c>
      <c r="P106" s="514"/>
      <c r="Q106" s="514"/>
      <c r="R106" s="514"/>
      <c r="S106" s="393" t="s">
        <v>57</v>
      </c>
      <c r="T106" s="714" t="s">
        <v>902</v>
      </c>
      <c r="U106" s="950"/>
      <c r="V106" s="439"/>
      <c r="W106" s="440"/>
      <c r="X106" s="440"/>
      <c r="Y106" s="440"/>
      <c r="Z106" s="440"/>
      <c r="AA106" s="441"/>
    </row>
    <row r="107" spans="1:27" s="69" customFormat="1" ht="30" customHeight="1" thickBot="1">
      <c r="A107" s="1230"/>
      <c r="B107" s="1062"/>
      <c r="C107" s="1092"/>
      <c r="D107" s="1064"/>
      <c r="E107" s="1054"/>
      <c r="F107" s="514"/>
      <c r="G107" s="399">
        <v>42414.852083333331</v>
      </c>
      <c r="H107" s="399">
        <v>42415.345833333333</v>
      </c>
      <c r="I107" s="514"/>
      <c r="J107" s="514"/>
      <c r="K107" s="514"/>
      <c r="L107" s="571">
        <f t="shared" ref="L107:L111" si="89">IF(RIGHT(S107)="T",(+H107-G107),0)</f>
        <v>0</v>
      </c>
      <c r="M107" s="571">
        <f t="shared" ref="M107:M111" si="90">IF(RIGHT(S107)="U",(+H107-G107),0)</f>
        <v>0</v>
      </c>
      <c r="N107" s="571">
        <f t="shared" ref="N107:N111" si="91">IF(RIGHT(S107)="C",(+H107-G107),0)</f>
        <v>0</v>
      </c>
      <c r="O107" s="571">
        <f t="shared" ref="O107:O111" si="92">IF(RIGHT(S107)="D",(+H107-G107),0)</f>
        <v>0.49375000000145519</v>
      </c>
      <c r="P107" s="514"/>
      <c r="Q107" s="514"/>
      <c r="R107" s="514"/>
      <c r="S107" s="393" t="s">
        <v>57</v>
      </c>
      <c r="T107" s="714" t="s">
        <v>851</v>
      </c>
      <c r="U107" s="950"/>
      <c r="V107" s="439"/>
      <c r="W107" s="440"/>
      <c r="X107" s="440"/>
      <c r="Y107" s="440"/>
      <c r="Z107" s="440"/>
      <c r="AA107" s="441"/>
    </row>
    <row r="108" spans="1:27" s="69" customFormat="1" ht="30" customHeight="1" thickBot="1">
      <c r="A108" s="1230"/>
      <c r="B108" s="1062"/>
      <c r="C108" s="1092"/>
      <c r="D108" s="1064"/>
      <c r="E108" s="1054"/>
      <c r="F108" s="514"/>
      <c r="G108" s="399">
        <v>42416.872916666667</v>
      </c>
      <c r="H108" s="399">
        <v>42417.336111111108</v>
      </c>
      <c r="I108" s="514"/>
      <c r="J108" s="514"/>
      <c r="K108" s="514"/>
      <c r="L108" s="571">
        <f t="shared" si="89"/>
        <v>0</v>
      </c>
      <c r="M108" s="571">
        <f t="shared" si="90"/>
        <v>0</v>
      </c>
      <c r="N108" s="571">
        <f t="shared" si="91"/>
        <v>0</v>
      </c>
      <c r="O108" s="571">
        <f t="shared" si="92"/>
        <v>0.46319444444088731</v>
      </c>
      <c r="P108" s="514"/>
      <c r="Q108" s="514"/>
      <c r="R108" s="514"/>
      <c r="S108" s="393" t="s">
        <v>57</v>
      </c>
      <c r="T108" s="714" t="s">
        <v>846</v>
      </c>
      <c r="U108" s="950"/>
      <c r="V108" s="439"/>
      <c r="W108" s="440"/>
      <c r="X108" s="440"/>
      <c r="Y108" s="440"/>
      <c r="Z108" s="440"/>
      <c r="AA108" s="441"/>
    </row>
    <row r="109" spans="1:27" s="69" customFormat="1" ht="30" customHeight="1" thickBot="1">
      <c r="A109" s="1230"/>
      <c r="B109" s="1062"/>
      <c r="C109" s="1092"/>
      <c r="D109" s="1064"/>
      <c r="E109" s="1054"/>
      <c r="F109" s="514"/>
      <c r="G109" s="399">
        <v>42417.865972222222</v>
      </c>
      <c r="H109" s="399">
        <v>42418.46597222222</v>
      </c>
      <c r="I109" s="514"/>
      <c r="J109" s="514"/>
      <c r="K109" s="514"/>
      <c r="L109" s="571">
        <f t="shared" si="89"/>
        <v>0</v>
      </c>
      <c r="M109" s="571">
        <f t="shared" si="90"/>
        <v>0</v>
      </c>
      <c r="N109" s="571">
        <f t="shared" si="91"/>
        <v>0</v>
      </c>
      <c r="O109" s="571">
        <f t="shared" si="92"/>
        <v>0.59999999999854481</v>
      </c>
      <c r="P109" s="514"/>
      <c r="Q109" s="514"/>
      <c r="R109" s="514"/>
      <c r="S109" s="393" t="s">
        <v>57</v>
      </c>
      <c r="T109" s="714" t="s">
        <v>899</v>
      </c>
      <c r="U109" s="950"/>
      <c r="V109" s="439"/>
      <c r="W109" s="440"/>
      <c r="X109" s="440"/>
      <c r="Y109" s="440"/>
      <c r="Z109" s="440"/>
      <c r="AA109" s="441"/>
    </row>
    <row r="110" spans="1:27" s="69" customFormat="1" ht="30" customHeight="1" thickBot="1">
      <c r="A110" s="1230"/>
      <c r="B110" s="1062"/>
      <c r="C110" s="1092"/>
      <c r="D110" s="1064"/>
      <c r="E110" s="1054"/>
      <c r="F110" s="514"/>
      <c r="G110" s="399">
        <v>42420.051388888889</v>
      </c>
      <c r="H110" s="399">
        <v>42420.357638888891</v>
      </c>
      <c r="I110" s="514"/>
      <c r="J110" s="514"/>
      <c r="K110" s="514"/>
      <c r="L110" s="571">
        <f t="shared" si="89"/>
        <v>0</v>
      </c>
      <c r="M110" s="571">
        <f t="shared" si="90"/>
        <v>0</v>
      </c>
      <c r="N110" s="571">
        <f t="shared" si="91"/>
        <v>0</v>
      </c>
      <c r="O110" s="571">
        <f t="shared" si="92"/>
        <v>0.30625000000145519</v>
      </c>
      <c r="P110" s="514"/>
      <c r="Q110" s="514"/>
      <c r="R110" s="514"/>
      <c r="S110" s="393" t="s">
        <v>57</v>
      </c>
      <c r="T110" s="714" t="s">
        <v>899</v>
      </c>
      <c r="U110" s="950"/>
      <c r="V110" s="439"/>
      <c r="W110" s="440"/>
      <c r="X110" s="440"/>
      <c r="Y110" s="440"/>
      <c r="Z110" s="440"/>
      <c r="AA110" s="441"/>
    </row>
    <row r="111" spans="1:27" s="69" customFormat="1" ht="30" customHeight="1">
      <c r="A111" s="1230"/>
      <c r="B111" s="1062"/>
      <c r="C111" s="1092"/>
      <c r="D111" s="1064"/>
      <c r="E111" s="1054"/>
      <c r="F111" s="514"/>
      <c r="G111" s="399">
        <v>42421.716666666667</v>
      </c>
      <c r="H111" s="399">
        <v>42422.290277777778</v>
      </c>
      <c r="I111" s="514"/>
      <c r="J111" s="514"/>
      <c r="K111" s="514"/>
      <c r="L111" s="571">
        <f t="shared" si="89"/>
        <v>0</v>
      </c>
      <c r="M111" s="571">
        <f t="shared" si="90"/>
        <v>0</v>
      </c>
      <c r="N111" s="571">
        <f t="shared" si="91"/>
        <v>0</v>
      </c>
      <c r="O111" s="571">
        <f t="shared" si="92"/>
        <v>0.57361111111094942</v>
      </c>
      <c r="P111" s="514"/>
      <c r="Q111" s="514"/>
      <c r="R111" s="514"/>
      <c r="S111" s="393" t="s">
        <v>57</v>
      </c>
      <c r="T111" s="714" t="s">
        <v>899</v>
      </c>
      <c r="U111" s="950"/>
      <c r="V111" s="439"/>
      <c r="W111" s="440"/>
      <c r="X111" s="440"/>
      <c r="Y111" s="440"/>
      <c r="Z111" s="440"/>
      <c r="AA111" s="441"/>
    </row>
    <row r="112" spans="1:27" s="69" customFormat="1" ht="30" customHeight="1" thickBot="1">
      <c r="A112" s="422"/>
      <c r="B112" s="135"/>
      <c r="C112" s="423" t="s">
        <v>58</v>
      </c>
      <c r="D112" s="135"/>
      <c r="E112" s="136"/>
      <c r="F112" s="137" t="s">
        <v>54</v>
      </c>
      <c r="G112" s="424"/>
      <c r="H112" s="424"/>
      <c r="I112" s="137" t="s">
        <v>54</v>
      </c>
      <c r="J112" s="137" t="s">
        <v>54</v>
      </c>
      <c r="K112" s="157"/>
      <c r="L112" s="138">
        <f>SUM(L94:L111)</f>
        <v>0</v>
      </c>
      <c r="M112" s="138">
        <f>SUM(M94:M111)</f>
        <v>0</v>
      </c>
      <c r="N112" s="138">
        <f>SUM(N94:N111)</f>
        <v>0</v>
      </c>
      <c r="O112" s="138">
        <f>SUM(O94:O111)</f>
        <v>8.6958333333168412</v>
      </c>
      <c r="P112" s="138"/>
      <c r="Q112" s="138"/>
      <c r="R112" s="138"/>
      <c r="S112" s="135"/>
      <c r="T112" s="425"/>
      <c r="U112" s="135"/>
      <c r="V112" s="426">
        <f>$AB$15-((N112*24))</f>
        <v>696</v>
      </c>
      <c r="W112" s="427">
        <v>515</v>
      </c>
      <c r="X112" s="98">
        <v>209.51</v>
      </c>
      <c r="Y112" s="428">
        <f>W112*X112</f>
        <v>107897.65</v>
      </c>
      <c r="Z112" s="429">
        <f>(Y112*(V112-L112*24))/V112</f>
        <v>107897.65</v>
      </c>
      <c r="AA112" s="430">
        <f>(Z112/Y112)*100</f>
        <v>100</v>
      </c>
    </row>
    <row r="113" spans="1:44" ht="30" customHeight="1" thickBot="1">
      <c r="A113" s="1046">
        <v>8</v>
      </c>
      <c r="B113" s="1074" t="s">
        <v>85</v>
      </c>
      <c r="C113" s="1130" t="s">
        <v>86</v>
      </c>
      <c r="D113" s="1063">
        <v>181.137</v>
      </c>
      <c r="E113" s="1053" t="s">
        <v>53</v>
      </c>
      <c r="F113" s="129" t="s">
        <v>54</v>
      </c>
      <c r="G113" s="399"/>
      <c r="H113" s="399"/>
      <c r="I113" s="83"/>
      <c r="J113" s="83"/>
      <c r="K113" s="83"/>
      <c r="L113" s="571">
        <f t="shared" ref="L113:L114" si="93">IF(RIGHT(S113)="T",(+H113-G113),0)</f>
        <v>0</v>
      </c>
      <c r="M113" s="571">
        <f t="shared" ref="M113:M114" si="94">IF(RIGHT(S113)="U",(+H113-G113),0)</f>
        <v>0</v>
      </c>
      <c r="N113" s="571">
        <f t="shared" ref="N113:N114" si="95">IF(RIGHT(S113)="C",(+H113-G113),0)</f>
        <v>0</v>
      </c>
      <c r="O113" s="571">
        <f t="shared" ref="O113:O114" si="96">IF(RIGHT(S113)="D",(+H113-G113),0)</f>
        <v>0</v>
      </c>
      <c r="P113" s="93"/>
      <c r="Q113" s="93"/>
      <c r="R113" s="93"/>
      <c r="S113" s="393"/>
      <c r="T113" s="714"/>
      <c r="U113" s="93"/>
      <c r="V113" s="159"/>
      <c r="W113" s="160"/>
      <c r="X113" s="160"/>
      <c r="Y113" s="160"/>
      <c r="Z113" s="160"/>
      <c r="AA113" s="161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1:44" ht="30" customHeight="1">
      <c r="A114" s="1048"/>
      <c r="B114" s="1093"/>
      <c r="C114" s="1133"/>
      <c r="D114" s="1067"/>
      <c r="E114" s="1078"/>
      <c r="F114" s="129" t="s">
        <v>54</v>
      </c>
      <c r="G114" s="399"/>
      <c r="H114" s="399"/>
      <c r="I114" s="83"/>
      <c r="J114" s="83"/>
      <c r="K114" s="83"/>
      <c r="L114" s="571">
        <f t="shared" si="93"/>
        <v>0</v>
      </c>
      <c r="M114" s="571">
        <f t="shared" si="94"/>
        <v>0</v>
      </c>
      <c r="N114" s="571">
        <f t="shared" si="95"/>
        <v>0</v>
      </c>
      <c r="O114" s="571">
        <f t="shared" si="96"/>
        <v>0</v>
      </c>
      <c r="P114" s="93"/>
      <c r="Q114" s="93"/>
      <c r="R114" s="93"/>
      <c r="S114" s="393"/>
      <c r="T114" s="714"/>
      <c r="U114" s="42"/>
      <c r="V114" s="238"/>
      <c r="W114" s="239"/>
      <c r="X114" s="239"/>
      <c r="Y114" s="239"/>
      <c r="Z114" s="239"/>
      <c r="AA114" s="240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1:44" s="69" customFormat="1" ht="30" customHeight="1" thickBot="1">
      <c r="A115" s="422"/>
      <c r="B115" s="135"/>
      <c r="C115" s="423" t="s">
        <v>58</v>
      </c>
      <c r="D115" s="135"/>
      <c r="E115" s="136"/>
      <c r="F115" s="137" t="s">
        <v>54</v>
      </c>
      <c r="G115" s="424"/>
      <c r="H115" s="424"/>
      <c r="I115" s="137" t="s">
        <v>54</v>
      </c>
      <c r="J115" s="137" t="s">
        <v>54</v>
      </c>
      <c r="K115" s="137" t="s">
        <v>54</v>
      </c>
      <c r="L115" s="138">
        <f>SUM(L113:L114)</f>
        <v>0</v>
      </c>
      <c r="M115" s="138">
        <f>SUM(M113:M114)</f>
        <v>0</v>
      </c>
      <c r="N115" s="138">
        <f>SUM(N113:N114)</f>
        <v>0</v>
      </c>
      <c r="O115" s="138">
        <f>SUM(O113:O114)</f>
        <v>0</v>
      </c>
      <c r="P115" s="137" t="s">
        <v>54</v>
      </c>
      <c r="Q115" s="137" t="s">
        <v>54</v>
      </c>
      <c r="R115" s="137" t="s">
        <v>54</v>
      </c>
      <c r="S115" s="135"/>
      <c r="T115" s="425"/>
      <c r="U115" s="135"/>
      <c r="V115" s="426">
        <f>$AB$15-((N115*24))</f>
        <v>696</v>
      </c>
      <c r="W115" s="427">
        <v>382</v>
      </c>
      <c r="X115" s="98">
        <v>181.137</v>
      </c>
      <c r="Y115" s="428">
        <f>W115*X115</f>
        <v>69194.334000000003</v>
      </c>
      <c r="Z115" s="429">
        <f>(Y115*(V115-L115*24))/V115</f>
        <v>69194.334000000003</v>
      </c>
      <c r="AA115" s="430">
        <f>(Z115/Y115)*100</f>
        <v>100</v>
      </c>
    </row>
    <row r="116" spans="1:44" s="59" customFormat="1" ht="30" customHeight="1" thickBot="1">
      <c r="A116" s="1049">
        <v>9</v>
      </c>
      <c r="B116" s="1061" t="s">
        <v>87</v>
      </c>
      <c r="C116" s="1065" t="s">
        <v>88</v>
      </c>
      <c r="D116" s="1063">
        <v>253.82300000000001</v>
      </c>
      <c r="E116" s="1053" t="s">
        <v>53</v>
      </c>
      <c r="F116" s="71" t="s">
        <v>54</v>
      </c>
      <c r="G116" s="614">
        <v>42401</v>
      </c>
      <c r="H116" s="399">
        <v>42401.382638888892</v>
      </c>
      <c r="I116" s="71" t="s">
        <v>54</v>
      </c>
      <c r="J116" s="71" t="s">
        <v>54</v>
      </c>
      <c r="K116" s="71" t="s">
        <v>54</v>
      </c>
      <c r="L116" s="72">
        <f>IF(RIGHT(S116)="T",(+H116-G116),0)</f>
        <v>0</v>
      </c>
      <c r="M116" s="72">
        <f>IF(RIGHT(S116)="U",(+H116-G116),0)</f>
        <v>0</v>
      </c>
      <c r="N116" s="72">
        <f>IF(RIGHT(S116)="C",(+H116-G116),0)</f>
        <v>0</v>
      </c>
      <c r="O116" s="72">
        <f>IF(RIGHT(S116)="D",(+H116-G116),0)</f>
        <v>0.38263888889196096</v>
      </c>
      <c r="P116" s="71" t="s">
        <v>54</v>
      </c>
      <c r="Q116" s="71" t="s">
        <v>54</v>
      </c>
      <c r="R116" s="71" t="s">
        <v>54</v>
      </c>
      <c r="S116" s="393" t="s">
        <v>57</v>
      </c>
      <c r="T116" s="714" t="s">
        <v>903</v>
      </c>
      <c r="U116" s="73"/>
      <c r="V116" s="85"/>
      <c r="W116" s="86"/>
      <c r="X116" s="86"/>
      <c r="Y116" s="86"/>
      <c r="Z116" s="86"/>
      <c r="AA116" s="87"/>
    </row>
    <row r="117" spans="1:44" s="59" customFormat="1" ht="30" customHeight="1" thickBot="1">
      <c r="A117" s="1050"/>
      <c r="B117" s="1062"/>
      <c r="C117" s="1101"/>
      <c r="D117" s="1064"/>
      <c r="E117" s="1054"/>
      <c r="F117" s="88"/>
      <c r="G117" s="399">
        <v>42401.874305555553</v>
      </c>
      <c r="H117" s="399">
        <v>42401.87777777778</v>
      </c>
      <c r="I117" s="71" t="s">
        <v>54</v>
      </c>
      <c r="J117" s="71" t="s">
        <v>54</v>
      </c>
      <c r="K117" s="71" t="s">
        <v>54</v>
      </c>
      <c r="L117" s="72">
        <f t="shared" ref="L117:L118" si="97">IF(RIGHT(S117)="T",(+H117-G117),0)</f>
        <v>0</v>
      </c>
      <c r="M117" s="72">
        <f t="shared" ref="M117:M118" si="98">IF(RIGHT(S117)="U",(+H117-G117),0)</f>
        <v>0</v>
      </c>
      <c r="N117" s="72">
        <f t="shared" ref="N117:N118" si="99">IF(RIGHT(S117)="C",(+H117-G117),0)</f>
        <v>3.4722222262644209E-3</v>
      </c>
      <c r="O117" s="72">
        <f t="shared" ref="O117:O118" si="100">IF(RIGHT(S117)="D",(+H117-G117),0)</f>
        <v>0</v>
      </c>
      <c r="P117" s="71" t="s">
        <v>54</v>
      </c>
      <c r="Q117" s="71" t="s">
        <v>54</v>
      </c>
      <c r="R117" s="71" t="s">
        <v>54</v>
      </c>
      <c r="S117" s="393" t="s">
        <v>833</v>
      </c>
      <c r="T117" s="714" t="s">
        <v>896</v>
      </c>
      <c r="U117" s="73"/>
      <c r="V117" s="85"/>
      <c r="W117" s="86"/>
      <c r="X117" s="86"/>
      <c r="Y117" s="86"/>
      <c r="Z117" s="86"/>
      <c r="AA117" s="87"/>
    </row>
    <row r="118" spans="1:44" s="59" customFormat="1" ht="30" customHeight="1" thickBot="1">
      <c r="A118" s="1050"/>
      <c r="B118" s="1062"/>
      <c r="C118" s="1101"/>
      <c r="D118" s="1064"/>
      <c r="E118" s="1054"/>
      <c r="F118" s="88"/>
      <c r="G118" s="399">
        <v>42401.87777777778</v>
      </c>
      <c r="H118" s="399">
        <v>42402.295138888891</v>
      </c>
      <c r="I118" s="71" t="s">
        <v>54</v>
      </c>
      <c r="J118" s="71" t="s">
        <v>54</v>
      </c>
      <c r="K118" s="71" t="s">
        <v>54</v>
      </c>
      <c r="L118" s="72">
        <f t="shared" si="97"/>
        <v>0</v>
      </c>
      <c r="M118" s="72">
        <f t="shared" si="98"/>
        <v>0</v>
      </c>
      <c r="N118" s="72">
        <f t="shared" si="99"/>
        <v>0</v>
      </c>
      <c r="O118" s="72">
        <f t="shared" si="100"/>
        <v>0.41736111111094942</v>
      </c>
      <c r="P118" s="71" t="s">
        <v>54</v>
      </c>
      <c r="Q118" s="71" t="s">
        <v>54</v>
      </c>
      <c r="R118" s="71" t="s">
        <v>54</v>
      </c>
      <c r="S118" s="393" t="s">
        <v>57</v>
      </c>
      <c r="T118" s="714" t="s">
        <v>897</v>
      </c>
      <c r="U118" s="73"/>
      <c r="V118" s="85"/>
      <c r="W118" s="86"/>
      <c r="X118" s="86"/>
      <c r="Y118" s="86"/>
      <c r="Z118" s="86"/>
      <c r="AA118" s="87"/>
    </row>
    <row r="119" spans="1:44" s="59" customFormat="1" ht="30" customHeight="1" thickBot="1">
      <c r="A119" s="1050"/>
      <c r="B119" s="1062"/>
      <c r="C119" s="1101"/>
      <c r="D119" s="1064"/>
      <c r="E119" s="1054"/>
      <c r="F119" s="88"/>
      <c r="G119" s="399">
        <v>42402.884722222225</v>
      </c>
      <c r="H119" s="399">
        <v>42403.315972222219</v>
      </c>
      <c r="I119" s="71"/>
      <c r="J119" s="71"/>
      <c r="K119" s="71"/>
      <c r="L119" s="72">
        <f t="shared" ref="L119:L127" si="101">IF(RIGHT(S119)="T",(+H119-G119),0)</f>
        <v>0</v>
      </c>
      <c r="M119" s="72">
        <f t="shared" ref="M119:M127" si="102">IF(RIGHT(S119)="U",(+H119-G119),0)</f>
        <v>0</v>
      </c>
      <c r="N119" s="72">
        <f t="shared" ref="N119:N127" si="103">IF(RIGHT(S119)="C",(+H119-G119),0)</f>
        <v>0</v>
      </c>
      <c r="O119" s="72">
        <f t="shared" ref="O119:O127" si="104">IF(RIGHT(S119)="D",(+H119-G119),0)</f>
        <v>0.43124999999417923</v>
      </c>
      <c r="P119" s="71"/>
      <c r="Q119" s="71"/>
      <c r="R119" s="71"/>
      <c r="S119" s="393" t="s">
        <v>57</v>
      </c>
      <c r="T119" s="714" t="s">
        <v>846</v>
      </c>
      <c r="U119" s="73"/>
      <c r="V119" s="85"/>
      <c r="W119" s="86"/>
      <c r="X119" s="86"/>
      <c r="Y119" s="86"/>
      <c r="Z119" s="86"/>
      <c r="AA119" s="87"/>
    </row>
    <row r="120" spans="1:44" s="59" customFormat="1" ht="30" customHeight="1" thickBot="1">
      <c r="A120" s="1050"/>
      <c r="B120" s="1062"/>
      <c r="C120" s="1101"/>
      <c r="D120" s="1064"/>
      <c r="E120" s="1054"/>
      <c r="F120" s="88"/>
      <c r="G120" s="399">
        <v>42405.873611111114</v>
      </c>
      <c r="H120" s="399">
        <v>42406.301388888889</v>
      </c>
      <c r="I120" s="71"/>
      <c r="J120" s="71"/>
      <c r="K120" s="71"/>
      <c r="L120" s="72">
        <f t="shared" si="101"/>
        <v>0</v>
      </c>
      <c r="M120" s="72">
        <f t="shared" si="102"/>
        <v>0</v>
      </c>
      <c r="N120" s="72">
        <f t="shared" si="103"/>
        <v>0</v>
      </c>
      <c r="O120" s="72">
        <f t="shared" si="104"/>
        <v>0.42777777777519077</v>
      </c>
      <c r="P120" s="71"/>
      <c r="Q120" s="71"/>
      <c r="R120" s="71"/>
      <c r="S120" s="393" t="s">
        <v>57</v>
      </c>
      <c r="T120" s="714" t="s">
        <v>846</v>
      </c>
      <c r="U120" s="73"/>
      <c r="V120" s="85"/>
      <c r="W120" s="86"/>
      <c r="X120" s="86"/>
      <c r="Y120" s="86"/>
      <c r="Z120" s="86"/>
      <c r="AA120" s="87"/>
    </row>
    <row r="121" spans="1:44" s="59" customFormat="1" ht="30" customHeight="1" thickBot="1">
      <c r="A121" s="1050"/>
      <c r="B121" s="1062"/>
      <c r="C121" s="1101"/>
      <c r="D121" s="1064"/>
      <c r="E121" s="1054"/>
      <c r="F121" s="88"/>
      <c r="G121" s="399">
        <v>42406.818055555559</v>
      </c>
      <c r="H121" s="399">
        <v>42407.304166666669</v>
      </c>
      <c r="I121" s="71"/>
      <c r="J121" s="71"/>
      <c r="K121" s="71"/>
      <c r="L121" s="72">
        <f t="shared" si="101"/>
        <v>0</v>
      </c>
      <c r="M121" s="72">
        <f t="shared" si="102"/>
        <v>0</v>
      </c>
      <c r="N121" s="72">
        <f t="shared" si="103"/>
        <v>0</v>
      </c>
      <c r="O121" s="72">
        <f t="shared" si="104"/>
        <v>0.48611111110949423</v>
      </c>
      <c r="P121" s="71"/>
      <c r="Q121" s="71"/>
      <c r="R121" s="71"/>
      <c r="S121" s="393" t="s">
        <v>57</v>
      </c>
      <c r="T121" s="714" t="s">
        <v>846</v>
      </c>
      <c r="U121" s="73"/>
      <c r="V121" s="85"/>
      <c r="W121" s="86"/>
      <c r="X121" s="86"/>
      <c r="Y121" s="86"/>
      <c r="Z121" s="86"/>
      <c r="AA121" s="87"/>
    </row>
    <row r="122" spans="1:44" s="59" customFormat="1" ht="30" customHeight="1" thickBot="1">
      <c r="A122" s="1050"/>
      <c r="B122" s="1062"/>
      <c r="C122" s="1101"/>
      <c r="D122" s="1064"/>
      <c r="E122" s="1054"/>
      <c r="F122" s="88"/>
      <c r="G122" s="399">
        <v>42407.695138888892</v>
      </c>
      <c r="H122" s="399">
        <v>42408.290277777778</v>
      </c>
      <c r="I122" s="71"/>
      <c r="J122" s="71"/>
      <c r="K122" s="71"/>
      <c r="L122" s="72">
        <f t="shared" si="101"/>
        <v>0</v>
      </c>
      <c r="M122" s="72">
        <f t="shared" si="102"/>
        <v>0</v>
      </c>
      <c r="N122" s="72">
        <f t="shared" si="103"/>
        <v>0</v>
      </c>
      <c r="O122" s="72">
        <f t="shared" si="104"/>
        <v>0.59513888888614019</v>
      </c>
      <c r="P122" s="71"/>
      <c r="Q122" s="71"/>
      <c r="R122" s="71"/>
      <c r="S122" s="393" t="s">
        <v>57</v>
      </c>
      <c r="T122" s="714" t="s">
        <v>846</v>
      </c>
      <c r="U122" s="73"/>
      <c r="V122" s="85"/>
      <c r="W122" s="86"/>
      <c r="X122" s="86"/>
      <c r="Y122" s="86"/>
      <c r="Z122" s="86"/>
      <c r="AA122" s="87"/>
    </row>
    <row r="123" spans="1:44" s="59" customFormat="1" ht="30" customHeight="1" thickBot="1">
      <c r="A123" s="1050"/>
      <c r="B123" s="1062"/>
      <c r="C123" s="1101"/>
      <c r="D123" s="1064"/>
      <c r="E123" s="1054"/>
      <c r="F123" s="88"/>
      <c r="G123" s="399">
        <v>42414.878472222219</v>
      </c>
      <c r="H123" s="399">
        <v>42415.288194444445</v>
      </c>
      <c r="I123" s="71"/>
      <c r="J123" s="71"/>
      <c r="K123" s="71"/>
      <c r="L123" s="72">
        <f t="shared" si="101"/>
        <v>0</v>
      </c>
      <c r="M123" s="72">
        <f t="shared" si="102"/>
        <v>0</v>
      </c>
      <c r="N123" s="72">
        <f t="shared" si="103"/>
        <v>0</v>
      </c>
      <c r="O123" s="72">
        <f t="shared" si="104"/>
        <v>0.40972222222626442</v>
      </c>
      <c r="P123" s="71"/>
      <c r="Q123" s="71"/>
      <c r="R123" s="71"/>
      <c r="S123" s="393" t="s">
        <v>57</v>
      </c>
      <c r="T123" s="714" t="s">
        <v>846</v>
      </c>
      <c r="U123" s="73"/>
      <c r="V123" s="85"/>
      <c r="W123" s="86"/>
      <c r="X123" s="86"/>
      <c r="Y123" s="86"/>
      <c r="Z123" s="86"/>
      <c r="AA123" s="87"/>
    </row>
    <row r="124" spans="1:44" s="59" customFormat="1" ht="30" customHeight="1" thickBot="1">
      <c r="A124" s="1050"/>
      <c r="B124" s="1062"/>
      <c r="C124" s="1101"/>
      <c r="D124" s="1064"/>
      <c r="E124" s="1054"/>
      <c r="F124" s="88"/>
      <c r="G124" s="399">
        <v>42420.05</v>
      </c>
      <c r="H124" s="399">
        <v>42420.363888888889</v>
      </c>
      <c r="I124" s="71"/>
      <c r="J124" s="71"/>
      <c r="K124" s="71"/>
      <c r="L124" s="72">
        <f t="shared" si="101"/>
        <v>0</v>
      </c>
      <c r="M124" s="72">
        <f t="shared" si="102"/>
        <v>0</v>
      </c>
      <c r="N124" s="72">
        <f t="shared" si="103"/>
        <v>0</v>
      </c>
      <c r="O124" s="72">
        <f t="shared" si="104"/>
        <v>0.31388888888614019</v>
      </c>
      <c r="P124" s="71"/>
      <c r="Q124" s="71"/>
      <c r="R124" s="71"/>
      <c r="S124" s="393" t="s">
        <v>57</v>
      </c>
      <c r="T124" s="714" t="s">
        <v>899</v>
      </c>
      <c r="U124" s="73"/>
      <c r="V124" s="85"/>
      <c r="W124" s="86"/>
      <c r="X124" s="86"/>
      <c r="Y124" s="86"/>
      <c r="Z124" s="86"/>
      <c r="AA124" s="87"/>
    </row>
    <row r="125" spans="1:44" s="59" customFormat="1" ht="30" customHeight="1" thickBot="1">
      <c r="A125" s="1050"/>
      <c r="B125" s="1062"/>
      <c r="C125" s="1101"/>
      <c r="D125" s="1064"/>
      <c r="E125" s="1054"/>
      <c r="F125" s="88"/>
      <c r="G125" s="399">
        <v>42420.910416666666</v>
      </c>
      <c r="H125" s="399">
        <v>42421.313194444447</v>
      </c>
      <c r="I125" s="71"/>
      <c r="J125" s="71"/>
      <c r="K125" s="71"/>
      <c r="L125" s="72">
        <f t="shared" si="101"/>
        <v>0</v>
      </c>
      <c r="M125" s="72">
        <f t="shared" si="102"/>
        <v>0</v>
      </c>
      <c r="N125" s="72">
        <f t="shared" si="103"/>
        <v>0</v>
      </c>
      <c r="O125" s="72">
        <f t="shared" si="104"/>
        <v>0.40277777778101154</v>
      </c>
      <c r="P125" s="71"/>
      <c r="Q125" s="71"/>
      <c r="R125" s="71"/>
      <c r="S125" s="393" t="s">
        <v>57</v>
      </c>
      <c r="T125" s="714" t="s">
        <v>898</v>
      </c>
      <c r="U125" s="73"/>
      <c r="V125" s="85"/>
      <c r="W125" s="86"/>
      <c r="X125" s="86"/>
      <c r="Y125" s="86"/>
      <c r="Z125" s="86"/>
      <c r="AA125" s="87"/>
    </row>
    <row r="126" spans="1:44" s="59" customFormat="1" ht="30" customHeight="1" thickBot="1">
      <c r="A126" s="1050"/>
      <c r="B126" s="1062"/>
      <c r="C126" s="1101"/>
      <c r="D126" s="1064"/>
      <c r="E126" s="1054"/>
      <c r="F126" s="88"/>
      <c r="G126" s="399">
        <v>42421.894444444442</v>
      </c>
      <c r="H126" s="399">
        <v>42422.294444444444</v>
      </c>
      <c r="I126" s="71"/>
      <c r="J126" s="71"/>
      <c r="K126" s="71"/>
      <c r="L126" s="72">
        <f t="shared" si="101"/>
        <v>0</v>
      </c>
      <c r="M126" s="72">
        <f t="shared" si="102"/>
        <v>0</v>
      </c>
      <c r="N126" s="72">
        <f t="shared" si="103"/>
        <v>0</v>
      </c>
      <c r="O126" s="72">
        <f t="shared" si="104"/>
        <v>0.40000000000145519</v>
      </c>
      <c r="P126" s="71"/>
      <c r="Q126" s="71"/>
      <c r="R126" s="71"/>
      <c r="S126" s="393" t="s">
        <v>57</v>
      </c>
      <c r="T126" s="714" t="s">
        <v>898</v>
      </c>
      <c r="U126" s="73"/>
      <c r="V126" s="85"/>
      <c r="W126" s="86"/>
      <c r="X126" s="86"/>
      <c r="Y126" s="86"/>
      <c r="Z126" s="86"/>
      <c r="AA126" s="87"/>
    </row>
    <row r="127" spans="1:44" s="59" customFormat="1" ht="30" customHeight="1">
      <c r="A127" s="1050"/>
      <c r="B127" s="1062"/>
      <c r="C127" s="1101"/>
      <c r="D127" s="1064"/>
      <c r="E127" s="1054"/>
      <c r="F127" s="88"/>
      <c r="G127" s="399">
        <v>42423.050694444442</v>
      </c>
      <c r="H127" s="399">
        <v>42423.27847222222</v>
      </c>
      <c r="I127" s="71"/>
      <c r="J127" s="71"/>
      <c r="K127" s="71"/>
      <c r="L127" s="72">
        <f t="shared" si="101"/>
        <v>0</v>
      </c>
      <c r="M127" s="72">
        <f t="shared" si="102"/>
        <v>0</v>
      </c>
      <c r="N127" s="72">
        <f t="shared" si="103"/>
        <v>0</v>
      </c>
      <c r="O127" s="72">
        <f t="shared" si="104"/>
        <v>0.22777777777810115</v>
      </c>
      <c r="P127" s="71"/>
      <c r="Q127" s="71"/>
      <c r="R127" s="71"/>
      <c r="S127" s="393" t="s">
        <v>57</v>
      </c>
      <c r="T127" s="714" t="s">
        <v>899</v>
      </c>
      <c r="U127" s="73"/>
      <c r="V127" s="85"/>
      <c r="W127" s="86"/>
      <c r="X127" s="86"/>
      <c r="Y127" s="86"/>
      <c r="Z127" s="86"/>
      <c r="AA127" s="87"/>
    </row>
    <row r="128" spans="1:44" s="69" customFormat="1" ht="30" customHeight="1" thickBot="1">
      <c r="A128" s="401"/>
      <c r="B128" s="60"/>
      <c r="C128" s="402" t="s">
        <v>58</v>
      </c>
      <c r="D128" s="60"/>
      <c r="E128" s="61"/>
      <c r="F128" s="62" t="s">
        <v>54</v>
      </c>
      <c r="G128" s="403"/>
      <c r="H128" s="403"/>
      <c r="I128" s="62" t="s">
        <v>54</v>
      </c>
      <c r="J128" s="62" t="s">
        <v>54</v>
      </c>
      <c r="K128" s="164"/>
      <c r="L128" s="63">
        <f>SUM(L116:L127)</f>
        <v>0</v>
      </c>
      <c r="M128" s="63">
        <f>SUM(M116:M127)</f>
        <v>0</v>
      </c>
      <c r="N128" s="63">
        <f>SUM(N116:N127)</f>
        <v>3.4722222262644209E-3</v>
      </c>
      <c r="O128" s="63">
        <f>SUM(O116:O127)</f>
        <v>4.4944444444408873</v>
      </c>
      <c r="P128" s="62" t="s">
        <v>54</v>
      </c>
      <c r="Q128" s="62" t="s">
        <v>54</v>
      </c>
      <c r="R128" s="62" t="s">
        <v>54</v>
      </c>
      <c r="S128" s="60"/>
      <c r="T128" s="412"/>
      <c r="U128" s="60"/>
      <c r="V128" s="408">
        <f>$AB$15-((N128*24))</f>
        <v>695.91666666656965</v>
      </c>
      <c r="W128" s="409">
        <v>307</v>
      </c>
      <c r="X128" s="410">
        <v>253.82300000000001</v>
      </c>
      <c r="Y128" s="411">
        <f>W128*X128</f>
        <v>77923.661000000007</v>
      </c>
      <c r="Z128" s="408">
        <f>(Y128*(V128-L128*24))/V128</f>
        <v>77923.661000000007</v>
      </c>
      <c r="AA128" s="407">
        <f>(Z128/Y128)*100</f>
        <v>100</v>
      </c>
    </row>
    <row r="129" spans="1:27" s="69" customFormat="1" ht="30" customHeight="1" thickBot="1">
      <c r="A129" s="1124">
        <v>10</v>
      </c>
      <c r="B129" s="1061" t="s">
        <v>89</v>
      </c>
      <c r="C129" s="1091" t="s">
        <v>90</v>
      </c>
      <c r="D129" s="1063">
        <v>253.82300000000001</v>
      </c>
      <c r="E129" s="1053" t="s">
        <v>53</v>
      </c>
      <c r="F129" s="263" t="s">
        <v>54</v>
      </c>
      <c r="G129" s="399">
        <v>42403.890277777777</v>
      </c>
      <c r="H129" s="399">
        <v>42404.411111111112</v>
      </c>
      <c r="I129" s="129" t="s">
        <v>54</v>
      </c>
      <c r="J129" s="129" t="s">
        <v>54</v>
      </c>
      <c r="K129" s="129" t="s">
        <v>54</v>
      </c>
      <c r="L129" s="567">
        <f>IF(RIGHT(S129)="T",(+H129-G129),0)</f>
        <v>0</v>
      </c>
      <c r="M129" s="567">
        <f>IF(RIGHT(S129)="U",(+H129-G129),0)</f>
        <v>0</v>
      </c>
      <c r="N129" s="567">
        <f>IF(RIGHT(S129)="C",(+H129-G129),0)</f>
        <v>0</v>
      </c>
      <c r="O129" s="567">
        <f>IF(RIGHT(S129)="D",(+H129-G129),0)</f>
        <v>0.52083333333575865</v>
      </c>
      <c r="P129" s="263" t="s">
        <v>54</v>
      </c>
      <c r="Q129" s="263" t="s">
        <v>54</v>
      </c>
      <c r="R129" s="263" t="s">
        <v>54</v>
      </c>
      <c r="S129" s="393" t="s">
        <v>57</v>
      </c>
      <c r="T129" s="714" t="s">
        <v>846</v>
      </c>
      <c r="U129" s="131"/>
      <c r="V129" s="152"/>
      <c r="W129" s="153"/>
      <c r="X129" s="153"/>
      <c r="Y129" s="153"/>
      <c r="Z129" s="153"/>
      <c r="AA129" s="154"/>
    </row>
    <row r="130" spans="1:27" s="69" customFormat="1" ht="30" customHeight="1" thickBot="1">
      <c r="A130" s="1230"/>
      <c r="B130" s="1062"/>
      <c r="C130" s="1092"/>
      <c r="D130" s="1064"/>
      <c r="E130" s="1054"/>
      <c r="F130" s="132"/>
      <c r="G130" s="399">
        <v>42408.84375</v>
      </c>
      <c r="H130" s="399">
        <v>42409.314583333333</v>
      </c>
      <c r="I130" s="129"/>
      <c r="J130" s="129"/>
      <c r="K130" s="129"/>
      <c r="L130" s="567">
        <f t="shared" ref="L130" si="105">IF(RIGHT(S130)="T",(+H130-G130),0)</f>
        <v>0</v>
      </c>
      <c r="M130" s="567">
        <f t="shared" ref="M130" si="106">IF(RIGHT(S130)="U",(+H130-G130),0)</f>
        <v>0</v>
      </c>
      <c r="N130" s="567">
        <f t="shared" ref="N130" si="107">IF(RIGHT(S130)="C",(+H130-G130),0)</f>
        <v>0</v>
      </c>
      <c r="O130" s="567">
        <f t="shared" ref="O130" si="108">IF(RIGHT(S130)="D",(+H130-G130),0)</f>
        <v>0.47083333333284827</v>
      </c>
      <c r="P130" s="263"/>
      <c r="Q130" s="263"/>
      <c r="R130" s="263"/>
      <c r="S130" s="393" t="s">
        <v>57</v>
      </c>
      <c r="T130" s="714" t="s">
        <v>846</v>
      </c>
      <c r="U130" s="418"/>
      <c r="V130" s="419"/>
      <c r="W130" s="420"/>
      <c r="X130" s="420"/>
      <c r="Y130" s="420"/>
      <c r="Z130" s="420"/>
      <c r="AA130" s="421"/>
    </row>
    <row r="131" spans="1:27" s="69" customFormat="1" ht="30" customHeight="1" thickBot="1">
      <c r="A131" s="1230"/>
      <c r="B131" s="1062"/>
      <c r="C131" s="1092"/>
      <c r="D131" s="1064"/>
      <c r="E131" s="1054"/>
      <c r="F131" s="263" t="s">
        <v>54</v>
      </c>
      <c r="G131" s="399">
        <v>42409.823611111111</v>
      </c>
      <c r="H131" s="399">
        <v>42410.282638888886</v>
      </c>
      <c r="I131" s="129" t="s">
        <v>54</v>
      </c>
      <c r="J131" s="129" t="s">
        <v>54</v>
      </c>
      <c r="K131" s="129" t="s">
        <v>54</v>
      </c>
      <c r="L131" s="567">
        <f>IF(RIGHT(S131)="T",(+H131-G131),0)</f>
        <v>0</v>
      </c>
      <c r="M131" s="567">
        <f>IF(RIGHT(S131)="U",(+H131-G131),0)</f>
        <v>0</v>
      </c>
      <c r="N131" s="567">
        <f>IF(RIGHT(S131)="C",(+H131-G131),0)</f>
        <v>0</v>
      </c>
      <c r="O131" s="567">
        <f>IF(RIGHT(S131)="D",(+H131-G131),0)</f>
        <v>0.45902777777519077</v>
      </c>
      <c r="P131" s="263" t="s">
        <v>54</v>
      </c>
      <c r="Q131" s="263" t="s">
        <v>54</v>
      </c>
      <c r="R131" s="263" t="s">
        <v>54</v>
      </c>
      <c r="S131" s="393" t="s">
        <v>57</v>
      </c>
      <c r="T131" s="714" t="s">
        <v>901</v>
      </c>
      <c r="U131" s="418"/>
      <c r="V131" s="419"/>
      <c r="W131" s="420"/>
      <c r="X131" s="420"/>
      <c r="Y131" s="420"/>
      <c r="Z131" s="420"/>
      <c r="AA131" s="421"/>
    </row>
    <row r="132" spans="1:27" s="69" customFormat="1" ht="30" customHeight="1" thickBot="1">
      <c r="A132" s="1230"/>
      <c r="B132" s="1062"/>
      <c r="C132" s="1092"/>
      <c r="D132" s="1064"/>
      <c r="E132" s="1054"/>
      <c r="F132" s="132"/>
      <c r="G132" s="399">
        <v>42410.872916666667</v>
      </c>
      <c r="H132" s="399">
        <v>42411.29791666667</v>
      </c>
      <c r="I132" s="129"/>
      <c r="J132" s="129"/>
      <c r="K132" s="129"/>
      <c r="L132" s="567">
        <f t="shared" ref="L132" si="109">IF(RIGHT(S132)="T",(+H132-G132),0)</f>
        <v>0</v>
      </c>
      <c r="M132" s="567">
        <f t="shared" ref="M132" si="110">IF(RIGHT(S132)="U",(+H132-G132),0)</f>
        <v>0</v>
      </c>
      <c r="N132" s="567">
        <f t="shared" ref="N132" si="111">IF(RIGHT(S132)="C",(+H132-G132),0)</f>
        <v>0</v>
      </c>
      <c r="O132" s="567">
        <f t="shared" ref="O132" si="112">IF(RIGHT(S132)="D",(+H132-G132),0)</f>
        <v>0.42500000000291038</v>
      </c>
      <c r="P132" s="263"/>
      <c r="Q132" s="263"/>
      <c r="R132" s="263"/>
      <c r="S132" s="393" t="s">
        <v>57</v>
      </c>
      <c r="T132" s="714" t="s">
        <v>899</v>
      </c>
      <c r="U132" s="418"/>
      <c r="V132" s="419"/>
      <c r="W132" s="420"/>
      <c r="X132" s="420"/>
      <c r="Y132" s="420"/>
      <c r="Z132" s="420"/>
      <c r="AA132" s="421"/>
    </row>
    <row r="133" spans="1:27" s="69" customFormat="1" ht="30" customHeight="1">
      <c r="A133" s="1230"/>
      <c r="B133" s="1062"/>
      <c r="C133" s="1092"/>
      <c r="D133" s="1064"/>
      <c r="E133" s="1054"/>
      <c r="F133" s="132"/>
      <c r="G133" s="399">
        <v>42411.899305555555</v>
      </c>
      <c r="H133" s="399">
        <v>42412.321527777778</v>
      </c>
      <c r="I133" s="129"/>
      <c r="J133" s="129"/>
      <c r="K133" s="129"/>
      <c r="L133" s="567">
        <f t="shared" ref="L133" si="113">IF(RIGHT(S133)="T",(+H133-G133),0)</f>
        <v>0</v>
      </c>
      <c r="M133" s="567">
        <f t="shared" ref="M133" si="114">IF(RIGHT(S133)="U",(+H133-G133),0)</f>
        <v>0</v>
      </c>
      <c r="N133" s="567">
        <f t="shared" ref="N133" si="115">IF(RIGHT(S133)="C",(+H133-G133),0)</f>
        <v>0</v>
      </c>
      <c r="O133" s="567">
        <f t="shared" ref="O133" si="116">IF(RIGHT(S133)="D",(+H133-G133),0)</f>
        <v>0.42222222222335404</v>
      </c>
      <c r="P133" s="263"/>
      <c r="Q133" s="263"/>
      <c r="R133" s="263"/>
      <c r="S133" s="393" t="s">
        <v>57</v>
      </c>
      <c r="T133" s="714" t="s">
        <v>846</v>
      </c>
      <c r="U133" s="418"/>
      <c r="V133" s="419"/>
      <c r="W133" s="420"/>
      <c r="X133" s="420"/>
      <c r="Y133" s="420"/>
      <c r="Z133" s="420"/>
      <c r="AA133" s="421"/>
    </row>
    <row r="134" spans="1:27" s="126" customFormat="1" ht="30" customHeight="1" thickBot="1">
      <c r="A134" s="422"/>
      <c r="B134" s="135"/>
      <c r="C134" s="423" t="s">
        <v>58</v>
      </c>
      <c r="D134" s="135"/>
      <c r="E134" s="136"/>
      <c r="F134" s="137" t="s">
        <v>54</v>
      </c>
      <c r="G134" s="424"/>
      <c r="H134" s="424"/>
      <c r="I134" s="794" t="s">
        <v>54</v>
      </c>
      <c r="J134" s="794" t="s">
        <v>54</v>
      </c>
      <c r="K134" s="794" t="s">
        <v>54</v>
      </c>
      <c r="L134" s="482">
        <f>SUM(L129:L133)</f>
        <v>0</v>
      </c>
      <c r="M134" s="482">
        <f>SUM(M129:M133)</f>
        <v>0</v>
      </c>
      <c r="N134" s="482">
        <f>SUM(N129:N133)</f>
        <v>0</v>
      </c>
      <c r="O134" s="482">
        <f>SUM(O129:O133)</f>
        <v>2.2979166666700621</v>
      </c>
      <c r="P134" s="794" t="s">
        <v>54</v>
      </c>
      <c r="Q134" s="794" t="s">
        <v>54</v>
      </c>
      <c r="R134" s="794" t="s">
        <v>54</v>
      </c>
      <c r="S134" s="135"/>
      <c r="T134" s="425"/>
      <c r="U134" s="135"/>
      <c r="V134" s="426">
        <f>$AB$15-((N134*24))</f>
        <v>696</v>
      </c>
      <c r="W134" s="427">
        <v>307</v>
      </c>
      <c r="X134" s="98">
        <v>253.82300000000001</v>
      </c>
      <c r="Y134" s="428">
        <f>W134*X134</f>
        <v>77923.661000000007</v>
      </c>
      <c r="Z134" s="429">
        <f>(Y134*(V134-L134*24))/V134</f>
        <v>77923.661000000007</v>
      </c>
      <c r="AA134" s="430">
        <f>(Z134/Y134)*100</f>
        <v>100</v>
      </c>
    </row>
    <row r="135" spans="1:27" s="69" customFormat="1" ht="30" customHeight="1">
      <c r="A135" s="1124">
        <v>11</v>
      </c>
      <c r="B135" s="1061" t="s">
        <v>91</v>
      </c>
      <c r="C135" s="1091" t="s">
        <v>92</v>
      </c>
      <c r="D135" s="1063">
        <v>393.9</v>
      </c>
      <c r="E135" s="1053" t="s">
        <v>53</v>
      </c>
      <c r="F135" s="129" t="s">
        <v>54</v>
      </c>
      <c r="G135" s="399">
        <v>42401.874305555553</v>
      </c>
      <c r="H135" s="399">
        <v>42402.422222222223</v>
      </c>
      <c r="I135" s="155" t="s">
        <v>54</v>
      </c>
      <c r="J135" s="155" t="s">
        <v>54</v>
      </c>
      <c r="K135" s="155" t="s">
        <v>54</v>
      </c>
      <c r="L135" s="569">
        <f t="shared" ref="L135" si="117">IF(RIGHT(S135)="T",(+H135-G135),0)</f>
        <v>0</v>
      </c>
      <c r="M135" s="569">
        <f t="shared" ref="M135" si="118">IF(RIGHT(S135)="U",(+H135-G135),0)</f>
        <v>0</v>
      </c>
      <c r="N135" s="569">
        <f t="shared" ref="N135" si="119">IF(RIGHT(S135)="C",(+H135-G135),0)</f>
        <v>0</v>
      </c>
      <c r="O135" s="569">
        <f t="shared" ref="O135" si="120">IF(RIGHT(S135)="D",(+H135-G135),0)</f>
        <v>0.54791666667006211</v>
      </c>
      <c r="P135" s="155" t="s">
        <v>54</v>
      </c>
      <c r="Q135" s="155" t="s">
        <v>54</v>
      </c>
      <c r="R135" s="155" t="s">
        <v>54</v>
      </c>
      <c r="S135" s="393" t="s">
        <v>57</v>
      </c>
      <c r="T135" s="714" t="s">
        <v>848</v>
      </c>
      <c r="U135" s="131"/>
      <c r="V135" s="152"/>
      <c r="W135" s="153"/>
      <c r="X135" s="153"/>
      <c r="Y135" s="153"/>
      <c r="Z135" s="153"/>
      <c r="AA135" s="154"/>
    </row>
    <row r="136" spans="1:27" s="69" customFormat="1" ht="30" customHeight="1">
      <c r="A136" s="1230"/>
      <c r="B136" s="1062"/>
      <c r="C136" s="1092"/>
      <c r="D136" s="1064"/>
      <c r="E136" s="1054"/>
      <c r="F136" s="514"/>
      <c r="G136" s="399">
        <v>42402.851388888892</v>
      </c>
      <c r="H136" s="399">
        <v>42403.35</v>
      </c>
      <c r="I136" s="155"/>
      <c r="J136" s="155"/>
      <c r="K136" s="155"/>
      <c r="L136" s="569">
        <f t="shared" ref="L136:L152" si="121">IF(RIGHT(S136)="T",(+H136-G136),0)</f>
        <v>0</v>
      </c>
      <c r="M136" s="569">
        <f t="shared" ref="M136:M152" si="122">IF(RIGHT(S136)="U",(+H136-G136),0)</f>
        <v>0</v>
      </c>
      <c r="N136" s="569">
        <f t="shared" ref="N136:N152" si="123">IF(RIGHT(S136)="C",(+H136-G136),0)</f>
        <v>0</v>
      </c>
      <c r="O136" s="569">
        <f t="shared" ref="O136:O152" si="124">IF(RIGHT(S136)="D",(+H136-G136),0)</f>
        <v>0.49861111110658385</v>
      </c>
      <c r="P136" s="155"/>
      <c r="Q136" s="155"/>
      <c r="R136" s="155"/>
      <c r="S136" s="393" t="s">
        <v>57</v>
      </c>
      <c r="T136" s="714" t="s">
        <v>847</v>
      </c>
      <c r="U136" s="950"/>
      <c r="V136" s="419"/>
      <c r="W136" s="420"/>
      <c r="X136" s="420"/>
      <c r="Y136" s="420"/>
      <c r="Z136" s="420"/>
      <c r="AA136" s="421"/>
    </row>
    <row r="137" spans="1:27" s="69" customFormat="1" ht="30" customHeight="1">
      <c r="A137" s="1230"/>
      <c r="B137" s="1062"/>
      <c r="C137" s="1092"/>
      <c r="D137" s="1064"/>
      <c r="E137" s="1054"/>
      <c r="F137" s="514"/>
      <c r="G137" s="399">
        <v>42405.765277777777</v>
      </c>
      <c r="H137" s="399">
        <v>42406.309027777781</v>
      </c>
      <c r="I137" s="155"/>
      <c r="J137" s="155"/>
      <c r="K137" s="155"/>
      <c r="L137" s="569">
        <f t="shared" si="121"/>
        <v>0</v>
      </c>
      <c r="M137" s="569">
        <f t="shared" si="122"/>
        <v>0</v>
      </c>
      <c r="N137" s="569">
        <f t="shared" si="123"/>
        <v>0</v>
      </c>
      <c r="O137" s="569">
        <f t="shared" si="124"/>
        <v>0.54375000000436557</v>
      </c>
      <c r="P137" s="155"/>
      <c r="Q137" s="155"/>
      <c r="R137" s="155"/>
      <c r="S137" s="393" t="s">
        <v>57</v>
      </c>
      <c r="T137" s="714" t="s">
        <v>846</v>
      </c>
      <c r="U137" s="950"/>
      <c r="V137" s="419"/>
      <c r="W137" s="420"/>
      <c r="X137" s="420"/>
      <c r="Y137" s="420"/>
      <c r="Z137" s="420"/>
      <c r="AA137" s="421"/>
    </row>
    <row r="138" spans="1:27" s="69" customFormat="1" ht="30" customHeight="1">
      <c r="A138" s="1230"/>
      <c r="B138" s="1062"/>
      <c r="C138" s="1092"/>
      <c r="D138" s="1064"/>
      <c r="E138" s="1054"/>
      <c r="F138" s="514"/>
      <c r="G138" s="399">
        <v>42407.646527777775</v>
      </c>
      <c r="H138" s="399">
        <v>42408.399305555555</v>
      </c>
      <c r="I138" s="155"/>
      <c r="J138" s="155"/>
      <c r="K138" s="155"/>
      <c r="L138" s="569">
        <f t="shared" si="121"/>
        <v>0</v>
      </c>
      <c r="M138" s="569">
        <f t="shared" si="122"/>
        <v>0</v>
      </c>
      <c r="N138" s="569">
        <f t="shared" si="123"/>
        <v>0</v>
      </c>
      <c r="O138" s="569">
        <f t="shared" si="124"/>
        <v>0.75277777777955635</v>
      </c>
      <c r="P138" s="155"/>
      <c r="Q138" s="155"/>
      <c r="R138" s="155"/>
      <c r="S138" s="393" t="s">
        <v>57</v>
      </c>
      <c r="T138" s="714" t="s">
        <v>846</v>
      </c>
      <c r="U138" s="950"/>
      <c r="V138" s="419"/>
      <c r="W138" s="420"/>
      <c r="X138" s="420"/>
      <c r="Y138" s="420"/>
      <c r="Z138" s="420"/>
      <c r="AA138" s="421"/>
    </row>
    <row r="139" spans="1:27" s="69" customFormat="1" ht="30" customHeight="1">
      <c r="A139" s="1230"/>
      <c r="B139" s="1062"/>
      <c r="C139" s="1092"/>
      <c r="D139" s="1064"/>
      <c r="E139" s="1054"/>
      <c r="F139" s="514"/>
      <c r="G139" s="399">
        <v>42411.038888888892</v>
      </c>
      <c r="H139" s="399">
        <v>42411.302083333336</v>
      </c>
      <c r="I139" s="155"/>
      <c r="J139" s="155"/>
      <c r="K139" s="155"/>
      <c r="L139" s="569">
        <f t="shared" si="121"/>
        <v>0</v>
      </c>
      <c r="M139" s="569">
        <f t="shared" si="122"/>
        <v>0</v>
      </c>
      <c r="N139" s="569">
        <f t="shared" si="123"/>
        <v>0</v>
      </c>
      <c r="O139" s="569">
        <f t="shared" si="124"/>
        <v>0.26319444444379769</v>
      </c>
      <c r="P139" s="155"/>
      <c r="Q139" s="155"/>
      <c r="R139" s="155"/>
      <c r="S139" s="393" t="s">
        <v>57</v>
      </c>
      <c r="T139" s="714" t="s">
        <v>850</v>
      </c>
      <c r="U139" s="950"/>
      <c r="V139" s="419"/>
      <c r="W139" s="420"/>
      <c r="X139" s="420"/>
      <c r="Y139" s="420"/>
      <c r="Z139" s="420"/>
      <c r="AA139" s="421"/>
    </row>
    <row r="140" spans="1:27" s="69" customFormat="1" ht="30" customHeight="1">
      <c r="A140" s="1230"/>
      <c r="B140" s="1062"/>
      <c r="C140" s="1092"/>
      <c r="D140" s="1064"/>
      <c r="E140" s="1054"/>
      <c r="F140" s="514"/>
      <c r="G140" s="399">
        <v>42412.905555555553</v>
      </c>
      <c r="H140" s="399">
        <v>42413.280555555553</v>
      </c>
      <c r="I140" s="155"/>
      <c r="J140" s="155"/>
      <c r="K140" s="155"/>
      <c r="L140" s="569">
        <f t="shared" si="121"/>
        <v>0</v>
      </c>
      <c r="M140" s="569">
        <f t="shared" si="122"/>
        <v>0</v>
      </c>
      <c r="N140" s="569">
        <f t="shared" si="123"/>
        <v>0</v>
      </c>
      <c r="O140" s="569">
        <f t="shared" si="124"/>
        <v>0.375</v>
      </c>
      <c r="P140" s="155"/>
      <c r="Q140" s="155"/>
      <c r="R140" s="155"/>
      <c r="S140" s="393" t="s">
        <v>57</v>
      </c>
      <c r="T140" s="714" t="s">
        <v>904</v>
      </c>
      <c r="U140" s="950"/>
      <c r="V140" s="419"/>
      <c r="W140" s="420"/>
      <c r="X140" s="420"/>
      <c r="Y140" s="420"/>
      <c r="Z140" s="420"/>
      <c r="AA140" s="421"/>
    </row>
    <row r="141" spans="1:27" s="69" customFormat="1" ht="30" customHeight="1">
      <c r="A141" s="1230"/>
      <c r="B141" s="1062"/>
      <c r="C141" s="1092"/>
      <c r="D141" s="1064"/>
      <c r="E141" s="1054"/>
      <c r="F141" s="514"/>
      <c r="G141" s="399">
        <v>42414.734027777777</v>
      </c>
      <c r="H141" s="399">
        <v>42415.378472222219</v>
      </c>
      <c r="I141" s="155"/>
      <c r="J141" s="155"/>
      <c r="K141" s="155"/>
      <c r="L141" s="569">
        <f t="shared" si="121"/>
        <v>0</v>
      </c>
      <c r="M141" s="569">
        <f t="shared" si="122"/>
        <v>0</v>
      </c>
      <c r="N141" s="569">
        <f t="shared" si="123"/>
        <v>0</v>
      </c>
      <c r="O141" s="569">
        <f t="shared" si="124"/>
        <v>0.6444444444423425</v>
      </c>
      <c r="P141" s="155"/>
      <c r="Q141" s="155"/>
      <c r="R141" s="155"/>
      <c r="S141" s="393" t="s">
        <v>57</v>
      </c>
      <c r="T141" s="714" t="s">
        <v>849</v>
      </c>
      <c r="U141" s="950"/>
      <c r="V141" s="419"/>
      <c r="W141" s="420"/>
      <c r="X141" s="420"/>
      <c r="Y141" s="420"/>
      <c r="Z141" s="420"/>
      <c r="AA141" s="421"/>
    </row>
    <row r="142" spans="1:27" s="69" customFormat="1" ht="30" customHeight="1">
      <c r="A142" s="1230"/>
      <c r="B142" s="1062"/>
      <c r="C142" s="1092"/>
      <c r="D142" s="1064"/>
      <c r="E142" s="1054"/>
      <c r="F142" s="514"/>
      <c r="G142" s="399">
        <v>42415.880555555559</v>
      </c>
      <c r="H142" s="399">
        <v>42416.310416666667</v>
      </c>
      <c r="I142" s="155"/>
      <c r="J142" s="155"/>
      <c r="K142" s="155"/>
      <c r="L142" s="569">
        <f t="shared" si="121"/>
        <v>0</v>
      </c>
      <c r="M142" s="569">
        <f t="shared" si="122"/>
        <v>0</v>
      </c>
      <c r="N142" s="569">
        <f t="shared" si="123"/>
        <v>0</v>
      </c>
      <c r="O142" s="569">
        <f t="shared" si="124"/>
        <v>0.42986111110803904</v>
      </c>
      <c r="P142" s="155"/>
      <c r="Q142" s="155"/>
      <c r="R142" s="155"/>
      <c r="S142" s="393" t="s">
        <v>57</v>
      </c>
      <c r="T142" s="714" t="s">
        <v>849</v>
      </c>
      <c r="U142" s="950"/>
      <c r="V142" s="419"/>
      <c r="W142" s="420"/>
      <c r="X142" s="420"/>
      <c r="Y142" s="420"/>
      <c r="Z142" s="420"/>
      <c r="AA142" s="421"/>
    </row>
    <row r="143" spans="1:27" s="69" customFormat="1" ht="30" customHeight="1">
      <c r="A143" s="1230"/>
      <c r="B143" s="1062"/>
      <c r="C143" s="1092"/>
      <c r="D143" s="1064"/>
      <c r="E143" s="1054"/>
      <c r="F143" s="514"/>
      <c r="G143" s="399">
        <v>42416.869444444441</v>
      </c>
      <c r="H143" s="399">
        <v>42417.378472222219</v>
      </c>
      <c r="I143" s="155"/>
      <c r="J143" s="155"/>
      <c r="K143" s="155"/>
      <c r="L143" s="569">
        <f t="shared" si="121"/>
        <v>0</v>
      </c>
      <c r="M143" s="569">
        <f t="shared" si="122"/>
        <v>0</v>
      </c>
      <c r="N143" s="569">
        <f t="shared" si="123"/>
        <v>0</v>
      </c>
      <c r="O143" s="569">
        <f t="shared" si="124"/>
        <v>0.50902777777810115</v>
      </c>
      <c r="P143" s="155"/>
      <c r="Q143" s="155"/>
      <c r="R143" s="155"/>
      <c r="S143" s="393" t="s">
        <v>57</v>
      </c>
      <c r="T143" s="714" t="s">
        <v>846</v>
      </c>
      <c r="U143" s="950"/>
      <c r="V143" s="419"/>
      <c r="W143" s="420"/>
      <c r="X143" s="420"/>
      <c r="Y143" s="420"/>
      <c r="Z143" s="420"/>
      <c r="AA143" s="421"/>
    </row>
    <row r="144" spans="1:27" s="69" customFormat="1" ht="30" customHeight="1">
      <c r="A144" s="1230"/>
      <c r="B144" s="1062"/>
      <c r="C144" s="1092"/>
      <c r="D144" s="1064"/>
      <c r="E144" s="1054"/>
      <c r="F144" s="514"/>
      <c r="G144" s="399">
        <v>42417.864583333336</v>
      </c>
      <c r="H144" s="399">
        <v>42418.459722222222</v>
      </c>
      <c r="I144" s="155"/>
      <c r="J144" s="155"/>
      <c r="K144" s="155"/>
      <c r="L144" s="569">
        <f t="shared" si="121"/>
        <v>0</v>
      </c>
      <c r="M144" s="569">
        <f t="shared" si="122"/>
        <v>0</v>
      </c>
      <c r="N144" s="569">
        <f t="shared" si="123"/>
        <v>0</v>
      </c>
      <c r="O144" s="569">
        <f t="shared" si="124"/>
        <v>0.59513888888614019</v>
      </c>
      <c r="P144" s="155"/>
      <c r="Q144" s="155"/>
      <c r="R144" s="155"/>
      <c r="S144" s="393" t="s">
        <v>57</v>
      </c>
      <c r="T144" s="714" t="s">
        <v>899</v>
      </c>
      <c r="U144" s="950"/>
      <c r="V144" s="419"/>
      <c r="W144" s="420"/>
      <c r="X144" s="420"/>
      <c r="Y144" s="420"/>
      <c r="Z144" s="420"/>
      <c r="AA144" s="421"/>
    </row>
    <row r="145" spans="1:27" s="69" customFormat="1" ht="30" customHeight="1">
      <c r="A145" s="1230"/>
      <c r="B145" s="1062"/>
      <c r="C145" s="1092"/>
      <c r="D145" s="1064"/>
      <c r="E145" s="1054"/>
      <c r="F145" s="514"/>
      <c r="G145" s="399">
        <v>42419.893750000003</v>
      </c>
      <c r="H145" s="399">
        <v>42420.368055555555</v>
      </c>
      <c r="I145" s="155"/>
      <c r="J145" s="155"/>
      <c r="K145" s="155"/>
      <c r="L145" s="569">
        <f t="shared" si="121"/>
        <v>0</v>
      </c>
      <c r="M145" s="569">
        <f t="shared" si="122"/>
        <v>0</v>
      </c>
      <c r="N145" s="569">
        <f t="shared" si="123"/>
        <v>0</v>
      </c>
      <c r="O145" s="569">
        <f t="shared" si="124"/>
        <v>0.47430555555183673</v>
      </c>
      <c r="P145" s="155"/>
      <c r="Q145" s="155"/>
      <c r="R145" s="155"/>
      <c r="S145" s="393" t="s">
        <v>57</v>
      </c>
      <c r="T145" s="714" t="s">
        <v>899</v>
      </c>
      <c r="U145" s="950"/>
      <c r="V145" s="419"/>
      <c r="W145" s="420"/>
      <c r="X145" s="420"/>
      <c r="Y145" s="420"/>
      <c r="Z145" s="420"/>
      <c r="AA145" s="421"/>
    </row>
    <row r="146" spans="1:27" s="69" customFormat="1" ht="30" customHeight="1">
      <c r="A146" s="1230"/>
      <c r="B146" s="1164"/>
      <c r="C146" s="1165"/>
      <c r="D146" s="1064"/>
      <c r="E146" s="1054"/>
      <c r="F146" s="155" t="s">
        <v>54</v>
      </c>
      <c r="G146" s="399">
        <v>42420.909722222219</v>
      </c>
      <c r="H146" s="399">
        <v>42422.427083333336</v>
      </c>
      <c r="I146" s="155" t="s">
        <v>54</v>
      </c>
      <c r="J146" s="155" t="s">
        <v>54</v>
      </c>
      <c r="K146" s="155" t="s">
        <v>54</v>
      </c>
      <c r="L146" s="569">
        <f t="shared" si="121"/>
        <v>0</v>
      </c>
      <c r="M146" s="569">
        <f t="shared" si="122"/>
        <v>0</v>
      </c>
      <c r="N146" s="569">
        <f t="shared" si="123"/>
        <v>0</v>
      </c>
      <c r="O146" s="569">
        <f t="shared" si="124"/>
        <v>1.5173611111167702</v>
      </c>
      <c r="P146" s="155" t="s">
        <v>54</v>
      </c>
      <c r="Q146" s="155" t="s">
        <v>54</v>
      </c>
      <c r="R146" s="155" t="s">
        <v>54</v>
      </c>
      <c r="S146" s="393" t="s">
        <v>57</v>
      </c>
      <c r="T146" s="714" t="s">
        <v>898</v>
      </c>
      <c r="U146" s="156"/>
      <c r="V146" s="419"/>
      <c r="W146" s="420"/>
      <c r="X146" s="420"/>
      <c r="Y146" s="420"/>
      <c r="Z146" s="420"/>
      <c r="AA146" s="421"/>
    </row>
    <row r="147" spans="1:27" s="69" customFormat="1" ht="30" customHeight="1">
      <c r="A147" s="1230"/>
      <c r="B147" s="1164"/>
      <c r="C147" s="1165"/>
      <c r="D147" s="1064"/>
      <c r="E147" s="1054"/>
      <c r="F147" s="155"/>
      <c r="G147" s="399">
        <v>42422.590277777781</v>
      </c>
      <c r="H147" s="399">
        <v>42423.37222222222</v>
      </c>
      <c r="I147" s="155"/>
      <c r="J147" s="155"/>
      <c r="K147" s="155"/>
      <c r="L147" s="569">
        <f t="shared" si="121"/>
        <v>0</v>
      </c>
      <c r="M147" s="569">
        <f t="shared" si="122"/>
        <v>0</v>
      </c>
      <c r="N147" s="569">
        <f t="shared" si="123"/>
        <v>0</v>
      </c>
      <c r="O147" s="569">
        <f t="shared" si="124"/>
        <v>0.78194444443943212</v>
      </c>
      <c r="P147" s="155"/>
      <c r="Q147" s="155"/>
      <c r="R147" s="155"/>
      <c r="S147" s="393" t="s">
        <v>57</v>
      </c>
      <c r="T147" s="714" t="s">
        <v>905</v>
      </c>
      <c r="U147" s="156"/>
      <c r="V147" s="419"/>
      <c r="W147" s="420"/>
      <c r="X147" s="420"/>
      <c r="Y147" s="420"/>
      <c r="Z147" s="420"/>
      <c r="AA147" s="421"/>
    </row>
    <row r="148" spans="1:27" s="69" customFormat="1" ht="30" customHeight="1">
      <c r="A148" s="1230"/>
      <c r="B148" s="1164"/>
      <c r="C148" s="1165"/>
      <c r="D148" s="1064"/>
      <c r="E148" s="1054"/>
      <c r="F148" s="155"/>
      <c r="G148" s="399">
        <v>42423.899305555555</v>
      </c>
      <c r="H148" s="399">
        <v>42424.253472222219</v>
      </c>
      <c r="I148" s="155"/>
      <c r="J148" s="155"/>
      <c r="K148" s="155"/>
      <c r="L148" s="569">
        <f t="shared" si="121"/>
        <v>0</v>
      </c>
      <c r="M148" s="569">
        <f t="shared" si="122"/>
        <v>0</v>
      </c>
      <c r="N148" s="569">
        <f t="shared" si="123"/>
        <v>0</v>
      </c>
      <c r="O148" s="569">
        <f t="shared" si="124"/>
        <v>0.35416666666424135</v>
      </c>
      <c r="P148" s="155"/>
      <c r="Q148" s="155"/>
      <c r="R148" s="155"/>
      <c r="S148" s="393" t="s">
        <v>57</v>
      </c>
      <c r="T148" s="714" t="s">
        <v>899</v>
      </c>
      <c r="U148" s="156"/>
      <c r="V148" s="419"/>
      <c r="W148" s="420"/>
      <c r="X148" s="420"/>
      <c r="Y148" s="420"/>
      <c r="Z148" s="420"/>
      <c r="AA148" s="421"/>
    </row>
    <row r="149" spans="1:27" s="69" customFormat="1" ht="30" customHeight="1">
      <c r="A149" s="1230"/>
      <c r="B149" s="1164"/>
      <c r="C149" s="1165"/>
      <c r="D149" s="1064"/>
      <c r="E149" s="1054"/>
      <c r="F149" s="155"/>
      <c r="G149" s="399">
        <v>42424.868055555555</v>
      </c>
      <c r="H149" s="399">
        <v>42425.491666666669</v>
      </c>
      <c r="I149" s="155"/>
      <c r="J149" s="155"/>
      <c r="K149" s="155"/>
      <c r="L149" s="569">
        <f t="shared" si="121"/>
        <v>0</v>
      </c>
      <c r="M149" s="569">
        <f t="shared" si="122"/>
        <v>0</v>
      </c>
      <c r="N149" s="569">
        <f t="shared" si="123"/>
        <v>0</v>
      </c>
      <c r="O149" s="569">
        <f t="shared" si="124"/>
        <v>0.62361111111385981</v>
      </c>
      <c r="P149" s="155"/>
      <c r="Q149" s="155"/>
      <c r="R149" s="155"/>
      <c r="S149" s="393" t="s">
        <v>57</v>
      </c>
      <c r="T149" s="714" t="s">
        <v>847</v>
      </c>
      <c r="U149" s="156"/>
      <c r="V149" s="419"/>
      <c r="W149" s="420"/>
      <c r="X149" s="420"/>
      <c r="Y149" s="420"/>
      <c r="Z149" s="420"/>
      <c r="AA149" s="421"/>
    </row>
    <row r="150" spans="1:27" s="69" customFormat="1" ht="30" customHeight="1">
      <c r="A150" s="1230"/>
      <c r="B150" s="1164"/>
      <c r="C150" s="1165"/>
      <c r="D150" s="1064"/>
      <c r="E150" s="1054"/>
      <c r="F150" s="155"/>
      <c r="G150" s="399">
        <v>42425.890277777777</v>
      </c>
      <c r="H150" s="399">
        <v>42426.395138888889</v>
      </c>
      <c r="I150" s="155"/>
      <c r="J150" s="155"/>
      <c r="K150" s="155"/>
      <c r="L150" s="569">
        <f t="shared" si="121"/>
        <v>0</v>
      </c>
      <c r="M150" s="569">
        <f t="shared" si="122"/>
        <v>0</v>
      </c>
      <c r="N150" s="569">
        <f t="shared" si="123"/>
        <v>0</v>
      </c>
      <c r="O150" s="569">
        <f t="shared" si="124"/>
        <v>0.50486111111240461</v>
      </c>
      <c r="P150" s="155"/>
      <c r="Q150" s="155"/>
      <c r="R150" s="155"/>
      <c r="S150" s="393" t="s">
        <v>57</v>
      </c>
      <c r="T150" s="714" t="s">
        <v>846</v>
      </c>
      <c r="U150" s="156"/>
      <c r="V150" s="419"/>
      <c r="W150" s="420"/>
      <c r="X150" s="420"/>
      <c r="Y150" s="420"/>
      <c r="Z150" s="420"/>
      <c r="AA150" s="421"/>
    </row>
    <row r="151" spans="1:27" s="69" customFormat="1" ht="30" customHeight="1">
      <c r="A151" s="1230"/>
      <c r="B151" s="1164"/>
      <c r="C151" s="1165"/>
      <c r="D151" s="1064"/>
      <c r="E151" s="1054"/>
      <c r="F151" s="155"/>
      <c r="G151" s="399">
        <v>42426.888194444444</v>
      </c>
      <c r="H151" s="399">
        <v>42427.384722222225</v>
      </c>
      <c r="I151" s="155"/>
      <c r="J151" s="155"/>
      <c r="K151" s="155"/>
      <c r="L151" s="569">
        <f t="shared" si="121"/>
        <v>0</v>
      </c>
      <c r="M151" s="569">
        <f t="shared" si="122"/>
        <v>0</v>
      </c>
      <c r="N151" s="569">
        <f t="shared" si="123"/>
        <v>0</v>
      </c>
      <c r="O151" s="569">
        <f t="shared" si="124"/>
        <v>0.49652777778101154</v>
      </c>
      <c r="P151" s="155"/>
      <c r="Q151" s="155"/>
      <c r="R151" s="155"/>
      <c r="S151" s="393" t="s">
        <v>57</v>
      </c>
      <c r="T151" s="714" t="s">
        <v>847</v>
      </c>
      <c r="U151" s="156"/>
      <c r="V151" s="419"/>
      <c r="W151" s="420"/>
      <c r="X151" s="420"/>
      <c r="Y151" s="420"/>
      <c r="Z151" s="420"/>
      <c r="AA151" s="421"/>
    </row>
    <row r="152" spans="1:27" s="69" customFormat="1" ht="30" customHeight="1">
      <c r="A152" s="1230"/>
      <c r="B152" s="1164"/>
      <c r="C152" s="1165"/>
      <c r="D152" s="1064"/>
      <c r="E152" s="1054"/>
      <c r="F152" s="155"/>
      <c r="G152" s="399">
        <v>42428.90625</v>
      </c>
      <c r="H152" s="614">
        <v>42430</v>
      </c>
      <c r="I152" s="155"/>
      <c r="J152" s="155"/>
      <c r="K152" s="155"/>
      <c r="L152" s="569">
        <f t="shared" si="121"/>
        <v>0</v>
      </c>
      <c r="M152" s="569">
        <f t="shared" si="122"/>
        <v>0</v>
      </c>
      <c r="N152" s="569">
        <f t="shared" si="123"/>
        <v>0</v>
      </c>
      <c r="O152" s="569">
        <f t="shared" si="124"/>
        <v>1.09375</v>
      </c>
      <c r="P152" s="155"/>
      <c r="Q152" s="155"/>
      <c r="R152" s="155"/>
      <c r="S152" s="393" t="s">
        <v>57</v>
      </c>
      <c r="T152" s="714" t="s">
        <v>847</v>
      </c>
      <c r="U152" s="156"/>
      <c r="V152" s="419"/>
      <c r="W152" s="420"/>
      <c r="X152" s="420"/>
      <c r="Y152" s="420"/>
      <c r="Z152" s="420"/>
      <c r="AA152" s="421"/>
    </row>
    <row r="153" spans="1:27" s="69" customFormat="1" ht="30" customHeight="1" thickBot="1">
      <c r="A153" s="422"/>
      <c r="B153" s="135"/>
      <c r="C153" s="423" t="s">
        <v>58</v>
      </c>
      <c r="D153" s="135"/>
      <c r="E153" s="136"/>
      <c r="F153" s="137" t="s">
        <v>54</v>
      </c>
      <c r="G153" s="424"/>
      <c r="H153" s="424"/>
      <c r="I153" s="137" t="s">
        <v>54</v>
      </c>
      <c r="J153" s="137" t="s">
        <v>54</v>
      </c>
      <c r="K153" s="137" t="s">
        <v>54</v>
      </c>
      <c r="L153" s="138">
        <f>SUM(L135:L152)</f>
        <v>0</v>
      </c>
      <c r="M153" s="138">
        <f>SUM(M135:M152)</f>
        <v>0</v>
      </c>
      <c r="N153" s="138">
        <f>SUM(N135:N152)</f>
        <v>0</v>
      </c>
      <c r="O153" s="138">
        <f>SUM(O135:O152)</f>
        <v>11.006249999998545</v>
      </c>
      <c r="P153" s="137" t="s">
        <v>54</v>
      </c>
      <c r="Q153" s="137" t="s">
        <v>54</v>
      </c>
      <c r="R153" s="137" t="s">
        <v>54</v>
      </c>
      <c r="S153" s="135"/>
      <c r="T153" s="425"/>
      <c r="U153" s="135"/>
      <c r="V153" s="426">
        <f>$AB$15-((N153*24))</f>
        <v>696</v>
      </c>
      <c r="W153" s="427">
        <v>568</v>
      </c>
      <c r="X153" s="98">
        <v>393.9</v>
      </c>
      <c r="Y153" s="428">
        <f>W153*X153</f>
        <v>223735.19999999998</v>
      </c>
      <c r="Z153" s="429">
        <f>(Y153*(V153-L153*24))/V153</f>
        <v>223735.19999999998</v>
      </c>
      <c r="AA153" s="430">
        <f>(Z153/Y153)*100</f>
        <v>100</v>
      </c>
    </row>
    <row r="154" spans="1:27" s="69" customFormat="1" ht="30" customHeight="1" thickBot="1">
      <c r="A154" s="1124">
        <v>12</v>
      </c>
      <c r="B154" s="1061" t="s">
        <v>93</v>
      </c>
      <c r="C154" s="1091" t="s">
        <v>94</v>
      </c>
      <c r="D154" s="1063">
        <v>393.9</v>
      </c>
      <c r="E154" s="1053" t="s">
        <v>53</v>
      </c>
      <c r="F154" s="129" t="s">
        <v>54</v>
      </c>
      <c r="G154" s="614">
        <v>42401</v>
      </c>
      <c r="H154" s="399">
        <v>42401.390277777777</v>
      </c>
      <c r="I154" s="129" t="s">
        <v>54</v>
      </c>
      <c r="J154" s="129" t="s">
        <v>54</v>
      </c>
      <c r="K154" s="129" t="s">
        <v>54</v>
      </c>
      <c r="L154" s="571">
        <f>IF(RIGHT(S154)="T",(+H154-G154),0)</f>
        <v>0</v>
      </c>
      <c r="M154" s="571">
        <f>IF(RIGHT(S154)="U",(+H154-G154),0)</f>
        <v>0</v>
      </c>
      <c r="N154" s="571">
        <f>IF(RIGHT(S154)="C",(+H154-G154),0)</f>
        <v>0</v>
      </c>
      <c r="O154" s="571">
        <f>IF(RIGHT(S154)="D",(+H154-G154),0)</f>
        <v>0.39027777777664596</v>
      </c>
      <c r="P154" s="129" t="s">
        <v>54</v>
      </c>
      <c r="Q154" s="129" t="s">
        <v>54</v>
      </c>
      <c r="R154" s="129" t="s">
        <v>54</v>
      </c>
      <c r="S154" s="393" t="s">
        <v>57</v>
      </c>
      <c r="T154" s="714" t="s">
        <v>906</v>
      </c>
      <c r="U154" s="131"/>
      <c r="V154" s="152"/>
      <c r="W154" s="153"/>
      <c r="X154" s="153"/>
      <c r="Y154" s="153"/>
      <c r="Z154" s="153"/>
      <c r="AA154" s="154"/>
    </row>
    <row r="155" spans="1:27" s="69" customFormat="1" ht="30" customHeight="1" thickBot="1">
      <c r="A155" s="1230"/>
      <c r="B155" s="1062"/>
      <c r="C155" s="1092"/>
      <c r="D155" s="1064"/>
      <c r="E155" s="1054"/>
      <c r="F155" s="129" t="s">
        <v>54</v>
      </c>
      <c r="G155" s="399">
        <v>42403.88958333333</v>
      </c>
      <c r="H155" s="399">
        <v>42404.43472222222</v>
      </c>
      <c r="I155" s="129" t="s">
        <v>54</v>
      </c>
      <c r="J155" s="129" t="s">
        <v>54</v>
      </c>
      <c r="K155" s="129" t="s">
        <v>54</v>
      </c>
      <c r="L155" s="571">
        <f t="shared" ref="L155:L161" si="125">IF(RIGHT(S155)="T",(+H155-G155),0)</f>
        <v>0</v>
      </c>
      <c r="M155" s="571">
        <f t="shared" ref="M155:M161" si="126">IF(RIGHT(S155)="U",(+H155-G155),0)</f>
        <v>0</v>
      </c>
      <c r="N155" s="571">
        <f t="shared" ref="N155:N161" si="127">IF(RIGHT(S155)="C",(+H155-G155),0)</f>
        <v>0</v>
      </c>
      <c r="O155" s="571">
        <f t="shared" ref="O155:O161" si="128">IF(RIGHT(S155)="D",(+H155-G155),0)</f>
        <v>0.54513888889050577</v>
      </c>
      <c r="P155" s="129" t="s">
        <v>54</v>
      </c>
      <c r="Q155" s="129" t="s">
        <v>54</v>
      </c>
      <c r="R155" s="129" t="s">
        <v>54</v>
      </c>
      <c r="S155" s="393" t="s">
        <v>57</v>
      </c>
      <c r="T155" s="714" t="s">
        <v>846</v>
      </c>
      <c r="U155" s="131"/>
      <c r="V155" s="419"/>
      <c r="W155" s="420"/>
      <c r="X155" s="420"/>
      <c r="Y155" s="420"/>
      <c r="Z155" s="420"/>
      <c r="AA155" s="421"/>
    </row>
    <row r="156" spans="1:27" s="69" customFormat="1" ht="30" customHeight="1" thickBot="1">
      <c r="A156" s="1230"/>
      <c r="B156" s="1062"/>
      <c r="C156" s="1092"/>
      <c r="D156" s="1064"/>
      <c r="E156" s="1054"/>
      <c r="F156" s="129" t="s">
        <v>54</v>
      </c>
      <c r="G156" s="399">
        <v>42404.885416666664</v>
      </c>
      <c r="H156" s="399">
        <v>42405.329861111109</v>
      </c>
      <c r="I156" s="129" t="s">
        <v>54</v>
      </c>
      <c r="J156" s="129" t="s">
        <v>54</v>
      </c>
      <c r="K156" s="129" t="s">
        <v>54</v>
      </c>
      <c r="L156" s="571">
        <f t="shared" si="125"/>
        <v>0</v>
      </c>
      <c r="M156" s="571">
        <f t="shared" si="126"/>
        <v>0</v>
      </c>
      <c r="N156" s="571">
        <f t="shared" si="127"/>
        <v>0</v>
      </c>
      <c r="O156" s="571">
        <f t="shared" si="128"/>
        <v>0.44444444444525288</v>
      </c>
      <c r="P156" s="129" t="s">
        <v>54</v>
      </c>
      <c r="Q156" s="129" t="s">
        <v>54</v>
      </c>
      <c r="R156" s="129" t="s">
        <v>54</v>
      </c>
      <c r="S156" s="393" t="s">
        <v>57</v>
      </c>
      <c r="T156" s="714" t="s">
        <v>846</v>
      </c>
      <c r="U156" s="131"/>
      <c r="V156" s="419"/>
      <c r="W156" s="420"/>
      <c r="X156" s="420"/>
      <c r="Y156" s="420"/>
      <c r="Z156" s="420"/>
      <c r="AA156" s="421"/>
    </row>
    <row r="157" spans="1:27" s="69" customFormat="1" ht="30" customHeight="1" thickBot="1">
      <c r="A157" s="1230"/>
      <c r="B157" s="1062"/>
      <c r="C157" s="1092"/>
      <c r="D157" s="1064"/>
      <c r="E157" s="1054"/>
      <c r="F157" s="129" t="s">
        <v>54</v>
      </c>
      <c r="G157" s="399">
        <v>42405.90902777778</v>
      </c>
      <c r="H157" s="399">
        <v>42407.329861111109</v>
      </c>
      <c r="I157" s="129" t="s">
        <v>54</v>
      </c>
      <c r="J157" s="129" t="s">
        <v>54</v>
      </c>
      <c r="K157" s="129" t="s">
        <v>54</v>
      </c>
      <c r="L157" s="571">
        <f t="shared" si="125"/>
        <v>0</v>
      </c>
      <c r="M157" s="571">
        <f t="shared" si="126"/>
        <v>0</v>
      </c>
      <c r="N157" s="571">
        <f t="shared" si="127"/>
        <v>0</v>
      </c>
      <c r="O157" s="571">
        <f t="shared" si="128"/>
        <v>1.4208333333299379</v>
      </c>
      <c r="P157" s="129" t="s">
        <v>54</v>
      </c>
      <c r="Q157" s="129" t="s">
        <v>54</v>
      </c>
      <c r="R157" s="129" t="s">
        <v>54</v>
      </c>
      <c r="S157" s="393" t="s">
        <v>57</v>
      </c>
      <c r="T157" s="714" t="s">
        <v>846</v>
      </c>
      <c r="U157" s="131"/>
      <c r="V157" s="419"/>
      <c r="W157" s="420"/>
      <c r="X157" s="420"/>
      <c r="Y157" s="420"/>
      <c r="Z157" s="420"/>
      <c r="AA157" s="421"/>
    </row>
    <row r="158" spans="1:27" s="69" customFormat="1" ht="30" customHeight="1" thickBot="1">
      <c r="A158" s="1230"/>
      <c r="B158" s="1062"/>
      <c r="C158" s="1092"/>
      <c r="D158" s="1064"/>
      <c r="E158" s="1054"/>
      <c r="F158" s="129" t="s">
        <v>54</v>
      </c>
      <c r="G158" s="399">
        <v>42408.84375</v>
      </c>
      <c r="H158" s="399">
        <v>42409.465277777781</v>
      </c>
      <c r="I158" s="129" t="s">
        <v>54</v>
      </c>
      <c r="J158" s="129" t="s">
        <v>54</v>
      </c>
      <c r="K158" s="129" t="s">
        <v>54</v>
      </c>
      <c r="L158" s="571">
        <f t="shared" si="125"/>
        <v>0</v>
      </c>
      <c r="M158" s="571">
        <f t="shared" si="126"/>
        <v>0</v>
      </c>
      <c r="N158" s="571">
        <f t="shared" si="127"/>
        <v>0</v>
      </c>
      <c r="O158" s="571">
        <f t="shared" si="128"/>
        <v>0.62152777778101154</v>
      </c>
      <c r="P158" s="129" t="s">
        <v>54</v>
      </c>
      <c r="Q158" s="129" t="s">
        <v>54</v>
      </c>
      <c r="R158" s="129" t="s">
        <v>54</v>
      </c>
      <c r="S158" s="393" t="s">
        <v>57</v>
      </c>
      <c r="T158" s="714" t="s">
        <v>846</v>
      </c>
      <c r="U158" s="131"/>
      <c r="V158" s="419"/>
      <c r="W158" s="420"/>
      <c r="X158" s="420"/>
      <c r="Y158" s="420"/>
      <c r="Z158" s="420"/>
      <c r="AA158" s="421"/>
    </row>
    <row r="159" spans="1:27" s="69" customFormat="1" ht="30" customHeight="1" thickBot="1">
      <c r="A159" s="1230"/>
      <c r="B159" s="1062"/>
      <c r="C159" s="1092"/>
      <c r="D159" s="1064"/>
      <c r="E159" s="1054"/>
      <c r="F159" s="129" t="s">
        <v>54</v>
      </c>
      <c r="G159" s="399">
        <v>42409.823611111111</v>
      </c>
      <c r="H159" s="399">
        <v>42410.376388888886</v>
      </c>
      <c r="I159" s="129" t="s">
        <v>54</v>
      </c>
      <c r="J159" s="129" t="s">
        <v>54</v>
      </c>
      <c r="K159" s="129" t="s">
        <v>54</v>
      </c>
      <c r="L159" s="571">
        <f t="shared" si="125"/>
        <v>0</v>
      </c>
      <c r="M159" s="571">
        <f t="shared" si="126"/>
        <v>0</v>
      </c>
      <c r="N159" s="571">
        <f t="shared" si="127"/>
        <v>0</v>
      </c>
      <c r="O159" s="571">
        <f t="shared" si="128"/>
        <v>0.55277777777519077</v>
      </c>
      <c r="P159" s="129" t="s">
        <v>54</v>
      </c>
      <c r="Q159" s="129" t="s">
        <v>54</v>
      </c>
      <c r="R159" s="129" t="s">
        <v>54</v>
      </c>
      <c r="S159" s="393" t="s">
        <v>57</v>
      </c>
      <c r="T159" s="714" t="s">
        <v>901</v>
      </c>
      <c r="U159" s="131"/>
      <c r="V159" s="419"/>
      <c r="W159" s="420"/>
      <c r="X159" s="420"/>
      <c r="Y159" s="420"/>
      <c r="Z159" s="420"/>
      <c r="AA159" s="421"/>
    </row>
    <row r="160" spans="1:27" s="69" customFormat="1" ht="30" customHeight="1" thickBot="1">
      <c r="A160" s="1230"/>
      <c r="B160" s="1062"/>
      <c r="C160" s="1092"/>
      <c r="D160" s="1064"/>
      <c r="E160" s="1054"/>
      <c r="F160" s="129" t="s">
        <v>54</v>
      </c>
      <c r="G160" s="399">
        <v>42410.874305555553</v>
      </c>
      <c r="H160" s="399">
        <v>42411.302083333336</v>
      </c>
      <c r="I160" s="129" t="s">
        <v>54</v>
      </c>
      <c r="J160" s="129" t="s">
        <v>54</v>
      </c>
      <c r="K160" s="129" t="s">
        <v>54</v>
      </c>
      <c r="L160" s="571">
        <f t="shared" si="125"/>
        <v>0</v>
      </c>
      <c r="M160" s="571">
        <f t="shared" si="126"/>
        <v>0</v>
      </c>
      <c r="N160" s="571">
        <f t="shared" si="127"/>
        <v>0</v>
      </c>
      <c r="O160" s="571">
        <f t="shared" si="128"/>
        <v>0.42777777778246673</v>
      </c>
      <c r="P160" s="129" t="s">
        <v>54</v>
      </c>
      <c r="Q160" s="129" t="s">
        <v>54</v>
      </c>
      <c r="R160" s="129" t="s">
        <v>54</v>
      </c>
      <c r="S160" s="393" t="s">
        <v>57</v>
      </c>
      <c r="T160" s="714" t="s">
        <v>899</v>
      </c>
      <c r="U160" s="131"/>
      <c r="V160" s="419"/>
      <c r="W160" s="420"/>
      <c r="X160" s="420"/>
      <c r="Y160" s="420"/>
      <c r="Z160" s="420"/>
      <c r="AA160" s="421"/>
    </row>
    <row r="161" spans="1:44" s="69" customFormat="1" ht="30" customHeight="1" thickBot="1">
      <c r="A161" s="1230"/>
      <c r="B161" s="1062"/>
      <c r="C161" s="1092"/>
      <c r="D161" s="1064"/>
      <c r="E161" s="1054"/>
      <c r="F161" s="129" t="s">
        <v>54</v>
      </c>
      <c r="G161" s="399">
        <v>42411.9</v>
      </c>
      <c r="H161" s="399">
        <v>42412.330555555556</v>
      </c>
      <c r="I161" s="129" t="s">
        <v>54</v>
      </c>
      <c r="J161" s="129" t="s">
        <v>54</v>
      </c>
      <c r="K161" s="129" t="s">
        <v>54</v>
      </c>
      <c r="L161" s="571">
        <f t="shared" si="125"/>
        <v>0</v>
      </c>
      <c r="M161" s="571">
        <f t="shared" si="126"/>
        <v>0</v>
      </c>
      <c r="N161" s="571">
        <f t="shared" si="127"/>
        <v>0</v>
      </c>
      <c r="O161" s="571">
        <f t="shared" si="128"/>
        <v>0.43055555555474712</v>
      </c>
      <c r="P161" s="129" t="s">
        <v>54</v>
      </c>
      <c r="Q161" s="129" t="s">
        <v>54</v>
      </c>
      <c r="R161" s="129" t="s">
        <v>54</v>
      </c>
      <c r="S161" s="393" t="s">
        <v>57</v>
      </c>
      <c r="T161" s="714" t="s">
        <v>846</v>
      </c>
      <c r="U161" s="131"/>
      <c r="V161" s="419"/>
      <c r="W161" s="420"/>
      <c r="X161" s="420"/>
      <c r="Y161" s="420"/>
      <c r="Z161" s="420"/>
      <c r="AA161" s="421"/>
    </row>
    <row r="162" spans="1:44" s="69" customFormat="1" ht="30" customHeight="1" thickBot="1">
      <c r="A162" s="1230"/>
      <c r="B162" s="1062"/>
      <c r="C162" s="1092"/>
      <c r="D162" s="1064"/>
      <c r="E162" s="1054"/>
      <c r="F162" s="129" t="s">
        <v>54</v>
      </c>
      <c r="G162" s="399">
        <v>42412.871527777781</v>
      </c>
      <c r="H162" s="399">
        <v>42414.357638888891</v>
      </c>
      <c r="I162" s="129" t="s">
        <v>54</v>
      </c>
      <c r="J162" s="129" t="s">
        <v>54</v>
      </c>
      <c r="K162" s="129" t="s">
        <v>54</v>
      </c>
      <c r="L162" s="571">
        <f t="shared" ref="L162:L163" si="129">IF(RIGHT(S162)="T",(+H162-G162),0)</f>
        <v>0</v>
      </c>
      <c r="M162" s="571">
        <f t="shared" ref="M162:M163" si="130">IF(RIGHT(S162)="U",(+H162-G162),0)</f>
        <v>0</v>
      </c>
      <c r="N162" s="571">
        <f t="shared" ref="N162:N163" si="131">IF(RIGHT(S162)="C",(+H162-G162),0)</f>
        <v>0</v>
      </c>
      <c r="O162" s="571">
        <f t="shared" ref="O162:O163" si="132">IF(RIGHT(S162)="D",(+H162-G162),0)</f>
        <v>1.4861111111094942</v>
      </c>
      <c r="P162" s="129" t="s">
        <v>54</v>
      </c>
      <c r="Q162" s="129" t="s">
        <v>54</v>
      </c>
      <c r="R162" s="129" t="s">
        <v>54</v>
      </c>
      <c r="S162" s="393" t="s">
        <v>57</v>
      </c>
      <c r="T162" s="714" t="s">
        <v>850</v>
      </c>
      <c r="U162" s="131"/>
      <c r="V162" s="419"/>
      <c r="W162" s="420"/>
      <c r="X162" s="420"/>
      <c r="Y162" s="420"/>
      <c r="Z162" s="420"/>
      <c r="AA162" s="421"/>
    </row>
    <row r="163" spans="1:44" s="69" customFormat="1" ht="30" customHeight="1">
      <c r="A163" s="1230"/>
      <c r="B163" s="1062"/>
      <c r="C163" s="1092"/>
      <c r="D163" s="1064"/>
      <c r="E163" s="1054"/>
      <c r="F163" s="129" t="s">
        <v>54</v>
      </c>
      <c r="G163" s="399">
        <v>42418.908333333333</v>
      </c>
      <c r="H163" s="399">
        <v>42419.379861111112</v>
      </c>
      <c r="I163" s="129" t="s">
        <v>54</v>
      </c>
      <c r="J163" s="129" t="s">
        <v>54</v>
      </c>
      <c r="K163" s="129" t="s">
        <v>54</v>
      </c>
      <c r="L163" s="571">
        <f t="shared" si="129"/>
        <v>0</v>
      </c>
      <c r="M163" s="571">
        <f t="shared" si="130"/>
        <v>0</v>
      </c>
      <c r="N163" s="571">
        <f t="shared" si="131"/>
        <v>0</v>
      </c>
      <c r="O163" s="571">
        <f t="shared" si="132"/>
        <v>0.47152777777955635</v>
      </c>
      <c r="P163" s="129" t="s">
        <v>54</v>
      </c>
      <c r="Q163" s="129" t="s">
        <v>54</v>
      </c>
      <c r="R163" s="129" t="s">
        <v>54</v>
      </c>
      <c r="S163" s="393" t="s">
        <v>57</v>
      </c>
      <c r="T163" s="714" t="s">
        <v>899</v>
      </c>
      <c r="U163" s="131"/>
      <c r="V163" s="419"/>
      <c r="W163" s="420"/>
      <c r="X163" s="420"/>
      <c r="Y163" s="420"/>
      <c r="Z163" s="420"/>
      <c r="AA163" s="421"/>
    </row>
    <row r="164" spans="1:44" s="69" customFormat="1" ht="30" customHeight="1" thickBot="1">
      <c r="A164" s="422"/>
      <c r="B164" s="135"/>
      <c r="C164" s="423" t="s">
        <v>58</v>
      </c>
      <c r="D164" s="135"/>
      <c r="E164" s="136"/>
      <c r="F164" s="137" t="s">
        <v>54</v>
      </c>
      <c r="G164" s="424"/>
      <c r="H164" s="424"/>
      <c r="I164" s="137" t="s">
        <v>54</v>
      </c>
      <c r="J164" s="137" t="s">
        <v>54</v>
      </c>
      <c r="K164" s="137" t="s">
        <v>54</v>
      </c>
      <c r="L164" s="138">
        <f>SUM(L154:L163)</f>
        <v>0</v>
      </c>
      <c r="M164" s="138">
        <f>SUM(M154:M163)</f>
        <v>0</v>
      </c>
      <c r="N164" s="138">
        <f>SUM(N154:N163)</f>
        <v>0</v>
      </c>
      <c r="O164" s="138">
        <f>SUM(O154:O163)</f>
        <v>6.7909722222248092</v>
      </c>
      <c r="P164" s="137" t="s">
        <v>54</v>
      </c>
      <c r="Q164" s="137" t="s">
        <v>54</v>
      </c>
      <c r="R164" s="137" t="s">
        <v>54</v>
      </c>
      <c r="S164" s="135"/>
      <c r="T164" s="425"/>
      <c r="U164" s="135"/>
      <c r="V164" s="426">
        <f>$AB$15-((N164*24))</f>
        <v>696</v>
      </c>
      <c r="W164" s="427">
        <v>568</v>
      </c>
      <c r="X164" s="98">
        <v>393.9</v>
      </c>
      <c r="Y164" s="428">
        <f>W164*X164</f>
        <v>223735.19999999998</v>
      </c>
      <c r="Z164" s="429">
        <f>(Y164*(V164-L164*24))/V164</f>
        <v>223735.19999999998</v>
      </c>
      <c r="AA164" s="430">
        <f>(Z164/Y164)*100</f>
        <v>100</v>
      </c>
    </row>
    <row r="165" spans="1:44" s="51" customFormat="1" ht="30" customHeight="1" thickBot="1">
      <c r="A165" s="99">
        <v>13</v>
      </c>
      <c r="B165" s="100" t="s">
        <v>95</v>
      </c>
      <c r="C165" s="101" t="s">
        <v>96</v>
      </c>
      <c r="D165" s="66">
        <v>139.72999999999999</v>
      </c>
      <c r="E165" s="102" t="s">
        <v>53</v>
      </c>
      <c r="F165" s="103" t="s">
        <v>54</v>
      </c>
      <c r="G165" s="102"/>
      <c r="H165" s="102"/>
      <c r="I165" s="104"/>
      <c r="J165" s="104"/>
      <c r="K165" s="104"/>
      <c r="L165" s="138">
        <v>0</v>
      </c>
      <c r="M165" s="138">
        <v>0</v>
      </c>
      <c r="N165" s="138">
        <v>0</v>
      </c>
      <c r="O165" s="138">
        <v>0</v>
      </c>
      <c r="P165" s="105"/>
      <c r="Q165" s="105"/>
      <c r="R165" s="105"/>
      <c r="S165" s="105"/>
      <c r="T165" s="377"/>
      <c r="U165" s="105"/>
      <c r="V165" s="64">
        <f>$AB$15-((N165*24))</f>
        <v>696</v>
      </c>
      <c r="W165" s="65">
        <v>332</v>
      </c>
      <c r="X165" s="66">
        <v>139.72999999999999</v>
      </c>
      <c r="Y165" s="67">
        <f>W165*X165</f>
        <v>46390.359999999993</v>
      </c>
      <c r="Z165" s="64">
        <f>(Y165*(V165-L165*24))/V165</f>
        <v>46390.359999999993</v>
      </c>
      <c r="AA165" s="68">
        <f>(Z165/Y165)*100</f>
        <v>100</v>
      </c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</row>
    <row r="166" spans="1:44" s="51" customFormat="1" ht="31.5" customHeight="1" thickBot="1">
      <c r="A166" s="99">
        <v>14</v>
      </c>
      <c r="B166" s="815" t="s">
        <v>97</v>
      </c>
      <c r="C166" s="825" t="s">
        <v>98</v>
      </c>
      <c r="D166" s="817">
        <v>139.72999999999999</v>
      </c>
      <c r="E166" s="818" t="s">
        <v>53</v>
      </c>
      <c r="F166" s="38" t="s">
        <v>54</v>
      </c>
      <c r="G166" s="399"/>
      <c r="H166" s="399"/>
      <c r="I166" s="139"/>
      <c r="J166" s="139"/>
      <c r="K166" s="139"/>
      <c r="L166" s="571">
        <f>IF(RIGHT(S166)="T",(+H166-G166),0)</f>
        <v>0</v>
      </c>
      <c r="M166" s="571">
        <f>IF(RIGHT(S166)="U",(+H166-G166),0)</f>
        <v>0</v>
      </c>
      <c r="N166" s="571">
        <f>IF(RIGHT(S166)="C",(+H166-G166),0)</f>
        <v>0</v>
      </c>
      <c r="O166" s="571">
        <f>IF(RIGHT(S166)="D",(+H166-G166),0)</f>
        <v>0</v>
      </c>
      <c r="P166" s="44"/>
      <c r="Q166" s="44"/>
      <c r="R166" s="44"/>
      <c r="S166" s="393"/>
      <c r="T166" s="394"/>
      <c r="U166" s="44"/>
      <c r="V166" s="107"/>
      <c r="W166" s="821"/>
      <c r="X166" s="817"/>
      <c r="Y166" s="109"/>
      <c r="Z166" s="107"/>
      <c r="AA166" s="11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</row>
    <row r="167" spans="1:44" s="69" customFormat="1" ht="30" customHeight="1" thickBot="1">
      <c r="A167" s="422"/>
      <c r="B167" s="135"/>
      <c r="C167" s="423" t="s">
        <v>58</v>
      </c>
      <c r="D167" s="135"/>
      <c r="E167" s="136"/>
      <c r="F167" s="137" t="s">
        <v>54</v>
      </c>
      <c r="G167" s="424"/>
      <c r="H167" s="424"/>
      <c r="I167" s="137" t="s">
        <v>54</v>
      </c>
      <c r="J167" s="137" t="s">
        <v>54</v>
      </c>
      <c r="K167" s="137" t="s">
        <v>54</v>
      </c>
      <c r="L167" s="138">
        <f>SUM(L166:L166)</f>
        <v>0</v>
      </c>
      <c r="M167" s="138">
        <f t="shared" ref="M167:O167" si="133">SUM(M166:M166)</f>
        <v>0</v>
      </c>
      <c r="N167" s="138">
        <f t="shared" si="133"/>
        <v>0</v>
      </c>
      <c r="O167" s="138">
        <f t="shared" si="133"/>
        <v>0</v>
      </c>
      <c r="P167" s="137" t="s">
        <v>54</v>
      </c>
      <c r="Q167" s="137" t="s">
        <v>54</v>
      </c>
      <c r="R167" s="137" t="s">
        <v>54</v>
      </c>
      <c r="S167" s="135"/>
      <c r="T167" s="425"/>
      <c r="U167" s="135"/>
      <c r="V167" s="404">
        <f>$AB$15-((N167*24))</f>
        <v>696</v>
      </c>
      <c r="W167" s="405">
        <v>332</v>
      </c>
      <c r="X167" s="98">
        <v>139.72999999999999</v>
      </c>
      <c r="Y167" s="406">
        <f>W167*X167</f>
        <v>46390.359999999993</v>
      </c>
      <c r="Z167" s="404">
        <f>(Y167*(V167-L167*24))/V167</f>
        <v>46390.359999999993</v>
      </c>
      <c r="AA167" s="407">
        <f>(Z167/Y167)*100</f>
        <v>100</v>
      </c>
    </row>
    <row r="168" spans="1:44" s="59" customFormat="1" ht="30" customHeight="1">
      <c r="A168" s="1049">
        <v>15</v>
      </c>
      <c r="B168" s="1061" t="s">
        <v>99</v>
      </c>
      <c r="C168" s="1065" t="s">
        <v>100</v>
      </c>
      <c r="D168" s="1063">
        <v>155.93199999999999</v>
      </c>
      <c r="E168" s="70" t="s">
        <v>53</v>
      </c>
      <c r="F168" s="38" t="s">
        <v>54</v>
      </c>
      <c r="G168" s="399"/>
      <c r="H168" s="399"/>
      <c r="I168" s="38" t="s">
        <v>54</v>
      </c>
      <c r="J168" s="38" t="s">
        <v>54</v>
      </c>
      <c r="K168" s="38" t="s">
        <v>54</v>
      </c>
      <c r="L168" s="84">
        <f>IF(RIGHT(S168)="T",(+H168-G168),0)</f>
        <v>0</v>
      </c>
      <c r="M168" s="84">
        <f>IF(RIGHT(S168)="U",(+H168-G168),0)</f>
        <v>0</v>
      </c>
      <c r="N168" s="84">
        <f>IF(RIGHT(S168)="C",(+H168-G168),0)</f>
        <v>0</v>
      </c>
      <c r="O168" s="84">
        <f>IF(RIGHT(S168)="D",(+H168-G168),0)</f>
        <v>0</v>
      </c>
      <c r="P168" s="38" t="s">
        <v>54</v>
      </c>
      <c r="Q168" s="38" t="s">
        <v>54</v>
      </c>
      <c r="R168" s="38" t="s">
        <v>54</v>
      </c>
      <c r="S168" s="393"/>
      <c r="T168" s="394"/>
      <c r="U168" s="192"/>
      <c r="V168" s="74"/>
      <c r="W168" s="75"/>
      <c r="X168" s="75"/>
      <c r="Y168" s="75"/>
      <c r="Z168" s="75"/>
      <c r="AA168" s="76"/>
    </row>
    <row r="169" spans="1:44" s="59" customFormat="1" ht="30" customHeight="1">
      <c r="A169" s="1050"/>
      <c r="B169" s="1062"/>
      <c r="C169" s="1101"/>
      <c r="D169" s="1064"/>
      <c r="E169" s="826"/>
      <c r="F169" s="77" t="s">
        <v>54</v>
      </c>
      <c r="G169" s="399"/>
      <c r="H169" s="399"/>
      <c r="I169" s="77" t="s">
        <v>54</v>
      </c>
      <c r="J169" s="77" t="s">
        <v>54</v>
      </c>
      <c r="K169" s="77" t="s">
        <v>54</v>
      </c>
      <c r="L169" s="78">
        <f t="shared" ref="L169" si="134">IF(RIGHT(S169)="T",(+H169-G169),0)</f>
        <v>0</v>
      </c>
      <c r="M169" s="78">
        <f t="shared" ref="M169" si="135">IF(RIGHT(S169)="U",(+H169-G169),0)</f>
        <v>0</v>
      </c>
      <c r="N169" s="78">
        <f t="shared" ref="N169" si="136">IF(RIGHT(S169)="C",(+H169-G169),0)</f>
        <v>0</v>
      </c>
      <c r="O169" s="78">
        <f t="shared" ref="O169" si="137">IF(RIGHT(S169)="D",(+H169-G169),0)</f>
        <v>0</v>
      </c>
      <c r="P169" s="77" t="s">
        <v>54</v>
      </c>
      <c r="Q169" s="77" t="s">
        <v>54</v>
      </c>
      <c r="R169" s="77" t="s">
        <v>54</v>
      </c>
      <c r="S169" s="393"/>
      <c r="T169" s="394"/>
      <c r="U169" s="79"/>
      <c r="V169" s="635"/>
      <c r="W169" s="635"/>
      <c r="X169" s="635"/>
      <c r="Y169" s="635"/>
      <c r="Z169" s="635"/>
      <c r="AA169" s="635"/>
    </row>
    <row r="170" spans="1:44" s="69" customFormat="1" ht="30" customHeight="1" thickBot="1">
      <c r="A170" s="401"/>
      <c r="B170" s="60"/>
      <c r="C170" s="402" t="s">
        <v>58</v>
      </c>
      <c r="D170" s="60"/>
      <c r="E170" s="61"/>
      <c r="F170" s="62" t="s">
        <v>54</v>
      </c>
      <c r="G170" s="403"/>
      <c r="H170" s="403"/>
      <c r="I170" s="62" t="s">
        <v>54</v>
      </c>
      <c r="J170" s="62" t="s">
        <v>54</v>
      </c>
      <c r="K170" s="62" t="s">
        <v>54</v>
      </c>
      <c r="L170" s="63">
        <f>SUM(L168:L169)</f>
        <v>0</v>
      </c>
      <c r="M170" s="63">
        <f>SUM(M168:M169)</f>
        <v>0</v>
      </c>
      <c r="N170" s="63">
        <f>SUM(N168:N169)</f>
        <v>0</v>
      </c>
      <c r="O170" s="63">
        <f>SUM(O168:O169)</f>
        <v>0</v>
      </c>
      <c r="P170" s="62" t="s">
        <v>54</v>
      </c>
      <c r="Q170" s="62" t="s">
        <v>54</v>
      </c>
      <c r="R170" s="62" t="s">
        <v>54</v>
      </c>
      <c r="S170" s="442"/>
      <c r="T170" s="412"/>
      <c r="U170" s="60"/>
      <c r="V170" s="404">
        <f>$AB$15-((N170*24))</f>
        <v>696</v>
      </c>
      <c r="W170" s="405">
        <v>515</v>
      </c>
      <c r="X170" s="451">
        <v>155.93199999999999</v>
      </c>
      <c r="Y170" s="406">
        <f>W170*X170</f>
        <v>80304.98</v>
      </c>
      <c r="Z170" s="404">
        <f>(Y170*(V170-L170*24))/V170</f>
        <v>80304.98</v>
      </c>
      <c r="AA170" s="407">
        <f>(Z170/Y170)*100</f>
        <v>100</v>
      </c>
      <c r="AB170" s="59"/>
    </row>
    <row r="171" spans="1:44" s="166" customFormat="1" ht="30" customHeight="1">
      <c r="A171" s="1059">
        <v>16</v>
      </c>
      <c r="B171" s="1074" t="s">
        <v>101</v>
      </c>
      <c r="C171" s="1130" t="s">
        <v>102</v>
      </c>
      <c r="D171" s="1063">
        <v>224</v>
      </c>
      <c r="E171" s="1053" t="s">
        <v>53</v>
      </c>
      <c r="F171" s="71" t="s">
        <v>54</v>
      </c>
      <c r="G171" s="399"/>
      <c r="H171" s="399"/>
      <c r="I171" s="825"/>
      <c r="J171" s="825"/>
      <c r="K171" s="825"/>
      <c r="L171" s="84">
        <f>IF(RIGHT(S171)="T",(+H171-G171),0)</f>
        <v>0</v>
      </c>
      <c r="M171" s="84">
        <f>IF(RIGHT(S171)="U",(+H171-G171),0)</f>
        <v>0</v>
      </c>
      <c r="N171" s="84">
        <f>IF(RIGHT(S171)="C",(+H171-G171),0)</f>
        <v>0</v>
      </c>
      <c r="O171" s="84">
        <f>IF(RIGHT(S171)="D",(+H171-G171),0)</f>
        <v>0</v>
      </c>
      <c r="P171" s="44"/>
      <c r="Q171" s="44"/>
      <c r="R171" s="44"/>
      <c r="S171" s="393"/>
      <c r="T171" s="394"/>
      <c r="U171" s="44"/>
      <c r="V171" s="111"/>
      <c r="W171" s="112"/>
      <c r="X171" s="112"/>
      <c r="Y171" s="112"/>
      <c r="Z171" s="112"/>
      <c r="AA171" s="113"/>
      <c r="AB171" s="165"/>
      <c r="AC171" s="165"/>
      <c r="AD171" s="165"/>
      <c r="AE171" s="165"/>
      <c r="AF171" s="165"/>
      <c r="AG171" s="165"/>
      <c r="AH171" s="165"/>
      <c r="AI171" s="165"/>
      <c r="AJ171" s="165"/>
      <c r="AK171" s="165"/>
      <c r="AL171" s="165"/>
      <c r="AM171" s="165"/>
      <c r="AN171" s="165"/>
      <c r="AO171" s="165"/>
      <c r="AP171" s="165"/>
      <c r="AQ171" s="165"/>
      <c r="AR171" s="165"/>
    </row>
    <row r="172" spans="1:44" s="166" customFormat="1" ht="30" customHeight="1">
      <c r="A172" s="1060"/>
      <c r="B172" s="1075"/>
      <c r="C172" s="1131"/>
      <c r="D172" s="1064"/>
      <c r="E172" s="1054"/>
      <c r="F172" s="88"/>
      <c r="G172" s="399"/>
      <c r="H172" s="399"/>
      <c r="I172" s="748"/>
      <c r="J172" s="748"/>
      <c r="K172" s="748"/>
      <c r="L172" s="78">
        <f t="shared" ref="L172" si="138">IF(RIGHT(S172)="T",(+H172-G172),0)</f>
        <v>0</v>
      </c>
      <c r="M172" s="78">
        <f t="shared" ref="M172" si="139">IF(RIGHT(S172)="U",(+H172-G172),0)</f>
        <v>0</v>
      </c>
      <c r="N172" s="78">
        <f t="shared" ref="N172" si="140">IF(RIGHT(S172)="C",(+H172-G172),0)</f>
        <v>0</v>
      </c>
      <c r="O172" s="78">
        <f t="shared" ref="O172" si="141">IF(RIGHT(S172)="D",(+H172-G172),0)</f>
        <v>0</v>
      </c>
      <c r="P172" s="143"/>
      <c r="Q172" s="143"/>
      <c r="R172" s="143"/>
      <c r="S172" s="393"/>
      <c r="T172" s="394"/>
      <c r="U172" s="143"/>
      <c r="V172" s="632"/>
      <c r="W172" s="632"/>
      <c r="X172" s="632"/>
      <c r="Y172" s="632"/>
      <c r="Z172" s="632"/>
      <c r="AA172" s="632"/>
      <c r="AB172" s="165"/>
      <c r="AC172" s="165"/>
      <c r="AD172" s="165"/>
      <c r="AE172" s="165"/>
      <c r="AF172" s="165"/>
      <c r="AG172" s="165"/>
      <c r="AH172" s="165"/>
      <c r="AI172" s="165"/>
      <c r="AJ172" s="165"/>
      <c r="AK172" s="165"/>
      <c r="AL172" s="165"/>
      <c r="AM172" s="165"/>
      <c r="AN172" s="165"/>
      <c r="AO172" s="165"/>
      <c r="AP172" s="165"/>
      <c r="AQ172" s="165"/>
      <c r="AR172" s="165"/>
    </row>
    <row r="173" spans="1:44" s="126" customFormat="1" ht="30" customHeight="1" thickBot="1">
      <c r="A173" s="401"/>
      <c r="B173" s="60"/>
      <c r="C173" s="402" t="s">
        <v>58</v>
      </c>
      <c r="D173" s="60"/>
      <c r="E173" s="61"/>
      <c r="F173" s="62" t="s">
        <v>54</v>
      </c>
      <c r="G173" s="403"/>
      <c r="H173" s="403"/>
      <c r="I173" s="62" t="s">
        <v>54</v>
      </c>
      <c r="J173" s="62" t="s">
        <v>54</v>
      </c>
      <c r="K173" s="62" t="s">
        <v>54</v>
      </c>
      <c r="L173" s="63">
        <f>SUM(L171:L172)</f>
        <v>0</v>
      </c>
      <c r="M173" s="63">
        <f>SUM(M171:M172)</f>
        <v>0</v>
      </c>
      <c r="N173" s="63">
        <f>SUM(N171:N172)</f>
        <v>0</v>
      </c>
      <c r="O173" s="63">
        <f>SUM(O171:O172)</f>
        <v>0</v>
      </c>
      <c r="P173" s="62" t="s">
        <v>54</v>
      </c>
      <c r="Q173" s="62" t="s">
        <v>54</v>
      </c>
      <c r="R173" s="62" t="s">
        <v>54</v>
      </c>
      <c r="S173" s="442"/>
      <c r="T173" s="412"/>
      <c r="U173" s="60"/>
      <c r="V173" s="404">
        <f>$AB$15-((N173*24))</f>
        <v>696</v>
      </c>
      <c r="W173" s="405">
        <v>515</v>
      </c>
      <c r="X173" s="98">
        <v>224</v>
      </c>
      <c r="Y173" s="406">
        <f>W173*X173</f>
        <v>115360</v>
      </c>
      <c r="Z173" s="404">
        <f>(Y173*(V173-L173*24))/V173</f>
        <v>115360</v>
      </c>
      <c r="AA173" s="407">
        <f>(Z173/Y173)*100</f>
        <v>100</v>
      </c>
      <c r="AB173" s="124"/>
    </row>
    <row r="174" spans="1:44" s="59" customFormat="1" ht="30" customHeight="1">
      <c r="A174" s="835">
        <v>17</v>
      </c>
      <c r="B174" s="831" t="s">
        <v>103</v>
      </c>
      <c r="C174" s="824" t="s">
        <v>104</v>
      </c>
      <c r="D174" s="817">
        <v>13</v>
      </c>
      <c r="E174" s="818" t="s">
        <v>53</v>
      </c>
      <c r="F174" s="71" t="s">
        <v>54</v>
      </c>
      <c r="G174" s="399"/>
      <c r="H174" s="399"/>
      <c r="I174" s="71" t="s">
        <v>54</v>
      </c>
      <c r="J174" s="71" t="s">
        <v>54</v>
      </c>
      <c r="K174" s="83"/>
      <c r="L174" s="72">
        <f>IF(RIGHT(S174)="T",(+H174-G174),0)</f>
        <v>0</v>
      </c>
      <c r="M174" s="72">
        <f>IF(RIGHT(S174)="U",(+H174-G174),0)</f>
        <v>0</v>
      </c>
      <c r="N174" s="72">
        <f>IF(RIGHT(S174)="C",(+H174-G174),0)</f>
        <v>0</v>
      </c>
      <c r="O174" s="72">
        <f>IF(RIGHT(S174)="D",(+H174-G174),0)</f>
        <v>0</v>
      </c>
      <c r="P174" s="71" t="s">
        <v>54</v>
      </c>
      <c r="Q174" s="71" t="s">
        <v>54</v>
      </c>
      <c r="R174" s="71" t="s">
        <v>54</v>
      </c>
      <c r="S174" s="393"/>
      <c r="T174" s="714"/>
      <c r="U174" s="73"/>
      <c r="V174" s="85"/>
      <c r="W174" s="86"/>
      <c r="X174" s="86"/>
      <c r="Y174" s="86"/>
      <c r="Z174" s="86"/>
      <c r="AA174" s="87"/>
    </row>
    <row r="175" spans="1:44" s="69" customFormat="1" ht="30" customHeight="1" thickBot="1">
      <c r="A175" s="401"/>
      <c r="B175" s="60"/>
      <c r="C175" s="402" t="s">
        <v>58</v>
      </c>
      <c r="D175" s="60"/>
      <c r="E175" s="61"/>
      <c r="F175" s="62" t="s">
        <v>54</v>
      </c>
      <c r="G175" s="403"/>
      <c r="H175" s="403"/>
      <c r="I175" s="62" t="s">
        <v>54</v>
      </c>
      <c r="J175" s="62" t="s">
        <v>54</v>
      </c>
      <c r="K175" s="62" t="s">
        <v>54</v>
      </c>
      <c r="L175" s="63">
        <f>SUM(L174:L174)</f>
        <v>0</v>
      </c>
      <c r="M175" s="63">
        <f>SUM(M174:M174)</f>
        <v>0</v>
      </c>
      <c r="N175" s="63">
        <f>SUM(N174:N174)</f>
        <v>0</v>
      </c>
      <c r="O175" s="63">
        <f>SUM(O174:O174)</f>
        <v>0</v>
      </c>
      <c r="P175" s="62" t="s">
        <v>54</v>
      </c>
      <c r="Q175" s="62" t="s">
        <v>54</v>
      </c>
      <c r="R175" s="62" t="s">
        <v>54</v>
      </c>
      <c r="S175" s="442"/>
      <c r="T175" s="412"/>
      <c r="U175" s="60"/>
      <c r="V175" s="404">
        <f>$AB$15-((N175*24))</f>
        <v>696</v>
      </c>
      <c r="W175" s="405">
        <v>515</v>
      </c>
      <c r="X175" s="98">
        <v>13</v>
      </c>
      <c r="Y175" s="406">
        <f>W175*X175</f>
        <v>6695</v>
      </c>
      <c r="Z175" s="404">
        <f>(Y175*(V175-L175*24))/V175</f>
        <v>6695</v>
      </c>
      <c r="AA175" s="407">
        <f>(Z175/Y175)*100</f>
        <v>100</v>
      </c>
      <c r="AB175" s="59"/>
    </row>
    <row r="176" spans="1:44" s="59" customFormat="1" ht="30" customHeight="1">
      <c r="A176" s="838">
        <v>18</v>
      </c>
      <c r="B176" s="844" t="s">
        <v>105</v>
      </c>
      <c r="C176" s="845" t="s">
        <v>106</v>
      </c>
      <c r="D176" s="843">
        <v>13</v>
      </c>
      <c r="E176" s="70" t="s">
        <v>53</v>
      </c>
      <c r="F176" s="71" t="s">
        <v>54</v>
      </c>
      <c r="G176" s="399"/>
      <c r="H176" s="399"/>
      <c r="I176" s="71" t="s">
        <v>54</v>
      </c>
      <c r="J176" s="71" t="s">
        <v>54</v>
      </c>
      <c r="K176" s="71" t="s">
        <v>54</v>
      </c>
      <c r="L176" s="72">
        <f>IF(RIGHT(S176)="T",(+H176-G176),0)</f>
        <v>0</v>
      </c>
      <c r="M176" s="72">
        <f>IF(RIGHT(S176)="U",(+H176-G176),0)</f>
        <v>0</v>
      </c>
      <c r="N176" s="72">
        <f>IF(RIGHT(S176)="C",(+H176-G176),0)</f>
        <v>0</v>
      </c>
      <c r="O176" s="72">
        <f>IF(RIGHT(S176)="D",(+H176-G176),0)</f>
        <v>0</v>
      </c>
      <c r="P176" s="71" t="s">
        <v>54</v>
      </c>
      <c r="Q176" s="71" t="s">
        <v>54</v>
      </c>
      <c r="R176" s="71" t="s">
        <v>54</v>
      </c>
      <c r="S176" s="393"/>
      <c r="T176" s="394"/>
      <c r="U176" s="73"/>
      <c r="V176" s="85"/>
      <c r="W176" s="86"/>
      <c r="X176" s="86"/>
      <c r="Y176" s="86"/>
      <c r="Z176" s="86"/>
      <c r="AA176" s="87"/>
    </row>
    <row r="177" spans="1:44" s="69" customFormat="1" ht="30" customHeight="1" thickBot="1">
      <c r="A177" s="401"/>
      <c r="B177" s="60"/>
      <c r="C177" s="402" t="s">
        <v>58</v>
      </c>
      <c r="D177" s="60"/>
      <c r="E177" s="61"/>
      <c r="F177" s="62" t="s">
        <v>54</v>
      </c>
      <c r="G177" s="403"/>
      <c r="H177" s="403"/>
      <c r="I177" s="62" t="s">
        <v>54</v>
      </c>
      <c r="J177" s="62" t="s">
        <v>54</v>
      </c>
      <c r="K177" s="62" t="s">
        <v>54</v>
      </c>
      <c r="L177" s="63">
        <f>SUM(L176:L176)</f>
        <v>0</v>
      </c>
      <c r="M177" s="63">
        <f>SUM(M176:M176)</f>
        <v>0</v>
      </c>
      <c r="N177" s="63">
        <f>SUM(N176:N176)</f>
        <v>0</v>
      </c>
      <c r="O177" s="63">
        <f>SUM(O176:O176)</f>
        <v>0</v>
      </c>
      <c r="P177" s="62" t="s">
        <v>54</v>
      </c>
      <c r="Q177" s="62" t="s">
        <v>54</v>
      </c>
      <c r="R177" s="62" t="s">
        <v>54</v>
      </c>
      <c r="S177" s="442"/>
      <c r="T177" s="412"/>
      <c r="U177" s="60"/>
      <c r="V177" s="404">
        <f t="shared" ref="V177:V186" si="142">$AB$15-((N177*24))</f>
        <v>696</v>
      </c>
      <c r="W177" s="405">
        <v>515</v>
      </c>
      <c r="X177" s="98">
        <v>13</v>
      </c>
      <c r="Y177" s="406">
        <f t="shared" ref="Y177:Y185" si="143">W177*X177</f>
        <v>6695</v>
      </c>
      <c r="Z177" s="404">
        <f t="shared" ref="Z177:Z185" si="144">(Y177*(V177-L177*24))/V177</f>
        <v>6695</v>
      </c>
      <c r="AA177" s="407">
        <f t="shared" ref="AA177:AA185" si="145">(Z177/Y177)*100</f>
        <v>100</v>
      </c>
      <c r="AB177" s="59"/>
    </row>
    <row r="178" spans="1:44" s="166" customFormat="1" ht="30" customHeight="1" thickBot="1">
      <c r="A178" s="1059">
        <v>19</v>
      </c>
      <c r="B178" s="1074" t="s">
        <v>107</v>
      </c>
      <c r="C178" s="1130" t="s">
        <v>108</v>
      </c>
      <c r="D178" s="1063">
        <v>229.16300000000001</v>
      </c>
      <c r="E178" s="1053" t="s">
        <v>53</v>
      </c>
      <c r="F178" s="71" t="s">
        <v>54</v>
      </c>
      <c r="G178" s="399">
        <v>42404.675694444442</v>
      </c>
      <c r="H178" s="399">
        <v>42404.706250000003</v>
      </c>
      <c r="I178" s="92"/>
      <c r="J178" s="92"/>
      <c r="K178" s="92"/>
      <c r="L178" s="72">
        <f>IF(RIGHT(S178)="T",(+H178-G178),0)</f>
        <v>3.0555555560567882E-2</v>
      </c>
      <c r="M178" s="72">
        <f>IF(RIGHT(S178)="U",(+H178-G178),0)</f>
        <v>0</v>
      </c>
      <c r="N178" s="72">
        <f>IF(RIGHT(S178)="C",(+H178-G178),0)</f>
        <v>0</v>
      </c>
      <c r="O178" s="72">
        <f>IF(RIGHT(S178)="D",(+H178-G178),0)</f>
        <v>0</v>
      </c>
      <c r="P178" s="93"/>
      <c r="Q178" s="93"/>
      <c r="R178" s="93"/>
      <c r="S178" s="393" t="s">
        <v>839</v>
      </c>
      <c r="T178" s="714" t="s">
        <v>907</v>
      </c>
      <c r="U178" s="93"/>
      <c r="V178" s="94"/>
      <c r="W178" s="95"/>
      <c r="X178" s="95"/>
      <c r="Y178" s="95"/>
      <c r="Z178" s="95"/>
      <c r="AA178" s="96"/>
      <c r="AB178" s="165"/>
      <c r="AC178" s="165"/>
      <c r="AD178" s="165"/>
      <c r="AE178" s="165"/>
      <c r="AF178" s="165"/>
      <c r="AG178" s="165"/>
      <c r="AH178" s="165"/>
      <c r="AI178" s="165"/>
      <c r="AJ178" s="165"/>
      <c r="AK178" s="165"/>
      <c r="AL178" s="165"/>
      <c r="AM178" s="165"/>
      <c r="AN178" s="165"/>
      <c r="AO178" s="165"/>
      <c r="AP178" s="165"/>
      <c r="AQ178" s="165"/>
      <c r="AR178" s="165"/>
    </row>
    <row r="179" spans="1:44" s="166" customFormat="1" ht="30" customHeight="1" thickBot="1">
      <c r="A179" s="1060"/>
      <c r="B179" s="1075"/>
      <c r="C179" s="1131"/>
      <c r="D179" s="1064"/>
      <c r="E179" s="1054"/>
      <c r="F179" s="71" t="s">
        <v>54</v>
      </c>
      <c r="G179" s="399">
        <v>42427.558333333334</v>
      </c>
      <c r="H179" s="399">
        <v>42427.560416666667</v>
      </c>
      <c r="I179" s="92"/>
      <c r="J179" s="92"/>
      <c r="K179" s="92"/>
      <c r="L179" s="72">
        <f>IF(RIGHT(S179)="T",(+H179-G179),0)</f>
        <v>2.0833333328482695E-3</v>
      </c>
      <c r="M179" s="72">
        <f>IF(RIGHT(S179)="U",(+H179-G179),0)</f>
        <v>0</v>
      </c>
      <c r="N179" s="72">
        <f>IF(RIGHT(S179)="C",(+H179-G179),0)</f>
        <v>0</v>
      </c>
      <c r="O179" s="72">
        <f>IF(RIGHT(S179)="D",(+H179-G179),0)</f>
        <v>0</v>
      </c>
      <c r="P179" s="93"/>
      <c r="Q179" s="93"/>
      <c r="R179" s="93"/>
      <c r="S179" s="393" t="s">
        <v>834</v>
      </c>
      <c r="T179" s="714" t="s">
        <v>908</v>
      </c>
      <c r="U179" s="93"/>
      <c r="V179" s="94"/>
      <c r="W179" s="95"/>
      <c r="X179" s="95"/>
      <c r="Y179" s="95"/>
      <c r="Z179" s="95"/>
      <c r="AA179" s="96"/>
      <c r="AB179" s="165"/>
      <c r="AC179" s="165"/>
      <c r="AD179" s="165"/>
      <c r="AE179" s="165"/>
      <c r="AF179" s="165"/>
      <c r="AG179" s="165"/>
      <c r="AH179" s="165"/>
      <c r="AI179" s="165"/>
      <c r="AJ179" s="165"/>
      <c r="AK179" s="165"/>
      <c r="AL179" s="165"/>
      <c r="AM179" s="165"/>
      <c r="AN179" s="165"/>
      <c r="AO179" s="165"/>
      <c r="AP179" s="165"/>
      <c r="AQ179" s="165"/>
      <c r="AR179" s="165"/>
    </row>
    <row r="180" spans="1:44" s="166" customFormat="1" ht="30" customHeight="1">
      <c r="A180" s="1103"/>
      <c r="B180" s="1093"/>
      <c r="C180" s="1133"/>
      <c r="D180" s="1067"/>
      <c r="E180" s="1078"/>
      <c r="F180" s="88"/>
      <c r="G180" s="399">
        <v>42429.551388888889</v>
      </c>
      <c r="H180" s="399">
        <v>42429.553472222222</v>
      </c>
      <c r="I180" s="92"/>
      <c r="J180" s="92"/>
      <c r="K180" s="92"/>
      <c r="L180" s="72">
        <f>IF(RIGHT(S180)="T",(+H180-G180),0)</f>
        <v>2.0833333328482695E-3</v>
      </c>
      <c r="M180" s="72">
        <f>IF(RIGHT(S180)="U",(+H180-G180),0)</f>
        <v>0</v>
      </c>
      <c r="N180" s="72">
        <f>IF(RIGHT(S180)="C",(+H180-G180),0)</f>
        <v>0</v>
      </c>
      <c r="O180" s="72">
        <f>IF(RIGHT(S180)="D",(+H180-G180),0)</f>
        <v>0</v>
      </c>
      <c r="P180" s="93"/>
      <c r="Q180" s="93"/>
      <c r="R180" s="93"/>
      <c r="S180" s="393" t="s">
        <v>834</v>
      </c>
      <c r="T180" s="714" t="s">
        <v>909</v>
      </c>
      <c r="U180" s="93"/>
      <c r="V180" s="94"/>
      <c r="W180" s="95"/>
      <c r="X180" s="95"/>
      <c r="Y180" s="95"/>
      <c r="Z180" s="95"/>
      <c r="AA180" s="96"/>
      <c r="AB180" s="165"/>
      <c r="AC180" s="165"/>
      <c r="AD180" s="165"/>
      <c r="AE180" s="165"/>
      <c r="AF180" s="165"/>
      <c r="AG180" s="165"/>
      <c r="AH180" s="165"/>
      <c r="AI180" s="165"/>
      <c r="AJ180" s="165"/>
      <c r="AK180" s="165"/>
      <c r="AL180" s="165"/>
      <c r="AM180" s="165"/>
      <c r="AN180" s="165"/>
      <c r="AO180" s="165"/>
      <c r="AP180" s="165"/>
      <c r="AQ180" s="165"/>
      <c r="AR180" s="165"/>
    </row>
    <row r="181" spans="1:44" s="126" customFormat="1" ht="30" customHeight="1" thickBot="1">
      <c r="A181" s="401"/>
      <c r="B181" s="60"/>
      <c r="C181" s="402" t="s">
        <v>58</v>
      </c>
      <c r="D181" s="60"/>
      <c r="E181" s="61"/>
      <c r="F181" s="62" t="s">
        <v>54</v>
      </c>
      <c r="G181" s="403"/>
      <c r="H181" s="403"/>
      <c r="I181" s="62" t="s">
        <v>54</v>
      </c>
      <c r="J181" s="62" t="s">
        <v>54</v>
      </c>
      <c r="K181" s="62" t="s">
        <v>54</v>
      </c>
      <c r="L181" s="63">
        <f>SUM(L178:L180)</f>
        <v>3.4722222226264421E-2</v>
      </c>
      <c r="M181" s="63">
        <f>SUM(M178:M180)</f>
        <v>0</v>
      </c>
      <c r="N181" s="63">
        <f>SUM(N178:N180)</f>
        <v>0</v>
      </c>
      <c r="O181" s="63">
        <f>SUM(O178:O180)</f>
        <v>0</v>
      </c>
      <c r="P181" s="62" t="s">
        <v>54</v>
      </c>
      <c r="Q181" s="62" t="s">
        <v>54</v>
      </c>
      <c r="R181" s="62" t="s">
        <v>54</v>
      </c>
      <c r="S181" s="442"/>
      <c r="T181" s="412"/>
      <c r="U181" s="60"/>
      <c r="V181" s="404">
        <f t="shared" ref="V181" si="146">$AB$15-((N181*24))</f>
        <v>696</v>
      </c>
      <c r="W181" s="405">
        <v>227</v>
      </c>
      <c r="X181" s="98">
        <v>229.16300000000001</v>
      </c>
      <c r="Y181" s="406">
        <f t="shared" ref="Y181" si="147">W181*X181</f>
        <v>52020.001000000004</v>
      </c>
      <c r="Z181" s="404">
        <f t="shared" ref="Z181" si="148">(Y181*(V181-L181*24))/V181</f>
        <v>51957.716516036817</v>
      </c>
      <c r="AA181" s="407">
        <f t="shared" ref="AA181" si="149">(Z181/Y181)*100</f>
        <v>99.880268199219785</v>
      </c>
      <c r="AB181" s="124"/>
    </row>
    <row r="182" spans="1:44" s="51" customFormat="1" ht="30" customHeight="1" thickBot="1">
      <c r="A182" s="1059">
        <v>20</v>
      </c>
      <c r="B182" s="1074" t="s">
        <v>109</v>
      </c>
      <c r="C182" s="1130" t="s">
        <v>110</v>
      </c>
      <c r="D182" s="1063">
        <v>229.16300000000001</v>
      </c>
      <c r="E182" s="1053" t="s">
        <v>53</v>
      </c>
      <c r="F182" s="38" t="s">
        <v>54</v>
      </c>
      <c r="G182" s="399">
        <v>42424.39166666667</v>
      </c>
      <c r="H182" s="399">
        <v>42424.394444444442</v>
      </c>
      <c r="I182" s="139"/>
      <c r="J182" s="139"/>
      <c r="K182" s="139"/>
      <c r="L182" s="84">
        <f>IF(RIGHT(S182)="T",(+H182-G182),0)</f>
        <v>2.7777777722803876E-3</v>
      </c>
      <c r="M182" s="84">
        <f>IF(RIGHT(S182)="U",(+H182-G182),0)</f>
        <v>0</v>
      </c>
      <c r="N182" s="84">
        <f>IF(RIGHT(S182)="C",(+H182-G182),0)</f>
        <v>0</v>
      </c>
      <c r="O182" s="84">
        <f>IF(RIGHT(S182)="D",(+H182-G182),0)</f>
        <v>0</v>
      </c>
      <c r="P182" s="44"/>
      <c r="Q182" s="44"/>
      <c r="R182" s="44"/>
      <c r="S182" s="393" t="s">
        <v>834</v>
      </c>
      <c r="T182" s="714" t="s">
        <v>910</v>
      </c>
      <c r="U182" s="44"/>
      <c r="V182" s="107"/>
      <c r="W182" s="821"/>
      <c r="X182" s="817"/>
      <c r="Y182" s="109"/>
      <c r="Z182" s="107"/>
      <c r="AA182" s="11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0"/>
      <c r="AQ182" s="50"/>
      <c r="AR182" s="50"/>
    </row>
    <row r="183" spans="1:44" s="51" customFormat="1" ht="30" customHeight="1">
      <c r="A183" s="1103"/>
      <c r="B183" s="1093"/>
      <c r="C183" s="1133"/>
      <c r="D183" s="1067"/>
      <c r="E183" s="1078"/>
      <c r="F183" s="38" t="s">
        <v>54</v>
      </c>
      <c r="G183" s="399">
        <v>42427.530555555553</v>
      </c>
      <c r="H183" s="399">
        <v>42427.532638888886</v>
      </c>
      <c r="I183" s="139"/>
      <c r="J183" s="139"/>
      <c r="K183" s="139"/>
      <c r="L183" s="84">
        <f>IF(RIGHT(S183)="T",(+H183-G183),0)</f>
        <v>2.0833333328482695E-3</v>
      </c>
      <c r="M183" s="84">
        <f>IF(RIGHT(S183)="U",(+H183-G183),0)</f>
        <v>0</v>
      </c>
      <c r="N183" s="84">
        <f>IF(RIGHT(S183)="C",(+H183-G183),0)</f>
        <v>0</v>
      </c>
      <c r="O183" s="84">
        <f>IF(RIGHT(S183)="D",(+H183-G183),0)</f>
        <v>0</v>
      </c>
      <c r="P183" s="44"/>
      <c r="Q183" s="44"/>
      <c r="R183" s="44"/>
      <c r="S183" s="393" t="s">
        <v>834</v>
      </c>
      <c r="T183" s="714" t="s">
        <v>911</v>
      </c>
      <c r="U183" s="42"/>
      <c r="V183" s="189"/>
      <c r="W183" s="1028"/>
      <c r="X183" s="1023"/>
      <c r="Y183" s="191"/>
      <c r="Z183" s="189"/>
      <c r="AA183" s="443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  <c r="AQ183" s="50"/>
      <c r="AR183" s="50"/>
    </row>
    <row r="184" spans="1:44" s="126" customFormat="1" ht="30" customHeight="1" thickBot="1">
      <c r="A184" s="401"/>
      <c r="B184" s="60"/>
      <c r="C184" s="402" t="s">
        <v>58</v>
      </c>
      <c r="D184" s="60"/>
      <c r="E184" s="61"/>
      <c r="F184" s="62" t="s">
        <v>54</v>
      </c>
      <c r="G184" s="403"/>
      <c r="H184" s="403"/>
      <c r="I184" s="62" t="s">
        <v>54</v>
      </c>
      <c r="J184" s="62" t="s">
        <v>54</v>
      </c>
      <c r="K184" s="62" t="s">
        <v>54</v>
      </c>
      <c r="L184" s="63">
        <f>SUM(L182:L183)</f>
        <v>4.8611111051286571E-3</v>
      </c>
      <c r="M184" s="63">
        <f t="shared" ref="M184:O184" si="150">SUM(M182:M183)</f>
        <v>0</v>
      </c>
      <c r="N184" s="63">
        <f t="shared" si="150"/>
        <v>0</v>
      </c>
      <c r="O184" s="63">
        <f t="shared" si="150"/>
        <v>0</v>
      </c>
      <c r="P184" s="62" t="s">
        <v>54</v>
      </c>
      <c r="Q184" s="62" t="s">
        <v>54</v>
      </c>
      <c r="R184" s="62" t="s">
        <v>54</v>
      </c>
      <c r="S184" s="442"/>
      <c r="T184" s="412"/>
      <c r="U184" s="60"/>
      <c r="V184" s="404">
        <f t="shared" ref="V184" si="151">$AB$15-((N184*24))</f>
        <v>696</v>
      </c>
      <c r="W184" s="405">
        <v>227</v>
      </c>
      <c r="X184" s="98">
        <v>229.16300000000001</v>
      </c>
      <c r="Y184" s="406">
        <f t="shared" ref="Y184" si="152">W184*X184</f>
        <v>52020.001000000004</v>
      </c>
      <c r="Z184" s="404">
        <f t="shared" ref="Z184" si="153">(Y184*(V184-L184*24))/V184</f>
        <v>52011.281172256909</v>
      </c>
      <c r="AA184" s="407">
        <f t="shared" ref="AA184" si="154">(Z184/Y184)*100</f>
        <v>99.983237547913362</v>
      </c>
      <c r="AB184" s="124"/>
    </row>
    <row r="185" spans="1:44" s="51" customFormat="1" ht="30" customHeight="1" thickBot="1">
      <c r="A185" s="99">
        <v>21</v>
      </c>
      <c r="B185" s="100" t="s">
        <v>111</v>
      </c>
      <c r="C185" s="101" t="s">
        <v>112</v>
      </c>
      <c r="D185" s="66">
        <v>1.5589999999999999</v>
      </c>
      <c r="E185" s="102" t="s">
        <v>53</v>
      </c>
      <c r="F185" s="103" t="s">
        <v>54</v>
      </c>
      <c r="G185" s="818"/>
      <c r="H185" s="102"/>
      <c r="I185" s="104"/>
      <c r="J185" s="104"/>
      <c r="K185" s="104"/>
      <c r="L185" s="138">
        <v>0</v>
      </c>
      <c r="M185" s="138">
        <v>0</v>
      </c>
      <c r="N185" s="138">
        <v>0</v>
      </c>
      <c r="O185" s="138">
        <v>0</v>
      </c>
      <c r="P185" s="105"/>
      <c r="Q185" s="105"/>
      <c r="R185" s="105"/>
      <c r="S185" s="105"/>
      <c r="T185" s="669"/>
      <c r="U185" s="105"/>
      <c r="V185" s="64">
        <f t="shared" si="142"/>
        <v>696</v>
      </c>
      <c r="W185" s="65">
        <v>687</v>
      </c>
      <c r="X185" s="66">
        <v>1.5589999999999999</v>
      </c>
      <c r="Y185" s="67">
        <f t="shared" si="143"/>
        <v>1071.0329999999999</v>
      </c>
      <c r="Z185" s="64">
        <f t="shared" si="144"/>
        <v>1071.0329999999999</v>
      </c>
      <c r="AA185" s="68">
        <f t="shared" si="145"/>
        <v>100</v>
      </c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0"/>
      <c r="AQ185" s="50"/>
      <c r="AR185" s="50"/>
    </row>
    <row r="186" spans="1:44" s="51" customFormat="1" ht="30" customHeight="1" thickBot="1">
      <c r="A186" s="816">
        <v>22</v>
      </c>
      <c r="B186" s="100" t="s">
        <v>789</v>
      </c>
      <c r="C186" s="101" t="s">
        <v>790</v>
      </c>
      <c r="D186" s="66">
        <v>1.5589999999999999</v>
      </c>
      <c r="E186" s="102" t="s">
        <v>53</v>
      </c>
      <c r="F186" s="38"/>
      <c r="G186" s="836"/>
      <c r="H186" s="668"/>
      <c r="I186" s="139"/>
      <c r="J186" s="139"/>
      <c r="K186" s="139"/>
      <c r="L186" s="138">
        <v>0</v>
      </c>
      <c r="M186" s="138">
        <v>0</v>
      </c>
      <c r="N186" s="138">
        <v>0</v>
      </c>
      <c r="O186" s="138">
        <v>0</v>
      </c>
      <c r="P186" s="44"/>
      <c r="Q186" s="44"/>
      <c r="R186" s="44"/>
      <c r="S186" s="578"/>
      <c r="T186" s="670"/>
      <c r="U186" s="44"/>
      <c r="V186" s="64">
        <f t="shared" si="142"/>
        <v>696</v>
      </c>
      <c r="W186" s="65">
        <v>687</v>
      </c>
      <c r="X186" s="66">
        <v>1.5589999999999999</v>
      </c>
      <c r="Y186" s="67">
        <f>W186*X186</f>
        <v>1071.0329999999999</v>
      </c>
      <c r="Z186" s="64">
        <f>(Y186*(V186-L186*24))/V186</f>
        <v>1071.0329999999999</v>
      </c>
      <c r="AA186" s="68">
        <f>(Z186/Y186)*100</f>
        <v>100</v>
      </c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0"/>
      <c r="AQ186" s="50"/>
      <c r="AR186" s="50"/>
    </row>
    <row r="187" spans="1:44" s="51" customFormat="1" ht="30" customHeight="1">
      <c r="A187" s="1138">
        <v>23</v>
      </c>
      <c r="B187" s="1074" t="s">
        <v>113</v>
      </c>
      <c r="C187" s="1130" t="s">
        <v>114</v>
      </c>
      <c r="D187" s="1063">
        <v>9.1999999999999993</v>
      </c>
      <c r="E187" s="1053" t="s">
        <v>53</v>
      </c>
      <c r="F187" s="38" t="s">
        <v>54</v>
      </c>
      <c r="G187" s="399">
        <v>42412.654166666667</v>
      </c>
      <c r="H187" s="399">
        <v>42412.693055555559</v>
      </c>
      <c r="I187" s="139"/>
      <c r="J187" s="139"/>
      <c r="K187" s="139"/>
      <c r="L187" s="72">
        <f>IF(RIGHT(S187)="T",(+H187-G187),0)</f>
        <v>0</v>
      </c>
      <c r="M187" s="72">
        <f>IF(RIGHT(S187)="U",(+H187-G187),0)</f>
        <v>3.888888889196096E-2</v>
      </c>
      <c r="N187" s="72">
        <f>IF(RIGHT(S187)="C",(+H187-G187),0)</f>
        <v>0</v>
      </c>
      <c r="O187" s="72">
        <f>IF(RIGHT(S187)="D",(+H187-G187),0)</f>
        <v>0</v>
      </c>
      <c r="P187" s="44"/>
      <c r="Q187" s="44"/>
      <c r="R187" s="44"/>
      <c r="S187" s="393" t="s">
        <v>836</v>
      </c>
      <c r="T187" s="714" t="s">
        <v>912</v>
      </c>
      <c r="U187" s="44"/>
      <c r="V187" s="107"/>
      <c r="W187" s="821"/>
      <c r="X187" s="817"/>
      <c r="Y187" s="109"/>
      <c r="Z187" s="107"/>
      <c r="AA187" s="11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  <c r="AN187" s="50"/>
      <c r="AO187" s="50"/>
      <c r="AP187" s="50"/>
      <c r="AQ187" s="50"/>
      <c r="AR187" s="50"/>
    </row>
    <row r="188" spans="1:44" s="51" customFormat="1" ht="30" customHeight="1">
      <c r="A188" s="1139"/>
      <c r="B188" s="1075"/>
      <c r="C188" s="1131"/>
      <c r="D188" s="1064"/>
      <c r="E188" s="1054"/>
      <c r="F188" s="88"/>
      <c r="G188" s="399">
        <v>42418.697916666664</v>
      </c>
      <c r="H188" s="399">
        <v>42418.720138888886</v>
      </c>
      <c r="I188" s="40"/>
      <c r="J188" s="40"/>
      <c r="K188" s="40"/>
      <c r="L188" s="78">
        <f t="shared" ref="L188:L189" si="155">IF(RIGHT(S188)="T",(+H188-G188),0)</f>
        <v>0</v>
      </c>
      <c r="M188" s="78">
        <f t="shared" ref="M188:M189" si="156">IF(RIGHT(S188)="U",(+H188-G188),0)</f>
        <v>2.2222222221898846E-2</v>
      </c>
      <c r="N188" s="78">
        <f t="shared" ref="N188:N189" si="157">IF(RIGHT(S188)="C",(+H188-G188),0)</f>
        <v>0</v>
      </c>
      <c r="O188" s="78">
        <f t="shared" ref="O188:O189" si="158">IF(RIGHT(S188)="D",(+H188-G188),0)</f>
        <v>0</v>
      </c>
      <c r="P188" s="42"/>
      <c r="Q188" s="42"/>
      <c r="R188" s="42"/>
      <c r="S188" s="393" t="s">
        <v>836</v>
      </c>
      <c r="T188" s="714" t="s">
        <v>913</v>
      </c>
      <c r="U188" s="42"/>
      <c r="V188" s="189"/>
      <c r="W188" s="822"/>
      <c r="X188" s="828"/>
      <c r="Y188" s="191"/>
      <c r="Z188" s="189"/>
      <c r="AA188" s="443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  <c r="AQ188" s="50"/>
      <c r="AR188" s="50"/>
    </row>
    <row r="189" spans="1:44" s="51" customFormat="1" ht="30" customHeight="1">
      <c r="A189" s="1140"/>
      <c r="B189" s="1232"/>
      <c r="C189" s="1131"/>
      <c r="D189" s="1064"/>
      <c r="E189" s="1054"/>
      <c r="F189" s="88"/>
      <c r="G189" s="399"/>
      <c r="H189" s="399"/>
      <c r="I189" s="40"/>
      <c r="J189" s="40"/>
      <c r="K189" s="40"/>
      <c r="L189" s="78">
        <f t="shared" si="155"/>
        <v>0</v>
      </c>
      <c r="M189" s="78">
        <f t="shared" si="156"/>
        <v>0</v>
      </c>
      <c r="N189" s="78">
        <f t="shared" si="157"/>
        <v>0</v>
      </c>
      <c r="O189" s="78">
        <f t="shared" si="158"/>
        <v>0</v>
      </c>
      <c r="P189" s="42"/>
      <c r="Q189" s="42"/>
      <c r="R189" s="42"/>
      <c r="S189" s="393"/>
      <c r="T189" s="714"/>
      <c r="U189" s="42"/>
      <c r="V189" s="189"/>
      <c r="W189" s="822"/>
      <c r="X189" s="828"/>
      <c r="Y189" s="191"/>
      <c r="Z189" s="189"/>
      <c r="AA189" s="443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  <c r="AQ189" s="50"/>
      <c r="AR189" s="50"/>
    </row>
    <row r="190" spans="1:44" s="126" customFormat="1" ht="30" customHeight="1" thickBot="1">
      <c r="A190" s="401"/>
      <c r="B190" s="60"/>
      <c r="C190" s="402" t="s">
        <v>58</v>
      </c>
      <c r="D190" s="60"/>
      <c r="E190" s="61"/>
      <c r="F190" s="62" t="s">
        <v>54</v>
      </c>
      <c r="G190" s="403"/>
      <c r="H190" s="403"/>
      <c r="I190" s="62" t="s">
        <v>54</v>
      </c>
      <c r="J190" s="62" t="s">
        <v>54</v>
      </c>
      <c r="K190" s="62" t="s">
        <v>54</v>
      </c>
      <c r="L190" s="63">
        <f>SUM(L187:L189)</f>
        <v>0</v>
      </c>
      <c r="M190" s="63">
        <f>SUM(M187:M189)</f>
        <v>6.1111111113859806E-2</v>
      </c>
      <c r="N190" s="63">
        <f>SUM(N187:N189)</f>
        <v>0</v>
      </c>
      <c r="O190" s="63">
        <f>SUM(O187:O189)</f>
        <v>0</v>
      </c>
      <c r="P190" s="62" t="s">
        <v>54</v>
      </c>
      <c r="Q190" s="62" t="s">
        <v>54</v>
      </c>
      <c r="R190" s="62" t="s">
        <v>54</v>
      </c>
      <c r="S190" s="442"/>
      <c r="T190" s="412"/>
      <c r="U190" s="60"/>
      <c r="V190" s="404">
        <f t="shared" ref="V190" si="159">$AB$15-((N190*24))</f>
        <v>696</v>
      </c>
      <c r="W190" s="405">
        <v>515</v>
      </c>
      <c r="X190" s="98">
        <v>9.1999999999999993</v>
      </c>
      <c r="Y190" s="406">
        <f t="shared" ref="Y190" si="160">W190*X190</f>
        <v>4738</v>
      </c>
      <c r="Z190" s="404">
        <f>(Y190*(V190-L190*24))/V190</f>
        <v>4738</v>
      </c>
      <c r="AA190" s="407">
        <f t="shared" ref="AA190" si="161">(Z190/Y190)*100</f>
        <v>100</v>
      </c>
      <c r="AB190" s="124"/>
    </row>
    <row r="191" spans="1:44" s="51" customFormat="1" ht="29.25" customHeight="1" thickBot="1">
      <c r="A191" s="827">
        <v>24</v>
      </c>
      <c r="B191" s="823" t="s">
        <v>115</v>
      </c>
      <c r="C191" s="837" t="s">
        <v>116</v>
      </c>
      <c r="D191" s="828">
        <v>9.1999999999999993</v>
      </c>
      <c r="E191" s="826" t="s">
        <v>53</v>
      </c>
      <c r="F191" s="88" t="s">
        <v>54</v>
      </c>
      <c r="G191" s="399">
        <v>42412.654166666667</v>
      </c>
      <c r="H191" s="399">
        <v>42412.678472222222</v>
      </c>
      <c r="I191" s="40"/>
      <c r="J191" s="40"/>
      <c r="K191" s="40"/>
      <c r="L191" s="84">
        <f>IF(RIGHT(S191)="T",(+H191-G191),0)</f>
        <v>0</v>
      </c>
      <c r="M191" s="84">
        <f>IF(RIGHT(S191)="U",(+H191-G191),0)</f>
        <v>2.4305555554747116E-2</v>
      </c>
      <c r="N191" s="84">
        <f>IF(RIGHT(S191)="C",(+H191-G191),0)</f>
        <v>0</v>
      </c>
      <c r="O191" s="84">
        <f>IF(RIGHT(S191)="D",(+H191-G191),0)</f>
        <v>0</v>
      </c>
      <c r="P191" s="42"/>
      <c r="Q191" s="42"/>
      <c r="R191" s="42"/>
      <c r="S191" s="393" t="s">
        <v>836</v>
      </c>
      <c r="T191" s="714" t="s">
        <v>914</v>
      </c>
      <c r="U191" s="42"/>
      <c r="V191" s="189"/>
      <c r="W191" s="822"/>
      <c r="X191" s="828"/>
      <c r="Y191" s="191"/>
      <c r="Z191" s="189"/>
      <c r="AA191" s="443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50"/>
      <c r="AP191" s="50"/>
      <c r="AQ191" s="50"/>
      <c r="AR191" s="50"/>
    </row>
    <row r="192" spans="1:44" s="51" customFormat="1" ht="30" customHeight="1">
      <c r="A192" s="827"/>
      <c r="B192" s="823"/>
      <c r="C192" s="837"/>
      <c r="D192" s="828"/>
      <c r="E192" s="826"/>
      <c r="F192" s="88"/>
      <c r="G192" s="399"/>
      <c r="H192" s="399"/>
      <c r="I192" s="40"/>
      <c r="J192" s="40"/>
      <c r="K192" s="40"/>
      <c r="L192" s="84">
        <f>IF(RIGHT(S192)="T",(+H192-G192),0)</f>
        <v>0</v>
      </c>
      <c r="M192" s="84">
        <f>IF(RIGHT(S192)="U",(+H192-G192),0)</f>
        <v>0</v>
      </c>
      <c r="N192" s="84">
        <f>IF(RIGHT(S192)="C",(+H192-G192),0)</f>
        <v>0</v>
      </c>
      <c r="O192" s="84">
        <f>IF(RIGHT(S192)="D",(+H192-G192),0)</f>
        <v>0</v>
      </c>
      <c r="P192" s="42"/>
      <c r="Q192" s="42"/>
      <c r="R192" s="42"/>
      <c r="S192" s="393"/>
      <c r="T192" s="714"/>
      <c r="U192" s="42"/>
      <c r="V192" s="189"/>
      <c r="W192" s="822"/>
      <c r="X192" s="828"/>
      <c r="Y192" s="191"/>
      <c r="Z192" s="189"/>
      <c r="AA192" s="443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50"/>
      <c r="AP192" s="50"/>
      <c r="AQ192" s="50"/>
      <c r="AR192" s="50"/>
    </row>
    <row r="193" spans="1:44" s="126" customFormat="1" ht="30" customHeight="1" thickBot="1">
      <c r="A193" s="401"/>
      <c r="B193" s="60"/>
      <c r="C193" s="402" t="s">
        <v>58</v>
      </c>
      <c r="D193" s="60"/>
      <c r="E193" s="61"/>
      <c r="F193" s="62" t="s">
        <v>54</v>
      </c>
      <c r="G193" s="403"/>
      <c r="H193" s="403"/>
      <c r="I193" s="62" t="s">
        <v>54</v>
      </c>
      <c r="J193" s="62" t="s">
        <v>54</v>
      </c>
      <c r="K193" s="62" t="s">
        <v>54</v>
      </c>
      <c r="L193" s="63">
        <f>SUM(L191:L192)</f>
        <v>0</v>
      </c>
      <c r="M193" s="63">
        <f>SUM(M191:M192)</f>
        <v>2.4305555554747116E-2</v>
      </c>
      <c r="N193" s="63">
        <f>SUM(N191:N192)</f>
        <v>0</v>
      </c>
      <c r="O193" s="63">
        <f>SUM(O191:O192)</f>
        <v>0</v>
      </c>
      <c r="P193" s="62" t="s">
        <v>54</v>
      </c>
      <c r="Q193" s="62" t="s">
        <v>54</v>
      </c>
      <c r="R193" s="62" t="s">
        <v>54</v>
      </c>
      <c r="S193" s="442"/>
      <c r="T193" s="412"/>
      <c r="U193" s="60"/>
      <c r="V193" s="404">
        <f t="shared" ref="V193" si="162">$AB$15-((N193*24))</f>
        <v>696</v>
      </c>
      <c r="W193" s="405">
        <v>515</v>
      </c>
      <c r="X193" s="98">
        <v>9.1999999999999993</v>
      </c>
      <c r="Y193" s="406">
        <f t="shared" ref="Y193" si="163">W193*X193</f>
        <v>4738</v>
      </c>
      <c r="Z193" s="404">
        <f t="shared" ref="Z193" si="164">(Y193*(V193-L193*24))/V193</f>
        <v>4738</v>
      </c>
      <c r="AA193" s="407">
        <f t="shared" ref="AA193" si="165">(Z193/Y193)*100</f>
        <v>100</v>
      </c>
      <c r="AB193" s="124"/>
    </row>
    <row r="194" spans="1:44" s="59" customFormat="1" ht="30" customHeight="1" thickBot="1">
      <c r="A194" s="1049">
        <v>25</v>
      </c>
      <c r="B194" s="1061" t="s">
        <v>117</v>
      </c>
      <c r="C194" s="1065" t="s">
        <v>118</v>
      </c>
      <c r="D194" s="1063">
        <v>278.76</v>
      </c>
      <c r="E194" s="1053" t="s">
        <v>53</v>
      </c>
      <c r="F194" s="71" t="s">
        <v>54</v>
      </c>
      <c r="G194" s="399">
        <v>42410.426388888889</v>
      </c>
      <c r="H194" s="399">
        <v>42410.810416666667</v>
      </c>
      <c r="I194" s="71" t="s">
        <v>54</v>
      </c>
      <c r="J194" s="71" t="s">
        <v>54</v>
      </c>
      <c r="K194" s="71" t="s">
        <v>54</v>
      </c>
      <c r="L194" s="72">
        <f t="shared" ref="L194:L201" si="166">IF(RIGHT(S194)="T",(+H194-G194),0)</f>
        <v>0</v>
      </c>
      <c r="M194" s="72">
        <f t="shared" ref="M194:M201" si="167">IF(RIGHT(S194)="U",(+H194-G194),0)</f>
        <v>0</v>
      </c>
      <c r="N194" s="72">
        <f t="shared" ref="N194:N201" si="168">IF(RIGHT(S194)="C",(+H194-G194),0)</f>
        <v>0</v>
      </c>
      <c r="O194" s="72">
        <f t="shared" ref="O194:O201" si="169">IF(RIGHT(S194)="D",(+H194-G194),0)</f>
        <v>0.38402777777810115</v>
      </c>
      <c r="P194" s="71" t="s">
        <v>54</v>
      </c>
      <c r="Q194" s="71" t="s">
        <v>54</v>
      </c>
      <c r="R194" s="71" t="s">
        <v>54</v>
      </c>
      <c r="S194" s="393" t="s">
        <v>831</v>
      </c>
      <c r="T194" s="714" t="s">
        <v>915</v>
      </c>
      <c r="U194" s="73"/>
      <c r="V194" s="74"/>
      <c r="W194" s="75"/>
      <c r="X194" s="75"/>
      <c r="Y194" s="75"/>
      <c r="Z194" s="75"/>
      <c r="AA194" s="76"/>
    </row>
    <row r="195" spans="1:44" s="59" customFormat="1" ht="30" customHeight="1" thickBot="1">
      <c r="A195" s="1050"/>
      <c r="B195" s="1062"/>
      <c r="C195" s="1101"/>
      <c r="D195" s="1064"/>
      <c r="E195" s="1054"/>
      <c r="F195" s="71" t="s">
        <v>54</v>
      </c>
      <c r="G195" s="399">
        <v>42411.4</v>
      </c>
      <c r="H195" s="399">
        <v>42411.822916666664</v>
      </c>
      <c r="I195" s="71" t="s">
        <v>54</v>
      </c>
      <c r="J195" s="71" t="s">
        <v>54</v>
      </c>
      <c r="K195" s="71" t="s">
        <v>54</v>
      </c>
      <c r="L195" s="72">
        <f t="shared" si="166"/>
        <v>0</v>
      </c>
      <c r="M195" s="72">
        <f t="shared" si="167"/>
        <v>0</v>
      </c>
      <c r="N195" s="72">
        <f t="shared" si="168"/>
        <v>0</v>
      </c>
      <c r="O195" s="72">
        <f t="shared" si="169"/>
        <v>0.42291666666278616</v>
      </c>
      <c r="P195" s="71" t="s">
        <v>54</v>
      </c>
      <c r="Q195" s="71" t="s">
        <v>54</v>
      </c>
      <c r="R195" s="71" t="s">
        <v>54</v>
      </c>
      <c r="S195" s="393" t="s">
        <v>831</v>
      </c>
      <c r="T195" s="714" t="s">
        <v>915</v>
      </c>
      <c r="U195" s="55"/>
      <c r="V195" s="80"/>
      <c r="W195" s="81"/>
      <c r="X195" s="81"/>
      <c r="Y195" s="81"/>
      <c r="Z195" s="81"/>
      <c r="AA195" s="82"/>
    </row>
    <row r="196" spans="1:44" s="59" customFormat="1" ht="30" customHeight="1" thickBot="1">
      <c r="A196" s="1050"/>
      <c r="B196" s="1062"/>
      <c r="C196" s="1101"/>
      <c r="D196" s="1064"/>
      <c r="E196" s="1054"/>
      <c r="F196" s="71" t="s">
        <v>54</v>
      </c>
      <c r="G196" s="399">
        <v>42412.388194444444</v>
      </c>
      <c r="H196" s="399">
        <v>42412.804166666669</v>
      </c>
      <c r="I196" s="71" t="s">
        <v>54</v>
      </c>
      <c r="J196" s="71" t="s">
        <v>54</v>
      </c>
      <c r="K196" s="71" t="s">
        <v>54</v>
      </c>
      <c r="L196" s="72">
        <f t="shared" si="166"/>
        <v>0</v>
      </c>
      <c r="M196" s="72">
        <f t="shared" si="167"/>
        <v>0</v>
      </c>
      <c r="N196" s="72">
        <f t="shared" si="168"/>
        <v>0</v>
      </c>
      <c r="O196" s="72">
        <f t="shared" si="169"/>
        <v>0.41597222222480923</v>
      </c>
      <c r="P196" s="71" t="s">
        <v>54</v>
      </c>
      <c r="Q196" s="71" t="s">
        <v>54</v>
      </c>
      <c r="R196" s="71" t="s">
        <v>54</v>
      </c>
      <c r="S196" s="393" t="s">
        <v>831</v>
      </c>
      <c r="T196" s="714" t="s">
        <v>915</v>
      </c>
      <c r="U196" s="55"/>
      <c r="V196" s="80"/>
      <c r="W196" s="81"/>
      <c r="X196" s="81"/>
      <c r="Y196" s="81"/>
      <c r="Z196" s="81"/>
      <c r="AA196" s="82"/>
    </row>
    <row r="197" spans="1:44" s="59" customFormat="1" ht="30" customHeight="1" thickBot="1">
      <c r="A197" s="1050"/>
      <c r="B197" s="1062"/>
      <c r="C197" s="1101"/>
      <c r="D197" s="1064"/>
      <c r="E197" s="1054"/>
      <c r="F197" s="71" t="s">
        <v>54</v>
      </c>
      <c r="G197" s="399">
        <v>42417.430555555555</v>
      </c>
      <c r="H197" s="399">
        <v>42417.783333333333</v>
      </c>
      <c r="I197" s="71" t="s">
        <v>54</v>
      </c>
      <c r="J197" s="71" t="s">
        <v>54</v>
      </c>
      <c r="K197" s="71" t="s">
        <v>54</v>
      </c>
      <c r="L197" s="72">
        <f t="shared" si="166"/>
        <v>0</v>
      </c>
      <c r="M197" s="72">
        <f t="shared" si="167"/>
        <v>0</v>
      </c>
      <c r="N197" s="72">
        <f t="shared" si="168"/>
        <v>0</v>
      </c>
      <c r="O197" s="72">
        <f t="shared" si="169"/>
        <v>0.35277777777810115</v>
      </c>
      <c r="P197" s="71" t="s">
        <v>54</v>
      </c>
      <c r="Q197" s="71" t="s">
        <v>54</v>
      </c>
      <c r="R197" s="71" t="s">
        <v>54</v>
      </c>
      <c r="S197" s="393" t="s">
        <v>831</v>
      </c>
      <c r="T197" s="714" t="s">
        <v>915</v>
      </c>
      <c r="U197" s="55"/>
      <c r="V197" s="80"/>
      <c r="W197" s="81"/>
      <c r="X197" s="81"/>
      <c r="Y197" s="81"/>
      <c r="Z197" s="81"/>
      <c r="AA197" s="82"/>
    </row>
    <row r="198" spans="1:44" s="59" customFormat="1" ht="30" customHeight="1" thickBot="1">
      <c r="A198" s="1050"/>
      <c r="B198" s="1062"/>
      <c r="C198" s="1101"/>
      <c r="D198" s="1064"/>
      <c r="E198" s="1054"/>
      <c r="F198" s="71" t="s">
        <v>54</v>
      </c>
      <c r="G198" s="399">
        <v>42418.565972222219</v>
      </c>
      <c r="H198" s="399">
        <v>42418.592361111114</v>
      </c>
      <c r="I198" s="71" t="s">
        <v>54</v>
      </c>
      <c r="J198" s="71" t="s">
        <v>54</v>
      </c>
      <c r="K198" s="71" t="s">
        <v>54</v>
      </c>
      <c r="L198" s="72">
        <f t="shared" si="166"/>
        <v>0</v>
      </c>
      <c r="M198" s="72">
        <f t="shared" si="167"/>
        <v>2.6388888894871343E-2</v>
      </c>
      <c r="N198" s="72">
        <f t="shared" si="168"/>
        <v>0</v>
      </c>
      <c r="O198" s="72">
        <f t="shared" si="169"/>
        <v>0</v>
      </c>
      <c r="P198" s="71" t="s">
        <v>54</v>
      </c>
      <c r="Q198" s="71" t="s">
        <v>54</v>
      </c>
      <c r="R198" s="71" t="s">
        <v>54</v>
      </c>
      <c r="S198" s="393" t="s">
        <v>836</v>
      </c>
      <c r="T198" s="714" t="s">
        <v>916</v>
      </c>
      <c r="U198" s="55"/>
      <c r="V198" s="80"/>
      <c r="W198" s="81"/>
      <c r="X198" s="81"/>
      <c r="Y198" s="81"/>
      <c r="Z198" s="81"/>
      <c r="AA198" s="82"/>
    </row>
    <row r="199" spans="1:44" s="59" customFormat="1" ht="30" customHeight="1" thickBot="1">
      <c r="A199" s="1050"/>
      <c r="B199" s="1062"/>
      <c r="C199" s="1101"/>
      <c r="D199" s="1064"/>
      <c r="E199" s="1054"/>
      <c r="F199" s="71" t="s">
        <v>54</v>
      </c>
      <c r="G199" s="399">
        <v>42422.520138888889</v>
      </c>
      <c r="H199" s="399">
        <v>42422.54583333333</v>
      </c>
      <c r="I199" s="71" t="s">
        <v>54</v>
      </c>
      <c r="J199" s="71" t="s">
        <v>54</v>
      </c>
      <c r="K199" s="71" t="s">
        <v>54</v>
      </c>
      <c r="L199" s="72">
        <f t="shared" si="166"/>
        <v>0</v>
      </c>
      <c r="M199" s="72">
        <f t="shared" si="167"/>
        <v>0</v>
      </c>
      <c r="N199" s="72">
        <f t="shared" si="168"/>
        <v>0</v>
      </c>
      <c r="O199" s="72">
        <f t="shared" si="169"/>
        <v>2.569444444088731E-2</v>
      </c>
      <c r="P199" s="71" t="s">
        <v>54</v>
      </c>
      <c r="Q199" s="71" t="s">
        <v>54</v>
      </c>
      <c r="R199" s="71" t="s">
        <v>54</v>
      </c>
      <c r="S199" s="393" t="s">
        <v>835</v>
      </c>
      <c r="T199" s="714" t="s">
        <v>917</v>
      </c>
      <c r="U199" s="55"/>
      <c r="V199" s="80"/>
      <c r="W199" s="81"/>
      <c r="X199" s="81"/>
      <c r="Y199" s="81"/>
      <c r="Z199" s="81"/>
      <c r="AA199" s="82"/>
    </row>
    <row r="200" spans="1:44" s="59" customFormat="1" ht="30" customHeight="1">
      <c r="A200" s="1050"/>
      <c r="B200" s="1062"/>
      <c r="C200" s="1101"/>
      <c r="D200" s="1064"/>
      <c r="E200" s="1054"/>
      <c r="F200" s="71" t="s">
        <v>54</v>
      </c>
      <c r="G200" s="399">
        <v>42424.57708333333</v>
      </c>
      <c r="H200" s="399">
        <v>42424.777777777781</v>
      </c>
      <c r="I200" s="71" t="s">
        <v>54</v>
      </c>
      <c r="J200" s="71" t="s">
        <v>54</v>
      </c>
      <c r="K200" s="71" t="s">
        <v>54</v>
      </c>
      <c r="L200" s="72">
        <f t="shared" si="166"/>
        <v>0</v>
      </c>
      <c r="M200" s="72">
        <f t="shared" si="167"/>
        <v>0.20069444445107365</v>
      </c>
      <c r="N200" s="72">
        <f t="shared" si="168"/>
        <v>0</v>
      </c>
      <c r="O200" s="72">
        <f t="shared" si="169"/>
        <v>0</v>
      </c>
      <c r="P200" s="71" t="s">
        <v>54</v>
      </c>
      <c r="Q200" s="71" t="s">
        <v>54</v>
      </c>
      <c r="R200" s="71" t="s">
        <v>54</v>
      </c>
      <c r="S200" s="393" t="s">
        <v>836</v>
      </c>
      <c r="T200" s="714" t="s">
        <v>918</v>
      </c>
      <c r="U200" s="55"/>
      <c r="V200" s="80"/>
      <c r="W200" s="81"/>
      <c r="X200" s="81"/>
      <c r="Y200" s="81"/>
      <c r="Z200" s="81"/>
      <c r="AA200" s="82"/>
    </row>
    <row r="201" spans="1:44" s="59" customFormat="1" ht="30" customHeight="1">
      <c r="A201" s="1104"/>
      <c r="B201" s="1087"/>
      <c r="C201" s="1066"/>
      <c r="D201" s="1067"/>
      <c r="E201" s="1078"/>
      <c r="F201" s="52"/>
      <c r="G201" s="399">
        <v>42425.561111111114</v>
      </c>
      <c r="H201" s="399">
        <v>42425.616666666669</v>
      </c>
      <c r="I201" s="77"/>
      <c r="J201" s="77"/>
      <c r="K201" s="77"/>
      <c r="L201" s="78">
        <f t="shared" si="166"/>
        <v>5.5555555554747116E-2</v>
      </c>
      <c r="M201" s="78">
        <f t="shared" si="167"/>
        <v>0</v>
      </c>
      <c r="N201" s="78">
        <f t="shared" si="168"/>
        <v>0</v>
      </c>
      <c r="O201" s="78">
        <f t="shared" si="169"/>
        <v>0</v>
      </c>
      <c r="P201" s="77"/>
      <c r="Q201" s="77"/>
      <c r="R201" s="77"/>
      <c r="S201" s="393" t="s">
        <v>832</v>
      </c>
      <c r="T201" s="714" t="s">
        <v>919</v>
      </c>
      <c r="U201" s="55"/>
      <c r="V201" s="80"/>
      <c r="W201" s="81"/>
      <c r="X201" s="81"/>
      <c r="Y201" s="81"/>
      <c r="Z201" s="81"/>
      <c r="AA201" s="82"/>
    </row>
    <row r="202" spans="1:44" s="126" customFormat="1" ht="30" customHeight="1" thickBot="1">
      <c r="A202" s="401"/>
      <c r="B202" s="60"/>
      <c r="C202" s="402" t="s">
        <v>58</v>
      </c>
      <c r="D202" s="60"/>
      <c r="E202" s="61"/>
      <c r="F202" s="62" t="s">
        <v>54</v>
      </c>
      <c r="G202" s="403"/>
      <c r="H202" s="403"/>
      <c r="I202" s="62" t="s">
        <v>54</v>
      </c>
      <c r="J202" s="62" t="s">
        <v>54</v>
      </c>
      <c r="K202" s="62" t="s">
        <v>54</v>
      </c>
      <c r="L202" s="63">
        <f>SUM(L194:L201)</f>
        <v>5.5555555554747116E-2</v>
      </c>
      <c r="M202" s="63">
        <f>SUM(M194:M201)</f>
        <v>0.22708333334594499</v>
      </c>
      <c r="N202" s="63">
        <f>SUM(N194:N201)</f>
        <v>0</v>
      </c>
      <c r="O202" s="63">
        <f>SUM(O194:O201)</f>
        <v>1.601388888884685</v>
      </c>
      <c r="P202" s="62" t="s">
        <v>54</v>
      </c>
      <c r="Q202" s="62" t="s">
        <v>54</v>
      </c>
      <c r="R202" s="62" t="s">
        <v>54</v>
      </c>
      <c r="S202" s="442"/>
      <c r="T202" s="412"/>
      <c r="U202" s="60"/>
      <c r="V202" s="404">
        <f>$AB$15-((N202*24))</f>
        <v>696</v>
      </c>
      <c r="W202" s="405">
        <v>331</v>
      </c>
      <c r="X202" s="98">
        <v>278.76</v>
      </c>
      <c r="Y202" s="406">
        <f>W202*X202</f>
        <v>92269.56</v>
      </c>
      <c r="Z202" s="404">
        <f>(Y202*(V202-L202*24))/V202</f>
        <v>92092.798390807162</v>
      </c>
      <c r="AA202" s="407">
        <f>(Z202/Y202)*100</f>
        <v>99.808429118776729</v>
      </c>
      <c r="AB202" s="124"/>
    </row>
    <row r="203" spans="1:44" s="166" customFormat="1" ht="30" customHeight="1" thickBot="1">
      <c r="A203" s="1059">
        <v>26</v>
      </c>
      <c r="B203" s="1074" t="s">
        <v>119</v>
      </c>
      <c r="C203" s="1130" t="s">
        <v>120</v>
      </c>
      <c r="D203" s="1063">
        <v>92.68</v>
      </c>
      <c r="E203" s="1053" t="s">
        <v>53</v>
      </c>
      <c r="F203" s="71" t="s">
        <v>54</v>
      </c>
      <c r="G203" s="399">
        <v>42412.654861111114</v>
      </c>
      <c r="H203" s="399">
        <v>42412.666666666664</v>
      </c>
      <c r="I203" s="92"/>
      <c r="J203" s="92"/>
      <c r="K203" s="92"/>
      <c r="L203" s="72">
        <f t="shared" ref="L203" si="170">IF(RIGHT(S203)="T",(+H203-G203),0)</f>
        <v>0</v>
      </c>
      <c r="M203" s="72">
        <f t="shared" ref="M203" si="171">IF(RIGHT(S203)="U",(+H203-G203),0)</f>
        <v>1.1805555550381541E-2</v>
      </c>
      <c r="N203" s="72">
        <f>IF(RIGHT(S203)="C",(+H203-G203),0)</f>
        <v>0</v>
      </c>
      <c r="O203" s="72">
        <f t="shared" ref="O203" si="172">IF(RIGHT(S203)="D",(+H203-G203),0)</f>
        <v>0</v>
      </c>
      <c r="P203" s="93"/>
      <c r="Q203" s="93"/>
      <c r="R203" s="93"/>
      <c r="S203" s="393" t="s">
        <v>836</v>
      </c>
      <c r="T203" s="714" t="s">
        <v>920</v>
      </c>
      <c r="U203" s="93"/>
      <c r="V203" s="111"/>
      <c r="W203" s="112"/>
      <c r="X203" s="112"/>
      <c r="Y203" s="112"/>
      <c r="Z203" s="112"/>
      <c r="AA203" s="113"/>
      <c r="AB203" s="165"/>
      <c r="AC203" s="165"/>
      <c r="AD203" s="165"/>
      <c r="AE203" s="165"/>
      <c r="AF203" s="165"/>
      <c r="AG203" s="165"/>
      <c r="AH203" s="165"/>
      <c r="AI203" s="165"/>
      <c r="AJ203" s="165"/>
      <c r="AK203" s="165"/>
      <c r="AL203" s="165"/>
      <c r="AM203" s="165"/>
      <c r="AN203" s="165"/>
      <c r="AO203" s="165"/>
      <c r="AP203" s="165"/>
      <c r="AQ203" s="165"/>
      <c r="AR203" s="165"/>
    </row>
    <row r="204" spans="1:44" s="166" customFormat="1" ht="30" customHeight="1" thickBot="1">
      <c r="A204" s="1060"/>
      <c r="B204" s="1075"/>
      <c r="C204" s="1131"/>
      <c r="D204" s="1064"/>
      <c r="E204" s="1054"/>
      <c r="F204" s="71" t="s">
        <v>54</v>
      </c>
      <c r="G204" s="399">
        <v>42412.666666666664</v>
      </c>
      <c r="H204" s="399">
        <v>42412.777083333334</v>
      </c>
      <c r="I204" s="92"/>
      <c r="J204" s="92"/>
      <c r="K204" s="92"/>
      <c r="L204" s="72">
        <f t="shared" ref="L204" si="173">IF(RIGHT(S204)="T",(+H204-G204),0)</f>
        <v>0</v>
      </c>
      <c r="M204" s="72">
        <f t="shared" ref="M204" si="174">IF(RIGHT(S204)="U",(+H204-G204),0)</f>
        <v>0</v>
      </c>
      <c r="N204" s="72">
        <f>IF(RIGHT(S204)="C",(+H204-G204),0)</f>
        <v>0</v>
      </c>
      <c r="O204" s="72">
        <f t="shared" ref="O204" si="175">IF(RIGHT(S204)="D",(+H204-G204),0)</f>
        <v>0.11041666667006211</v>
      </c>
      <c r="P204" s="93"/>
      <c r="Q204" s="93"/>
      <c r="R204" s="93"/>
      <c r="S204" s="393" t="s">
        <v>835</v>
      </c>
      <c r="T204" s="714" t="s">
        <v>921</v>
      </c>
      <c r="U204" s="42"/>
      <c r="V204" s="127"/>
      <c r="W204" s="114"/>
      <c r="X204" s="114"/>
      <c r="Y204" s="114"/>
      <c r="Z204" s="114"/>
      <c r="AA204" s="128"/>
      <c r="AB204" s="165"/>
      <c r="AC204" s="165"/>
      <c r="AD204" s="165"/>
      <c r="AE204" s="165"/>
      <c r="AF204" s="165"/>
      <c r="AG204" s="165"/>
      <c r="AH204" s="165"/>
      <c r="AI204" s="165"/>
      <c r="AJ204" s="165"/>
      <c r="AK204" s="165"/>
      <c r="AL204" s="165"/>
      <c r="AM204" s="165"/>
      <c r="AN204" s="165"/>
      <c r="AO204" s="165"/>
      <c r="AP204" s="165"/>
      <c r="AQ204" s="165"/>
      <c r="AR204" s="165"/>
    </row>
    <row r="205" spans="1:44" s="166" customFormat="1" ht="30" customHeight="1">
      <c r="A205" s="1103"/>
      <c r="B205" s="1093"/>
      <c r="C205" s="1133"/>
      <c r="D205" s="1067"/>
      <c r="E205" s="1078"/>
      <c r="F205" s="88"/>
      <c r="G205" s="399">
        <v>42419.418055555558</v>
      </c>
      <c r="H205" s="399">
        <v>42419.452777777777</v>
      </c>
      <c r="I205" s="92"/>
      <c r="J205" s="92"/>
      <c r="K205" s="92"/>
      <c r="L205" s="72">
        <f t="shared" ref="L205" si="176">IF(RIGHT(S205)="T",(+H205-G205),0)</f>
        <v>0</v>
      </c>
      <c r="M205" s="72">
        <f t="shared" ref="M205" si="177">IF(RIGHT(S205)="U",(+H205-G205),0)</f>
        <v>3.4722222218988463E-2</v>
      </c>
      <c r="N205" s="72">
        <f>IF(RIGHT(S205)="C",(+H205-G205),0)</f>
        <v>0</v>
      </c>
      <c r="O205" s="72">
        <f t="shared" ref="O205" si="178">IF(RIGHT(S205)="D",(+H205-G205),0)</f>
        <v>0</v>
      </c>
      <c r="P205" s="93"/>
      <c r="Q205" s="93"/>
      <c r="R205" s="93"/>
      <c r="S205" s="393" t="s">
        <v>836</v>
      </c>
      <c r="T205" s="714" t="s">
        <v>922</v>
      </c>
      <c r="U205" s="42"/>
      <c r="V205" s="127"/>
      <c r="W205" s="114"/>
      <c r="X205" s="114"/>
      <c r="Y205" s="114"/>
      <c r="Z205" s="114"/>
      <c r="AA205" s="128"/>
      <c r="AB205" s="165"/>
      <c r="AC205" s="165"/>
      <c r="AD205" s="165"/>
      <c r="AE205" s="165"/>
      <c r="AF205" s="165"/>
      <c r="AG205" s="165"/>
      <c r="AH205" s="165"/>
      <c r="AI205" s="165"/>
      <c r="AJ205" s="165"/>
      <c r="AK205" s="165"/>
      <c r="AL205" s="165"/>
      <c r="AM205" s="165"/>
      <c r="AN205" s="165"/>
      <c r="AO205" s="165"/>
      <c r="AP205" s="165"/>
      <c r="AQ205" s="165"/>
      <c r="AR205" s="165"/>
    </row>
    <row r="206" spans="1:44" s="126" customFormat="1" ht="30" customHeight="1" thickBot="1">
      <c r="A206" s="401"/>
      <c r="B206" s="60"/>
      <c r="C206" s="402" t="s">
        <v>58</v>
      </c>
      <c r="D206" s="60"/>
      <c r="E206" s="61"/>
      <c r="F206" s="62" t="s">
        <v>54</v>
      </c>
      <c r="G206" s="403"/>
      <c r="H206" s="403"/>
      <c r="I206" s="62" t="s">
        <v>54</v>
      </c>
      <c r="J206" s="62" t="s">
        <v>54</v>
      </c>
      <c r="K206" s="62" t="s">
        <v>54</v>
      </c>
      <c r="L206" s="63">
        <f>SUM(L203:L205)</f>
        <v>0</v>
      </c>
      <c r="M206" s="63">
        <f>SUM(M203:M205)</f>
        <v>4.6527777769370005E-2</v>
      </c>
      <c r="N206" s="63">
        <f>SUM(N203:N205)</f>
        <v>0</v>
      </c>
      <c r="O206" s="63">
        <f>SUM(O203:O205)</f>
        <v>0.11041666667006211</v>
      </c>
      <c r="P206" s="62" t="s">
        <v>54</v>
      </c>
      <c r="Q206" s="62" t="s">
        <v>54</v>
      </c>
      <c r="R206" s="62" t="s">
        <v>54</v>
      </c>
      <c r="S206" s="442"/>
      <c r="T206" s="412"/>
      <c r="U206" s="60"/>
      <c r="V206" s="404">
        <f>$AB$15-((N206*24))</f>
        <v>696</v>
      </c>
      <c r="W206" s="405">
        <v>515</v>
      </c>
      <c r="X206" s="98">
        <v>92.68</v>
      </c>
      <c r="Y206" s="406">
        <f>W206*X206</f>
        <v>47730.200000000004</v>
      </c>
      <c r="Z206" s="404">
        <f>(Y206*(V206-L206*24))/V206</f>
        <v>47730.200000000004</v>
      </c>
      <c r="AA206" s="407">
        <f>(Z206/Y206)*100</f>
        <v>100</v>
      </c>
      <c r="AB206" s="124"/>
    </row>
    <row r="207" spans="1:44" s="51" customFormat="1" ht="26.25" customHeight="1">
      <c r="A207" s="90">
        <v>27</v>
      </c>
      <c r="B207" s="91" t="s">
        <v>121</v>
      </c>
      <c r="C207" s="92" t="s">
        <v>122</v>
      </c>
      <c r="D207" s="843">
        <v>92.68</v>
      </c>
      <c r="E207" s="70" t="s">
        <v>53</v>
      </c>
      <c r="F207" s="71" t="s">
        <v>54</v>
      </c>
      <c r="G207" s="399"/>
      <c r="H207" s="399"/>
      <c r="I207" s="83"/>
      <c r="J207" s="83"/>
      <c r="K207" s="83"/>
      <c r="L207" s="72">
        <f t="shared" ref="L207" si="179">IF(RIGHT(S207)="T",(+H207-G207),0)</f>
        <v>0</v>
      </c>
      <c r="M207" s="72">
        <f t="shared" ref="M207" si="180">IF(RIGHT(S207)="U",(+H207-G207),0)</f>
        <v>0</v>
      </c>
      <c r="N207" s="72">
        <f t="shared" ref="N207" si="181">IF(RIGHT(S207)="C",(+H207-G207),0)</f>
        <v>0</v>
      </c>
      <c r="O207" s="72">
        <f t="shared" ref="O207" si="182">IF(RIGHT(S207)="D",(+H207-G207),0)</f>
        <v>0</v>
      </c>
      <c r="P207" s="93"/>
      <c r="Q207" s="93"/>
      <c r="R207" s="93"/>
      <c r="S207" s="393"/>
      <c r="T207" s="714"/>
      <c r="U207" s="93"/>
      <c r="V207" s="94"/>
      <c r="W207" s="95"/>
      <c r="X207" s="95"/>
      <c r="Y207" s="95"/>
      <c r="Z207" s="95"/>
      <c r="AA207" s="96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  <c r="AQ207" s="50"/>
      <c r="AR207" s="50"/>
    </row>
    <row r="208" spans="1:44" s="126" customFormat="1" ht="30" customHeight="1" thickBot="1">
      <c r="A208" s="401"/>
      <c r="B208" s="60"/>
      <c r="C208" s="402" t="s">
        <v>58</v>
      </c>
      <c r="D208" s="60"/>
      <c r="E208" s="61"/>
      <c r="F208" s="62" t="s">
        <v>54</v>
      </c>
      <c r="G208" s="403"/>
      <c r="H208" s="403"/>
      <c r="I208" s="62" t="s">
        <v>54</v>
      </c>
      <c r="J208" s="62" t="s">
        <v>54</v>
      </c>
      <c r="K208" s="62" t="s">
        <v>54</v>
      </c>
      <c r="L208" s="63">
        <f>SUM(L207:L207)</f>
        <v>0</v>
      </c>
      <c r="M208" s="63">
        <f t="shared" ref="M208:O208" si="183">SUM(M207:M207)</f>
        <v>0</v>
      </c>
      <c r="N208" s="63">
        <f t="shared" si="183"/>
        <v>0</v>
      </c>
      <c r="O208" s="63">
        <f t="shared" si="183"/>
        <v>0</v>
      </c>
      <c r="P208" s="62" t="s">
        <v>54</v>
      </c>
      <c r="Q208" s="62" t="s">
        <v>54</v>
      </c>
      <c r="R208" s="62" t="s">
        <v>54</v>
      </c>
      <c r="S208" s="442"/>
      <c r="T208" s="412"/>
      <c r="U208" s="60"/>
      <c r="V208" s="404">
        <f>$AB$15-((N208*24))</f>
        <v>696</v>
      </c>
      <c r="W208" s="405">
        <v>515</v>
      </c>
      <c r="X208" s="98">
        <v>92.68</v>
      </c>
      <c r="Y208" s="406">
        <f>W208*X208</f>
        <v>47730.200000000004</v>
      </c>
      <c r="Z208" s="404">
        <f>(Y208*(V208-L208*24))/V208</f>
        <v>47730.200000000004</v>
      </c>
      <c r="AA208" s="407">
        <f>(Z208/Y208)*100</f>
        <v>100</v>
      </c>
      <c r="AB208" s="124"/>
    </row>
    <row r="209" spans="1:28" s="59" customFormat="1" ht="30" customHeight="1" thickBot="1">
      <c r="A209" s="1049">
        <v>28</v>
      </c>
      <c r="B209" s="1061" t="s">
        <v>123</v>
      </c>
      <c r="C209" s="1065" t="s">
        <v>124</v>
      </c>
      <c r="D209" s="1063">
        <v>115.926</v>
      </c>
      <c r="E209" s="1053" t="s">
        <v>53</v>
      </c>
      <c r="F209" s="71" t="s">
        <v>54</v>
      </c>
      <c r="G209" s="399">
        <v>42402.480555555558</v>
      </c>
      <c r="H209" s="399">
        <v>42402.499305555553</v>
      </c>
      <c r="I209" s="71" t="s">
        <v>54</v>
      </c>
      <c r="J209" s="71" t="s">
        <v>54</v>
      </c>
      <c r="K209" s="71" t="s">
        <v>54</v>
      </c>
      <c r="L209" s="72">
        <f>IF(RIGHT(S209)="T",(+H209-G209),0)</f>
        <v>0</v>
      </c>
      <c r="M209" s="72">
        <f>IF(RIGHT(S209)="U",(+H209-G209),0)</f>
        <v>1.8749999995634425E-2</v>
      </c>
      <c r="N209" s="72">
        <f>IF(RIGHT(S209)="C",(+H209-G209),0)</f>
        <v>0</v>
      </c>
      <c r="O209" s="72">
        <f>IF(RIGHT(S209)="D",(+H209-G209),0)</f>
        <v>0</v>
      </c>
      <c r="P209" s="71" t="s">
        <v>54</v>
      </c>
      <c r="Q209" s="71" t="s">
        <v>54</v>
      </c>
      <c r="R209" s="71" t="s">
        <v>54</v>
      </c>
      <c r="S209" s="393" t="s">
        <v>836</v>
      </c>
      <c r="T209" s="714" t="s">
        <v>923</v>
      </c>
      <c r="U209" s="73"/>
      <c r="V209" s="85"/>
      <c r="W209" s="86"/>
      <c r="X209" s="86"/>
      <c r="Y209" s="86"/>
      <c r="Z209" s="86"/>
      <c r="AA209" s="87"/>
    </row>
    <row r="210" spans="1:28" s="59" customFormat="1" ht="30" customHeight="1">
      <c r="A210" s="1104"/>
      <c r="B210" s="1087"/>
      <c r="C210" s="1066"/>
      <c r="D210" s="1067"/>
      <c r="E210" s="1078"/>
      <c r="F210" s="71" t="s">
        <v>54</v>
      </c>
      <c r="G210" s="399"/>
      <c r="H210" s="399"/>
      <c r="I210" s="71" t="s">
        <v>54</v>
      </c>
      <c r="J210" s="71" t="s">
        <v>54</v>
      </c>
      <c r="K210" s="71" t="s">
        <v>54</v>
      </c>
      <c r="L210" s="72">
        <f>IF(RIGHT(S210)="T",(+H210-G210),0)</f>
        <v>0</v>
      </c>
      <c r="M210" s="72">
        <f>IF(RIGHT(S210)="U",(+H210-G210),0)</f>
        <v>0</v>
      </c>
      <c r="N210" s="72">
        <f>IF(RIGHT(S210)="C",(+H210-G210),0)</f>
        <v>0</v>
      </c>
      <c r="O210" s="72">
        <f>IF(RIGHT(S210)="D",(+H210-G210),0)</f>
        <v>0</v>
      </c>
      <c r="P210" s="71" t="s">
        <v>54</v>
      </c>
      <c r="Q210" s="71" t="s">
        <v>54</v>
      </c>
      <c r="R210" s="71" t="s">
        <v>54</v>
      </c>
      <c r="S210" s="393"/>
      <c r="T210" s="714"/>
      <c r="U210" s="73"/>
      <c r="V210" s="80"/>
      <c r="W210" s="81"/>
      <c r="X210" s="81"/>
      <c r="Y210" s="81"/>
      <c r="Z210" s="81"/>
      <c r="AA210" s="82"/>
    </row>
    <row r="211" spans="1:28" s="69" customFormat="1" ht="30" customHeight="1" thickBot="1">
      <c r="A211" s="401"/>
      <c r="B211" s="60"/>
      <c r="C211" s="402" t="s">
        <v>58</v>
      </c>
      <c r="D211" s="60"/>
      <c r="E211" s="61"/>
      <c r="F211" s="62" t="s">
        <v>54</v>
      </c>
      <c r="G211" s="403"/>
      <c r="H211" s="403"/>
      <c r="I211" s="62" t="s">
        <v>54</v>
      </c>
      <c r="J211" s="62" t="s">
        <v>54</v>
      </c>
      <c r="K211" s="62" t="s">
        <v>54</v>
      </c>
      <c r="L211" s="63">
        <f>SUM(L209:L210)</f>
        <v>0</v>
      </c>
      <c r="M211" s="63">
        <f>SUM(M209:M210)</f>
        <v>1.8749999995634425E-2</v>
      </c>
      <c r="N211" s="63">
        <f t="shared" ref="N211:O211" si="184">SUM(N209:N210)</f>
        <v>0</v>
      </c>
      <c r="O211" s="63">
        <f t="shared" si="184"/>
        <v>0</v>
      </c>
      <c r="P211" s="63"/>
      <c r="Q211" s="63"/>
      <c r="R211" s="63"/>
      <c r="S211" s="442"/>
      <c r="T211" s="412"/>
      <c r="U211" s="60"/>
      <c r="V211" s="404">
        <f>$AB$15-((N211*24))</f>
        <v>696</v>
      </c>
      <c r="W211" s="405">
        <v>515</v>
      </c>
      <c r="X211" s="98">
        <v>115.926</v>
      </c>
      <c r="Y211" s="406">
        <f>W211*X211</f>
        <v>59701.89</v>
      </c>
      <c r="Z211" s="404">
        <f>(Y211*(V211-L211*24))/V211</f>
        <v>59701.89</v>
      </c>
      <c r="AA211" s="407">
        <f>(Z211/Y211)*100</f>
        <v>100</v>
      </c>
      <c r="AB211" s="59"/>
    </row>
    <row r="212" spans="1:28" s="69" customFormat="1" ht="30" customHeight="1" thickBot="1">
      <c r="A212" s="445">
        <v>29</v>
      </c>
      <c r="B212" s="627" t="s">
        <v>791</v>
      </c>
      <c r="C212" s="579" t="s">
        <v>792</v>
      </c>
      <c r="D212" s="98">
        <v>116.03</v>
      </c>
      <c r="E212" s="786" t="s">
        <v>53</v>
      </c>
      <c r="F212" s="71" t="s">
        <v>54</v>
      </c>
      <c r="G212" s="399"/>
      <c r="H212" s="399"/>
      <c r="I212" s="71" t="s">
        <v>54</v>
      </c>
      <c r="J212" s="71" t="s">
        <v>54</v>
      </c>
      <c r="K212" s="71" t="s">
        <v>54</v>
      </c>
      <c r="L212" s="72">
        <f>IF(RIGHT(S212)="T",(+H212-G212),0)</f>
        <v>0</v>
      </c>
      <c r="M212" s="72">
        <f>IF(RIGHT(S212)="U",(+H212-G212),0)</f>
        <v>0</v>
      </c>
      <c r="N212" s="72">
        <f>IF(RIGHT(S212)="C",(+H212-G212),0)</f>
        <v>0</v>
      </c>
      <c r="O212" s="72">
        <f>IF(RIGHT(S212)="D",(+H212-G212),0)</f>
        <v>0</v>
      </c>
      <c r="P212" s="71" t="s">
        <v>54</v>
      </c>
      <c r="Q212" s="71" t="s">
        <v>54</v>
      </c>
      <c r="R212" s="71" t="s">
        <v>54</v>
      </c>
      <c r="S212" s="393"/>
      <c r="T212" s="714"/>
      <c r="U212" s="73"/>
      <c r="V212" s="85"/>
      <c r="W212" s="86"/>
      <c r="X212" s="86"/>
      <c r="Y212" s="86"/>
      <c r="Z212" s="86"/>
      <c r="AA212" s="87"/>
      <c r="AB212" s="59"/>
    </row>
    <row r="213" spans="1:28" s="69" customFormat="1" ht="30" customHeight="1" thickBot="1">
      <c r="A213" s="401"/>
      <c r="B213" s="60"/>
      <c r="C213" s="402" t="s">
        <v>58</v>
      </c>
      <c r="D213" s="60"/>
      <c r="E213" s="61"/>
      <c r="F213" s="62" t="s">
        <v>54</v>
      </c>
      <c r="G213" s="403"/>
      <c r="H213" s="403"/>
      <c r="I213" s="62" t="s">
        <v>54</v>
      </c>
      <c r="J213" s="62" t="s">
        <v>54</v>
      </c>
      <c r="K213" s="62" t="s">
        <v>54</v>
      </c>
      <c r="L213" s="63">
        <f>SUM(L212:L212)</f>
        <v>0</v>
      </c>
      <c r="M213" s="63">
        <f>SUM(M212:M212)</f>
        <v>0</v>
      </c>
      <c r="N213" s="63">
        <f>SUM(N212:N212)</f>
        <v>0</v>
      </c>
      <c r="O213" s="63">
        <f>SUM(O212:O212)</f>
        <v>0</v>
      </c>
      <c r="P213" s="63"/>
      <c r="Q213" s="63"/>
      <c r="R213" s="63"/>
      <c r="S213" s="442"/>
      <c r="T213" s="412"/>
      <c r="U213" s="60"/>
      <c r="V213" s="404">
        <f>$AB$15-((N213*24))</f>
        <v>696</v>
      </c>
      <c r="W213" s="405">
        <v>515</v>
      </c>
      <c r="X213" s="98">
        <v>116.03</v>
      </c>
      <c r="Y213" s="406">
        <f>W213*X213</f>
        <v>59755.45</v>
      </c>
      <c r="Z213" s="404">
        <f>(Y213*(V213-L213*24))/V213</f>
        <v>59755.45</v>
      </c>
      <c r="AA213" s="407">
        <f>(Z213/Y213)*100</f>
        <v>100</v>
      </c>
      <c r="AB213" s="59"/>
    </row>
    <row r="214" spans="1:28" s="69" customFormat="1" ht="28.5" customHeight="1">
      <c r="A214" s="1135">
        <v>30</v>
      </c>
      <c r="B214" s="1137" t="s">
        <v>781</v>
      </c>
      <c r="C214" s="1233" t="s">
        <v>782</v>
      </c>
      <c r="D214" s="1223">
        <v>101.84099999999999</v>
      </c>
      <c r="E214" s="1054" t="s">
        <v>53</v>
      </c>
      <c r="F214" s="119"/>
      <c r="G214" s="399"/>
      <c r="H214" s="399"/>
      <c r="I214" s="119"/>
      <c r="J214" s="119"/>
      <c r="K214" s="462"/>
      <c r="L214" s="41">
        <f t="shared" ref="L214:L215" si="185">IF(RIGHT(S214)="T",(+H214-G214),0)</f>
        <v>0</v>
      </c>
      <c r="M214" s="41">
        <f t="shared" ref="M214:M215" si="186">IF(RIGHT(S214)="U",(+H214-G214),0)</f>
        <v>0</v>
      </c>
      <c r="N214" s="41">
        <f t="shared" ref="N214:N215" si="187">IF(RIGHT(S214)="C",(+H214-G214),0)</f>
        <v>0</v>
      </c>
      <c r="O214" s="41">
        <f t="shared" ref="O214:O215" si="188">IF(RIGHT(S214)="D",(+H214-G214),0)</f>
        <v>0</v>
      </c>
      <c r="P214" s="119"/>
      <c r="Q214" s="119"/>
      <c r="R214" s="119"/>
      <c r="S214" s="393"/>
      <c r="T214" s="714"/>
      <c r="U214" s="840"/>
      <c r="V214" s="185"/>
      <c r="W214" s="45"/>
      <c r="X214" s="839"/>
      <c r="Y214" s="46"/>
      <c r="Z214" s="47"/>
      <c r="AA214" s="463"/>
      <c r="AB214" s="59"/>
    </row>
    <row r="215" spans="1:28" s="69" customFormat="1" ht="28.5" customHeight="1">
      <c r="A215" s="1135"/>
      <c r="B215" s="1137"/>
      <c r="C215" s="1233"/>
      <c r="D215" s="1223"/>
      <c r="E215" s="1054"/>
      <c r="F215" s="119"/>
      <c r="G215" s="399"/>
      <c r="H215" s="399"/>
      <c r="I215" s="119"/>
      <c r="J215" s="119"/>
      <c r="K215" s="462"/>
      <c r="L215" s="78">
        <f t="shared" si="185"/>
        <v>0</v>
      </c>
      <c r="M215" s="78">
        <f t="shared" si="186"/>
        <v>0</v>
      </c>
      <c r="N215" s="78">
        <f t="shared" si="187"/>
        <v>0</v>
      </c>
      <c r="O215" s="78">
        <f t="shared" si="188"/>
        <v>0</v>
      </c>
      <c r="P215" s="119"/>
      <c r="Q215" s="119"/>
      <c r="R215" s="119"/>
      <c r="S215" s="393"/>
      <c r="T215" s="714"/>
      <c r="U215" s="840"/>
      <c r="V215" s="185"/>
      <c r="W215" s="45"/>
      <c r="X215" s="839"/>
      <c r="Y215" s="46"/>
      <c r="Z215" s="47"/>
      <c r="AA215" s="463"/>
      <c r="AB215" s="59"/>
    </row>
    <row r="216" spans="1:28" s="69" customFormat="1" ht="30" customHeight="1" thickBot="1">
      <c r="A216" s="401"/>
      <c r="B216" s="60"/>
      <c r="C216" s="402" t="s">
        <v>58</v>
      </c>
      <c r="D216" s="60"/>
      <c r="E216" s="61"/>
      <c r="F216" s="62" t="s">
        <v>54</v>
      </c>
      <c r="G216" s="403"/>
      <c r="H216" s="403"/>
      <c r="I216" s="62" t="s">
        <v>54</v>
      </c>
      <c r="J216" s="62" t="s">
        <v>54</v>
      </c>
      <c r="K216" s="164"/>
      <c r="L216" s="63">
        <f>SUM(L214:L215)</f>
        <v>0</v>
      </c>
      <c r="M216" s="63">
        <f>SUM(M214:M215)</f>
        <v>0</v>
      </c>
      <c r="N216" s="63">
        <f>SUM(N214:N215)</f>
        <v>0</v>
      </c>
      <c r="O216" s="63">
        <f>SUM(O214:O215)</f>
        <v>0</v>
      </c>
      <c r="P216" s="62" t="s">
        <v>54</v>
      </c>
      <c r="Q216" s="62" t="s">
        <v>54</v>
      </c>
      <c r="R216" s="62" t="s">
        <v>54</v>
      </c>
      <c r="S216" s="442"/>
      <c r="T216" s="412"/>
      <c r="U216" s="60"/>
      <c r="V216" s="404">
        <f>$AB$15-((N216*24))</f>
        <v>696</v>
      </c>
      <c r="W216" s="581">
        <v>687</v>
      </c>
      <c r="X216" s="582">
        <v>101.84099999999999</v>
      </c>
      <c r="Y216" s="583">
        <f t="shared" ref="Y216" si="189">W216*X216</f>
        <v>69964.766999999993</v>
      </c>
      <c r="Z216" s="580">
        <f>(Y216*(V216-L216*24))/V216</f>
        <v>69964.766999999993</v>
      </c>
      <c r="AA216" s="407">
        <f>(Z216/Y216)*100</f>
        <v>100</v>
      </c>
      <c r="AB216" s="59"/>
    </row>
    <row r="217" spans="1:28" s="69" customFormat="1" ht="36.75" customHeight="1">
      <c r="A217" s="1134">
        <v>31</v>
      </c>
      <c r="B217" s="1136" t="s">
        <v>783</v>
      </c>
      <c r="C217" s="1233" t="s">
        <v>784</v>
      </c>
      <c r="D217" s="1128">
        <v>101.84099999999999</v>
      </c>
      <c r="E217" s="1036" t="s">
        <v>53</v>
      </c>
      <c r="F217" s="119"/>
      <c r="G217" s="399"/>
      <c r="H217" s="399"/>
      <c r="I217" s="119"/>
      <c r="J217" s="119"/>
      <c r="K217" s="462"/>
      <c r="L217" s="78">
        <f t="shared" ref="L217:L218" si="190">IF(RIGHT(S217)="T",(+H217-G217),0)</f>
        <v>0</v>
      </c>
      <c r="M217" s="78">
        <f t="shared" ref="M217:M218" si="191">IF(RIGHT(S217)="U",(+H217-G217),0)</f>
        <v>0</v>
      </c>
      <c r="N217" s="78">
        <f t="shared" ref="N217:N218" si="192">IF(RIGHT(S217)="C",(+H217-G217),0)</f>
        <v>0</v>
      </c>
      <c r="O217" s="78">
        <f t="shared" ref="O217:O218" si="193">IF(RIGHT(S217)="D",(+H217-G217),0)</f>
        <v>0</v>
      </c>
      <c r="P217" s="119"/>
      <c r="Q217" s="119"/>
      <c r="R217" s="119"/>
      <c r="S217" s="393"/>
      <c r="T217" s="714"/>
      <c r="U217" s="840"/>
      <c r="V217" s="185"/>
      <c r="W217" s="45"/>
      <c r="X217" s="839"/>
      <c r="Y217" s="46"/>
      <c r="Z217" s="47"/>
      <c r="AA217" s="463"/>
      <c r="AB217" s="59"/>
    </row>
    <row r="218" spans="1:28" s="69" customFormat="1" ht="36.75" customHeight="1">
      <c r="A218" s="1135"/>
      <c r="B218" s="1137"/>
      <c r="C218" s="1233"/>
      <c r="D218" s="1129"/>
      <c r="E218" s="1037"/>
      <c r="F218" s="119"/>
      <c r="G218" s="399"/>
      <c r="H218" s="399"/>
      <c r="I218" s="119"/>
      <c r="J218" s="119"/>
      <c r="K218" s="462"/>
      <c r="L218" s="78">
        <f t="shared" si="190"/>
        <v>0</v>
      </c>
      <c r="M218" s="78">
        <f t="shared" si="191"/>
        <v>0</v>
      </c>
      <c r="N218" s="78">
        <f t="shared" si="192"/>
        <v>0</v>
      </c>
      <c r="O218" s="78">
        <f t="shared" si="193"/>
        <v>0</v>
      </c>
      <c r="P218" s="119"/>
      <c r="Q218" s="119"/>
      <c r="R218" s="119"/>
      <c r="S218" s="393"/>
      <c r="T218" s="714"/>
      <c r="U218" s="840"/>
      <c r="V218" s="185"/>
      <c r="W218" s="45"/>
      <c r="X218" s="839"/>
      <c r="Y218" s="46"/>
      <c r="Z218" s="47"/>
      <c r="AA218" s="463"/>
      <c r="AB218" s="59"/>
    </row>
    <row r="219" spans="1:28" s="69" customFormat="1" ht="30" customHeight="1" thickBot="1">
      <c r="A219" s="401"/>
      <c r="B219" s="60"/>
      <c r="C219" s="402" t="s">
        <v>58</v>
      </c>
      <c r="D219" s="60"/>
      <c r="E219" s="61"/>
      <c r="F219" s="62" t="s">
        <v>54</v>
      </c>
      <c r="G219" s="403"/>
      <c r="H219" s="403"/>
      <c r="I219" s="62" t="s">
        <v>54</v>
      </c>
      <c r="J219" s="62" t="s">
        <v>54</v>
      </c>
      <c r="K219" s="164"/>
      <c r="L219" s="63">
        <f>SUM(L217:L218)</f>
        <v>0</v>
      </c>
      <c r="M219" s="63">
        <f>SUM(M217:M218)</f>
        <v>0</v>
      </c>
      <c r="N219" s="63">
        <f>SUM(N217:N218)</f>
        <v>0</v>
      </c>
      <c r="O219" s="63">
        <f>SUM(O217:O218)</f>
        <v>0</v>
      </c>
      <c r="P219" s="63"/>
      <c r="Q219" s="63"/>
      <c r="R219" s="63"/>
      <c r="S219" s="442"/>
      <c r="T219" s="412"/>
      <c r="U219" s="60"/>
      <c r="V219" s="404">
        <f>$AB$15-((N219*24))</f>
        <v>696</v>
      </c>
      <c r="W219" s="524">
        <v>687</v>
      </c>
      <c r="X219" s="525">
        <v>101.84099999999999</v>
      </c>
      <c r="Y219" s="526">
        <f>W219*X219</f>
        <v>69964.766999999993</v>
      </c>
      <c r="Z219" s="527">
        <f>(Y219*(V219-L219*24))/V219</f>
        <v>69964.766999999993</v>
      </c>
      <c r="AA219" s="528">
        <f>(Z219/Y219)*100</f>
        <v>100</v>
      </c>
      <c r="AB219" s="59"/>
    </row>
    <row r="220" spans="1:28" s="59" customFormat="1" ht="30" customHeight="1">
      <c r="A220" s="838">
        <v>32</v>
      </c>
      <c r="B220" s="831" t="s">
        <v>125</v>
      </c>
      <c r="C220" s="824" t="s">
        <v>126</v>
      </c>
      <c r="D220" s="817">
        <v>235</v>
      </c>
      <c r="E220" s="818" t="s">
        <v>53</v>
      </c>
      <c r="F220" s="71" t="s">
        <v>54</v>
      </c>
      <c r="G220" s="399"/>
      <c r="H220" s="399"/>
      <c r="I220" s="71" t="s">
        <v>54</v>
      </c>
      <c r="J220" s="71" t="s">
        <v>54</v>
      </c>
      <c r="K220" s="71" t="s">
        <v>54</v>
      </c>
      <c r="L220" s="84">
        <f t="shared" ref="L220" si="194">IF(RIGHT(S220)="T",(+H220-G220),0)</f>
        <v>0</v>
      </c>
      <c r="M220" s="84">
        <f t="shared" ref="M220" si="195">IF(RIGHT(S220)="U",(+H220-G220),0)</f>
        <v>0</v>
      </c>
      <c r="N220" s="84">
        <f t="shared" ref="N220" si="196">IF(RIGHT(S220)="C",(+H220-G220),0)</f>
        <v>0</v>
      </c>
      <c r="O220" s="84">
        <f t="shared" ref="O220" si="197">IF(RIGHT(S220)="D",(+H220-G220),0)</f>
        <v>0</v>
      </c>
      <c r="P220" s="71" t="s">
        <v>54</v>
      </c>
      <c r="Q220" s="71" t="s">
        <v>54</v>
      </c>
      <c r="R220" s="71" t="s">
        <v>54</v>
      </c>
      <c r="S220" s="393"/>
      <c r="T220" s="714"/>
      <c r="U220" s="73"/>
      <c r="V220" s="74"/>
      <c r="W220" s="75"/>
      <c r="X220" s="75"/>
      <c r="Y220" s="75"/>
      <c r="Z220" s="75"/>
      <c r="AA220" s="76"/>
    </row>
    <row r="221" spans="1:28" s="69" customFormat="1" ht="17.25" thickBot="1">
      <c r="A221" s="401"/>
      <c r="B221" s="60"/>
      <c r="C221" s="402" t="s">
        <v>58</v>
      </c>
      <c r="D221" s="60"/>
      <c r="E221" s="61"/>
      <c r="F221" s="62" t="s">
        <v>54</v>
      </c>
      <c r="G221" s="403"/>
      <c r="H221" s="403"/>
      <c r="I221" s="62" t="s">
        <v>54</v>
      </c>
      <c r="J221" s="62" t="s">
        <v>54</v>
      </c>
      <c r="K221" s="62" t="s">
        <v>54</v>
      </c>
      <c r="L221" s="63">
        <f>SUM(L220:L220)</f>
        <v>0</v>
      </c>
      <c r="M221" s="63">
        <f>SUM(M220:M220)</f>
        <v>0</v>
      </c>
      <c r="N221" s="63">
        <f>SUM(N220:N220)</f>
        <v>0</v>
      </c>
      <c r="O221" s="63">
        <f>SUM(O220:O220)</f>
        <v>0</v>
      </c>
      <c r="P221" s="62" t="s">
        <v>54</v>
      </c>
      <c r="Q221" s="62" t="s">
        <v>54</v>
      </c>
      <c r="R221" s="62" t="s">
        <v>54</v>
      </c>
      <c r="S221" s="442"/>
      <c r="T221" s="412"/>
      <c r="U221" s="60"/>
      <c r="V221" s="404">
        <f>$AB$15-((N221*24))</f>
        <v>696</v>
      </c>
      <c r="W221" s="405">
        <v>416</v>
      </c>
      <c r="X221" s="98">
        <v>235</v>
      </c>
      <c r="Y221" s="406">
        <f>W221*X221</f>
        <v>97760</v>
      </c>
      <c r="Z221" s="404">
        <f>(Y221*(V221-L221*24))/V221</f>
        <v>97760</v>
      </c>
      <c r="AA221" s="407">
        <f>(Z221/Y221)*100</f>
        <v>100</v>
      </c>
      <c r="AB221" s="59"/>
    </row>
    <row r="222" spans="1:28" s="59" customFormat="1" ht="30" customHeight="1">
      <c r="A222" s="1049">
        <v>33</v>
      </c>
      <c r="B222" s="1061" t="s">
        <v>127</v>
      </c>
      <c r="C222" s="1065" t="s">
        <v>128</v>
      </c>
      <c r="D222" s="1063">
        <v>47.762</v>
      </c>
      <c r="E222" s="1053" t="s">
        <v>53</v>
      </c>
      <c r="F222" s="71" t="s">
        <v>54</v>
      </c>
      <c r="G222" s="399">
        <v>42414.580555555556</v>
      </c>
      <c r="H222" s="399">
        <v>42414.713194444441</v>
      </c>
      <c r="I222" s="71" t="s">
        <v>54</v>
      </c>
      <c r="J222" s="71" t="s">
        <v>54</v>
      </c>
      <c r="K222" s="71" t="s">
        <v>54</v>
      </c>
      <c r="L222" s="84">
        <f>IF(RIGHT(S222)="T",(+H222-G222),0)</f>
        <v>0.132638888884685</v>
      </c>
      <c r="M222" s="84">
        <f>IF(RIGHT(S222)="U",(+H222-G222),0)</f>
        <v>0</v>
      </c>
      <c r="N222" s="84">
        <f>IF(RIGHT(S222)="C",(+H222-G222),0)</f>
        <v>0</v>
      </c>
      <c r="O222" s="84">
        <f>IF(RIGHT(S222)="D",(+H222-G222),0)</f>
        <v>0</v>
      </c>
      <c r="P222" s="71" t="s">
        <v>54</v>
      </c>
      <c r="Q222" s="71" t="s">
        <v>54</v>
      </c>
      <c r="R222" s="71" t="s">
        <v>54</v>
      </c>
      <c r="S222" s="393" t="s">
        <v>832</v>
      </c>
      <c r="T222" s="714" t="s">
        <v>924</v>
      </c>
      <c r="U222" s="73"/>
      <c r="V222" s="85"/>
      <c r="W222" s="86"/>
      <c r="X222" s="86"/>
      <c r="Y222" s="86"/>
      <c r="Z222" s="86"/>
      <c r="AA222" s="87"/>
    </row>
    <row r="223" spans="1:28" s="59" customFormat="1" ht="30" customHeight="1">
      <c r="A223" s="1050"/>
      <c r="B223" s="1062"/>
      <c r="C223" s="1101"/>
      <c r="D223" s="1064"/>
      <c r="E223" s="1054"/>
      <c r="F223" s="88"/>
      <c r="G223" s="171"/>
      <c r="H223" s="171"/>
      <c r="I223" s="88"/>
      <c r="J223" s="88"/>
      <c r="K223" s="88"/>
      <c r="L223" s="78">
        <f t="shared" ref="L223" si="198">IF(RIGHT(S223)="T",(+H223-G223),0)</f>
        <v>0</v>
      </c>
      <c r="M223" s="78">
        <f t="shared" ref="M223" si="199">IF(RIGHT(S223)="U",(+H223-G223),0)</f>
        <v>0</v>
      </c>
      <c r="N223" s="78">
        <f t="shared" ref="N223" si="200">IF(RIGHT(S223)="C",(+H223-G223),0)</f>
        <v>0</v>
      </c>
      <c r="O223" s="78">
        <f t="shared" ref="O223" si="201">IF(RIGHT(S223)="D",(+H223-G223),0)</f>
        <v>0</v>
      </c>
      <c r="P223" s="88"/>
      <c r="Q223" s="88"/>
      <c r="R223" s="88"/>
      <c r="S223" s="172"/>
      <c r="T223" s="378"/>
      <c r="U223" s="89"/>
      <c r="V223" s="80"/>
      <c r="W223" s="81"/>
      <c r="X223" s="81"/>
      <c r="Y223" s="81"/>
      <c r="Z223" s="81"/>
      <c r="AA223" s="82"/>
    </row>
    <row r="224" spans="1:28" s="69" customFormat="1" ht="39" customHeight="1" thickBot="1">
      <c r="A224" s="401"/>
      <c r="B224" s="60"/>
      <c r="C224" s="402" t="s">
        <v>58</v>
      </c>
      <c r="D224" s="60"/>
      <c r="E224" s="61"/>
      <c r="F224" s="62" t="s">
        <v>54</v>
      </c>
      <c r="G224" s="403"/>
      <c r="H224" s="403"/>
      <c r="I224" s="62" t="s">
        <v>54</v>
      </c>
      <c r="J224" s="62" t="s">
        <v>54</v>
      </c>
      <c r="K224" s="62" t="s">
        <v>54</v>
      </c>
      <c r="L224" s="63">
        <f>SUM(L222:L223)</f>
        <v>0.132638888884685</v>
      </c>
      <c r="M224" s="63">
        <f>SUM(M222:M223)</f>
        <v>0</v>
      </c>
      <c r="N224" s="63">
        <f>SUM(N222:N223)</f>
        <v>0</v>
      </c>
      <c r="O224" s="63">
        <f>SUM(O222:O223)</f>
        <v>0</v>
      </c>
      <c r="P224" s="62" t="s">
        <v>54</v>
      </c>
      <c r="Q224" s="62" t="s">
        <v>54</v>
      </c>
      <c r="R224" s="62" t="s">
        <v>54</v>
      </c>
      <c r="S224" s="442"/>
      <c r="T224" s="412"/>
      <c r="U224" s="60"/>
      <c r="V224" s="404">
        <f>$AB$15-((N224*24))</f>
        <v>696</v>
      </c>
      <c r="W224" s="405">
        <v>515</v>
      </c>
      <c r="X224" s="98">
        <v>47.762</v>
      </c>
      <c r="Y224" s="406">
        <f>W224*X224</f>
        <v>24597.43</v>
      </c>
      <c r="Z224" s="404">
        <f>(Y224*(V224-L224*24))/V224</f>
        <v>24484.927386737283</v>
      </c>
      <c r="AA224" s="407">
        <f>(Z224/Y224)*100</f>
        <v>99.542624521087291</v>
      </c>
      <c r="AB224" s="59"/>
    </row>
    <row r="225" spans="1:44" s="51" customFormat="1" ht="16.5">
      <c r="A225" s="1082">
        <v>34</v>
      </c>
      <c r="B225" s="1074" t="s">
        <v>129</v>
      </c>
      <c r="C225" s="1130" t="s">
        <v>130</v>
      </c>
      <c r="D225" s="1063">
        <v>48.99</v>
      </c>
      <c r="E225" s="1053" t="s">
        <v>53</v>
      </c>
      <c r="F225" s="38" t="s">
        <v>54</v>
      </c>
      <c r="G225" s="399"/>
      <c r="H225" s="399"/>
      <c r="I225" s="139"/>
      <c r="J225" s="139"/>
      <c r="K225" s="139"/>
      <c r="L225" s="78">
        <f>IF(RIGHT(S225)="T",(+H225-G225),0)</f>
        <v>0</v>
      </c>
      <c r="M225" s="78">
        <f>IF(RIGHT(S225)="U",(+H225-G225),0)</f>
        <v>0</v>
      </c>
      <c r="N225" s="78">
        <f>IF(RIGHT(S225)="C",(+H225-G225),0)</f>
        <v>0</v>
      </c>
      <c r="O225" s="78">
        <f>IF(RIGHT(S225)="D",(+H225-G225),0)</f>
        <v>0</v>
      </c>
      <c r="P225" s="44"/>
      <c r="Q225" s="44"/>
      <c r="R225" s="44"/>
      <c r="S225" s="393"/>
      <c r="T225" s="714"/>
      <c r="U225" s="44"/>
      <c r="V225" s="107"/>
      <c r="W225" s="821"/>
      <c r="X225" s="817"/>
      <c r="Y225" s="109"/>
      <c r="Z225" s="107"/>
      <c r="AA225" s="11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/>
      <c r="AQ225" s="50"/>
      <c r="AR225" s="50"/>
    </row>
    <row r="226" spans="1:44" s="51" customFormat="1" ht="30" customHeight="1">
      <c r="A226" s="1132"/>
      <c r="B226" s="1075"/>
      <c r="C226" s="1131"/>
      <c r="D226" s="1064"/>
      <c r="E226" s="1054"/>
      <c r="F226" s="88"/>
      <c r="G226" s="399"/>
      <c r="H226" s="399"/>
      <c r="I226" s="40"/>
      <c r="J226" s="40"/>
      <c r="K226" s="40"/>
      <c r="L226" s="78">
        <f t="shared" ref="L226" si="202">IF(RIGHT(S226)="T",(+H226-G226),0)</f>
        <v>0</v>
      </c>
      <c r="M226" s="78">
        <f t="shared" ref="M226" si="203">IF(RIGHT(S226)="U",(+H226-G226),0)</f>
        <v>0</v>
      </c>
      <c r="N226" s="78">
        <f t="shared" ref="N226" si="204">IF(RIGHT(S226)="C",(+H226-G226),0)</f>
        <v>0</v>
      </c>
      <c r="O226" s="78">
        <f t="shared" ref="O226" si="205">IF(RIGHT(S226)="D",(+H226-G226),0)</f>
        <v>0</v>
      </c>
      <c r="P226" s="42"/>
      <c r="Q226" s="42"/>
      <c r="R226" s="42"/>
      <c r="S226" s="393"/>
      <c r="T226" s="714"/>
      <c r="U226" s="42"/>
      <c r="V226" s="189"/>
      <c r="W226" s="822"/>
      <c r="X226" s="828"/>
      <c r="Y226" s="191"/>
      <c r="Z226" s="189"/>
      <c r="AA226" s="444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</row>
    <row r="227" spans="1:44" s="69" customFormat="1" ht="30" customHeight="1" thickBot="1">
      <c r="A227" s="445"/>
      <c r="B227" s="168"/>
      <c r="C227" s="446" t="s">
        <v>58</v>
      </c>
      <c r="D227" s="168"/>
      <c r="E227" s="786"/>
      <c r="F227" s="169" t="s">
        <v>54</v>
      </c>
      <c r="G227" s="447"/>
      <c r="H227" s="447"/>
      <c r="I227" s="169" t="s">
        <v>54</v>
      </c>
      <c r="J227" s="169" t="s">
        <v>54</v>
      </c>
      <c r="K227" s="169" t="s">
        <v>54</v>
      </c>
      <c r="L227" s="170">
        <f>SUM(L225:L226)</f>
        <v>0</v>
      </c>
      <c r="M227" s="170">
        <f>SUM(M225:M226)</f>
        <v>0</v>
      </c>
      <c r="N227" s="170">
        <f>SUM(N225:N226)</f>
        <v>0</v>
      </c>
      <c r="O227" s="170">
        <f>SUM(O225:O226)</f>
        <v>0</v>
      </c>
      <c r="P227" s="169" t="s">
        <v>54</v>
      </c>
      <c r="Q227" s="169" t="s">
        <v>54</v>
      </c>
      <c r="R227" s="169" t="s">
        <v>54</v>
      </c>
      <c r="S227" s="448"/>
      <c r="T227" s="449"/>
      <c r="U227" s="168"/>
      <c r="V227" s="396">
        <f>$AB$15-((N227*24))</f>
        <v>696</v>
      </c>
      <c r="W227" s="435">
        <v>515</v>
      </c>
      <c r="X227" s="787">
        <v>48.99</v>
      </c>
      <c r="Y227" s="397">
        <f>W227*X227</f>
        <v>25229.850000000002</v>
      </c>
      <c r="Z227" s="396">
        <f>(Y227*(V227-L227*24))/V227</f>
        <v>25229.850000000002</v>
      </c>
      <c r="AA227" s="398">
        <f>(Z227/Y227)*100</f>
        <v>100</v>
      </c>
      <c r="AB227" s="59"/>
    </row>
    <row r="228" spans="1:44" s="59" customFormat="1" ht="30" customHeight="1">
      <c r="A228" s="838">
        <v>35</v>
      </c>
      <c r="B228" s="844" t="s">
        <v>131</v>
      </c>
      <c r="C228" s="845" t="s">
        <v>132</v>
      </c>
      <c r="D228" s="843">
        <v>37.164000000000001</v>
      </c>
      <c r="E228" s="70" t="s">
        <v>53</v>
      </c>
      <c r="F228" s="71" t="s">
        <v>54</v>
      </c>
      <c r="G228" s="399"/>
      <c r="H228" s="399"/>
      <c r="I228" s="71" t="s">
        <v>54</v>
      </c>
      <c r="J228" s="71" t="s">
        <v>54</v>
      </c>
      <c r="K228" s="71" t="s">
        <v>54</v>
      </c>
      <c r="L228" s="72">
        <f>IF(RIGHT(S228)="T",(+H228-G228),0)</f>
        <v>0</v>
      </c>
      <c r="M228" s="72">
        <f>IF(RIGHT(S228)="U",(+H228-G228),0)</f>
        <v>0</v>
      </c>
      <c r="N228" s="72">
        <f>IF(RIGHT(S228)="C",(+H228-G228),0)</f>
        <v>0</v>
      </c>
      <c r="O228" s="72">
        <f>IF(RIGHT(S228)="D",(+H228-G228),0)</f>
        <v>0</v>
      </c>
      <c r="P228" s="71" t="s">
        <v>54</v>
      </c>
      <c r="Q228" s="71" t="s">
        <v>54</v>
      </c>
      <c r="R228" s="71" t="s">
        <v>54</v>
      </c>
      <c r="S228" s="393"/>
      <c r="T228" s="714"/>
      <c r="U228" s="73"/>
      <c r="V228" s="85"/>
      <c r="W228" s="86"/>
      <c r="X228" s="86"/>
      <c r="Y228" s="86"/>
      <c r="Z228" s="86"/>
      <c r="AA228" s="87"/>
    </row>
    <row r="229" spans="1:44" s="69" customFormat="1" ht="30" customHeight="1" thickBot="1">
      <c r="A229" s="401"/>
      <c r="B229" s="60"/>
      <c r="C229" s="402" t="s">
        <v>58</v>
      </c>
      <c r="D229" s="60"/>
      <c r="E229" s="61"/>
      <c r="F229" s="62" t="s">
        <v>54</v>
      </c>
      <c r="G229" s="403"/>
      <c r="H229" s="403"/>
      <c r="I229" s="62" t="s">
        <v>54</v>
      </c>
      <c r="J229" s="62" t="s">
        <v>54</v>
      </c>
      <c r="K229" s="62" t="s">
        <v>54</v>
      </c>
      <c r="L229" s="63">
        <f>SUM(L228:L228)</f>
        <v>0</v>
      </c>
      <c r="M229" s="63">
        <f>SUM(M228:M228)</f>
        <v>0</v>
      </c>
      <c r="N229" s="63">
        <f>SUM(N228:N228)</f>
        <v>0</v>
      </c>
      <c r="O229" s="63">
        <f>SUM(O228:O228)</f>
        <v>0</v>
      </c>
      <c r="P229" s="62" t="s">
        <v>54</v>
      </c>
      <c r="Q229" s="62" t="s">
        <v>54</v>
      </c>
      <c r="R229" s="62" t="s">
        <v>54</v>
      </c>
      <c r="S229" s="442"/>
      <c r="T229" s="412"/>
      <c r="U229" s="60"/>
      <c r="V229" s="404">
        <f>$AB$15-((N229*24))</f>
        <v>696</v>
      </c>
      <c r="W229" s="405">
        <v>515</v>
      </c>
      <c r="X229" s="98">
        <v>37.164000000000001</v>
      </c>
      <c r="Y229" s="406">
        <f>W229*X229</f>
        <v>19139.46</v>
      </c>
      <c r="Z229" s="404">
        <f>(Y229*(V229-L229*24))/V229</f>
        <v>19139.46</v>
      </c>
      <c r="AA229" s="407">
        <f>(Z229/Y229)*100</f>
        <v>100</v>
      </c>
      <c r="AB229" s="59"/>
    </row>
    <row r="230" spans="1:44" s="51" customFormat="1" ht="36" customHeight="1" thickBot="1">
      <c r="A230" s="1059">
        <v>36</v>
      </c>
      <c r="B230" s="1074" t="s">
        <v>133</v>
      </c>
      <c r="C230" s="1130" t="s">
        <v>134</v>
      </c>
      <c r="D230" s="1063">
        <v>37.164000000000001</v>
      </c>
      <c r="E230" s="1053" t="s">
        <v>53</v>
      </c>
      <c r="F230" s="71" t="s">
        <v>54</v>
      </c>
      <c r="G230" s="977"/>
      <c r="H230" s="978"/>
      <c r="I230" s="83"/>
      <c r="J230" s="83"/>
      <c r="K230" s="83"/>
      <c r="L230" s="72">
        <f>IF(RIGHT(S230)="T",(+H230-G230),0)</f>
        <v>0</v>
      </c>
      <c r="M230" s="72">
        <f>IF(RIGHT(S230)="U",(+H230-G230),0)</f>
        <v>0</v>
      </c>
      <c r="N230" s="72">
        <f>IF(RIGHT(S230)="C",(+H230-G230),0)</f>
        <v>0</v>
      </c>
      <c r="O230" s="72">
        <f>IF(RIGHT(S230)="D",(+H230-G230),0)</f>
        <v>0</v>
      </c>
      <c r="P230" s="93"/>
      <c r="Q230" s="93"/>
      <c r="R230" s="93"/>
      <c r="S230" s="979"/>
      <c r="T230" s="980"/>
      <c r="U230" s="44"/>
      <c r="V230" s="107"/>
      <c r="W230" s="940"/>
      <c r="X230" s="929"/>
      <c r="Y230" s="109"/>
      <c r="Z230" s="107"/>
      <c r="AA230" s="11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  <c r="AN230" s="50"/>
      <c r="AO230" s="50"/>
      <c r="AP230" s="50"/>
      <c r="AQ230" s="50"/>
      <c r="AR230" s="50"/>
    </row>
    <row r="231" spans="1:44" s="51" customFormat="1" ht="30" customHeight="1" thickBot="1">
      <c r="A231" s="1105"/>
      <c r="B231" s="1076"/>
      <c r="C231" s="1151"/>
      <c r="D231" s="1148"/>
      <c r="E231" s="1069"/>
      <c r="F231" s="867" t="s">
        <v>54</v>
      </c>
      <c r="G231" s="973"/>
      <c r="H231" s="973"/>
      <c r="I231" s="167"/>
      <c r="J231" s="167"/>
      <c r="K231" s="167"/>
      <c r="L231" s="976">
        <f>IF(RIGHT(S231)="T",(+H231-G231),0)</f>
        <v>0</v>
      </c>
      <c r="M231" s="976">
        <f>IF(RIGHT(S231)="U",(+H231-G231),0)</f>
        <v>0</v>
      </c>
      <c r="N231" s="976">
        <f>IF(RIGHT(S231)="C",(+H231-G231),0)</f>
        <v>0</v>
      </c>
      <c r="O231" s="976">
        <f>IF(RIGHT(S231)="D",(+H231-G231),0)</f>
        <v>0</v>
      </c>
      <c r="P231" s="682"/>
      <c r="Q231" s="682"/>
      <c r="R231" s="682"/>
      <c r="S231" s="974"/>
      <c r="T231" s="975"/>
      <c r="U231" s="105"/>
      <c r="V231" s="64"/>
      <c r="W231" s="65"/>
      <c r="X231" s="66"/>
      <c r="Y231" s="67"/>
      <c r="Z231" s="64"/>
      <c r="AA231" s="68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  <c r="AN231" s="50"/>
      <c r="AO231" s="50"/>
      <c r="AP231" s="50"/>
      <c r="AQ231" s="50"/>
      <c r="AR231" s="50"/>
    </row>
    <row r="232" spans="1:44" s="69" customFormat="1" ht="30" customHeight="1" thickBot="1">
      <c r="A232" s="445"/>
      <c r="B232" s="168"/>
      <c r="C232" s="446" t="s">
        <v>58</v>
      </c>
      <c r="D232" s="168"/>
      <c r="E232" s="786"/>
      <c r="F232" s="169" t="s">
        <v>54</v>
      </c>
      <c r="G232" s="447"/>
      <c r="H232" s="447"/>
      <c r="I232" s="169" t="s">
        <v>54</v>
      </c>
      <c r="J232" s="169" t="s">
        <v>54</v>
      </c>
      <c r="K232" s="169" t="s">
        <v>54</v>
      </c>
      <c r="L232" s="170">
        <f t="shared" ref="L232:N232" si="206">SUM(L230:L231)</f>
        <v>0</v>
      </c>
      <c r="M232" s="170">
        <f t="shared" si="206"/>
        <v>0</v>
      </c>
      <c r="N232" s="170">
        <f t="shared" si="206"/>
        <v>0</v>
      </c>
      <c r="O232" s="170">
        <f>SUM(O230:O231)</f>
        <v>0</v>
      </c>
      <c r="P232" s="169" t="s">
        <v>54</v>
      </c>
      <c r="Q232" s="169" t="s">
        <v>54</v>
      </c>
      <c r="R232" s="169" t="s">
        <v>54</v>
      </c>
      <c r="S232" s="448"/>
      <c r="T232" s="449"/>
      <c r="U232" s="168"/>
      <c r="V232" s="396">
        <f>$AB$15-((N232*24))</f>
        <v>696</v>
      </c>
      <c r="W232" s="435">
        <v>515</v>
      </c>
      <c r="X232" s="787">
        <v>37.164000000000001</v>
      </c>
      <c r="Y232" s="397">
        <f>W232*X232</f>
        <v>19139.46</v>
      </c>
      <c r="Z232" s="396">
        <f>(Y232*(V232-L232*24))/V232</f>
        <v>19139.46</v>
      </c>
      <c r="AA232" s="398">
        <f>(Z232/Y232)*100</f>
        <v>100</v>
      </c>
      <c r="AB232" s="59"/>
    </row>
    <row r="233" spans="1:44" s="59" customFormat="1" ht="30" customHeight="1">
      <c r="A233" s="838">
        <v>37</v>
      </c>
      <c r="B233" s="831" t="s">
        <v>135</v>
      </c>
      <c r="C233" s="824" t="s">
        <v>136</v>
      </c>
      <c r="D233" s="814">
        <v>106.15300000000001</v>
      </c>
      <c r="E233" s="70" t="s">
        <v>53</v>
      </c>
      <c r="F233" s="71" t="s">
        <v>54</v>
      </c>
      <c r="G233" s="399">
        <v>42410.525694444441</v>
      </c>
      <c r="H233" s="399">
        <v>42410.743055555555</v>
      </c>
      <c r="I233" s="71" t="s">
        <v>54</v>
      </c>
      <c r="J233" s="71" t="s">
        <v>54</v>
      </c>
      <c r="K233" s="71" t="s">
        <v>54</v>
      </c>
      <c r="L233" s="72">
        <f t="shared" ref="L233" si="207">IF(RIGHT(S233)="T",(+H233-G233),0)</f>
        <v>0</v>
      </c>
      <c r="M233" s="72">
        <f t="shared" ref="M233" si="208">IF(RIGHT(S233)="U",(+H233-G233),0)</f>
        <v>0</v>
      </c>
      <c r="N233" s="72">
        <f t="shared" ref="N233" si="209">IF(RIGHT(S233)="C",(+H233-G233),0)</f>
        <v>0</v>
      </c>
      <c r="O233" s="72">
        <f t="shared" ref="O233" si="210">IF(RIGHT(S233)="D",(+H233-G233),0)</f>
        <v>0.21736111111385981</v>
      </c>
      <c r="P233" s="71" t="s">
        <v>54</v>
      </c>
      <c r="Q233" s="71" t="s">
        <v>54</v>
      </c>
      <c r="R233" s="71" t="s">
        <v>54</v>
      </c>
      <c r="S233" s="393" t="s">
        <v>863</v>
      </c>
      <c r="T233" s="714" t="s">
        <v>864</v>
      </c>
      <c r="U233" s="73"/>
      <c r="V233" s="85"/>
      <c r="W233" s="86"/>
      <c r="X233" s="86"/>
      <c r="Y233" s="86"/>
      <c r="Z233" s="86"/>
      <c r="AA233" s="87"/>
    </row>
    <row r="234" spans="1:44" s="69" customFormat="1" ht="30" customHeight="1" thickBot="1">
      <c r="A234" s="401"/>
      <c r="B234" s="60"/>
      <c r="C234" s="402" t="s">
        <v>58</v>
      </c>
      <c r="D234" s="60"/>
      <c r="E234" s="61"/>
      <c r="F234" s="62" t="s">
        <v>54</v>
      </c>
      <c r="G234" s="403"/>
      <c r="H234" s="403"/>
      <c r="I234" s="62" t="s">
        <v>54</v>
      </c>
      <c r="J234" s="62" t="s">
        <v>54</v>
      </c>
      <c r="K234" s="62" t="s">
        <v>54</v>
      </c>
      <c r="L234" s="63">
        <f>SUM(L233:L233)</f>
        <v>0</v>
      </c>
      <c r="M234" s="63">
        <f>SUM(M233:M233)</f>
        <v>0</v>
      </c>
      <c r="N234" s="63">
        <f>SUM(N233:N233)</f>
        <v>0</v>
      </c>
      <c r="O234" s="63">
        <f>SUM(O233:O233)</f>
        <v>0.21736111111385981</v>
      </c>
      <c r="P234" s="62" t="s">
        <v>54</v>
      </c>
      <c r="Q234" s="62" t="s">
        <v>54</v>
      </c>
      <c r="R234" s="62" t="s">
        <v>54</v>
      </c>
      <c r="S234" s="442"/>
      <c r="T234" s="412"/>
      <c r="U234" s="60"/>
      <c r="V234" s="404">
        <f>$AB$15-((N234*24))</f>
        <v>696</v>
      </c>
      <c r="W234" s="405">
        <v>247</v>
      </c>
      <c r="X234" s="98">
        <v>106.15300000000001</v>
      </c>
      <c r="Y234" s="406">
        <f>W234*X234</f>
        <v>26219.791000000001</v>
      </c>
      <c r="Z234" s="404">
        <f>(Y234*(V234-L234*24))/V234</f>
        <v>26219.791000000005</v>
      </c>
      <c r="AA234" s="413">
        <f>(Z234/Y234)*100</f>
        <v>100.00000000000003</v>
      </c>
      <c r="AB234" s="59"/>
    </row>
    <row r="235" spans="1:44" s="59" customFormat="1" ht="30" customHeight="1" thickBot="1">
      <c r="A235" s="1049">
        <v>38</v>
      </c>
      <c r="B235" s="1061" t="s">
        <v>137</v>
      </c>
      <c r="C235" s="1065" t="s">
        <v>138</v>
      </c>
      <c r="D235" s="1063">
        <v>48.432000000000002</v>
      </c>
      <c r="E235" s="1053" t="s">
        <v>53</v>
      </c>
      <c r="F235" s="71" t="s">
        <v>54</v>
      </c>
      <c r="G235" s="399">
        <v>42410.525694444441</v>
      </c>
      <c r="H235" s="399">
        <v>42410.569444444445</v>
      </c>
      <c r="I235" s="71" t="s">
        <v>54</v>
      </c>
      <c r="J235" s="71" t="s">
        <v>54</v>
      </c>
      <c r="K235" s="71" t="s">
        <v>54</v>
      </c>
      <c r="L235" s="72">
        <f t="shared" ref="L235" si="211">IF(RIGHT(S235)="T",(+H235-G235),0)</f>
        <v>0</v>
      </c>
      <c r="M235" s="72">
        <f t="shared" ref="M235" si="212">IF(RIGHT(S235)="U",(+H235-G235),0)</f>
        <v>4.3750000004365575E-2</v>
      </c>
      <c r="N235" s="72">
        <f t="shared" ref="N235" si="213">IF(RIGHT(S235)="C",(+H235-G235),0)</f>
        <v>0</v>
      </c>
      <c r="O235" s="72">
        <f t="shared" ref="O235" si="214">IF(RIGHT(S235)="D",(+H235-G235),0)</f>
        <v>0</v>
      </c>
      <c r="P235" s="71" t="s">
        <v>54</v>
      </c>
      <c r="Q235" s="71" t="s">
        <v>54</v>
      </c>
      <c r="R235" s="71" t="s">
        <v>54</v>
      </c>
      <c r="S235" s="393" t="s">
        <v>836</v>
      </c>
      <c r="T235" s="714" t="s">
        <v>925</v>
      </c>
      <c r="U235" s="73"/>
      <c r="V235" s="85"/>
      <c r="W235" s="86"/>
      <c r="X235" s="86"/>
      <c r="Y235" s="86"/>
      <c r="Z235" s="86"/>
      <c r="AA235" s="87"/>
    </row>
    <row r="236" spans="1:44" s="59" customFormat="1" ht="30" customHeight="1" thickBot="1">
      <c r="A236" s="1050"/>
      <c r="B236" s="1062"/>
      <c r="C236" s="1101"/>
      <c r="D236" s="1064"/>
      <c r="E236" s="1054"/>
      <c r="F236" s="71" t="s">
        <v>54</v>
      </c>
      <c r="G236" s="399">
        <v>42410.569444444445</v>
      </c>
      <c r="H236" s="399">
        <v>42410.677777777775</v>
      </c>
      <c r="I236" s="71" t="s">
        <v>54</v>
      </c>
      <c r="J236" s="71" t="s">
        <v>54</v>
      </c>
      <c r="K236" s="71" t="s">
        <v>54</v>
      </c>
      <c r="L236" s="72">
        <f t="shared" ref="L236:L237" si="215">IF(RIGHT(S236)="T",(+H236-G236),0)</f>
        <v>0.10833333332993789</v>
      </c>
      <c r="M236" s="72">
        <f t="shared" ref="M236:M237" si="216">IF(RIGHT(S236)="U",(+H236-G236),0)</f>
        <v>0</v>
      </c>
      <c r="N236" s="72">
        <f t="shared" ref="N236:N237" si="217">IF(RIGHT(S236)="C",(+H236-G236),0)</f>
        <v>0</v>
      </c>
      <c r="O236" s="72">
        <f t="shared" ref="O236:O237" si="218">IF(RIGHT(S236)="D",(+H236-G236),0)</f>
        <v>0</v>
      </c>
      <c r="P236" s="71" t="s">
        <v>54</v>
      </c>
      <c r="Q236" s="71" t="s">
        <v>54</v>
      </c>
      <c r="R236" s="71" t="s">
        <v>54</v>
      </c>
      <c r="S236" s="393" t="s">
        <v>834</v>
      </c>
      <c r="T236" s="714" t="s">
        <v>926</v>
      </c>
      <c r="U236" s="73"/>
      <c r="V236" s="80"/>
      <c r="W236" s="81"/>
      <c r="X236" s="81"/>
      <c r="Y236" s="81"/>
      <c r="Z236" s="81"/>
      <c r="AA236" s="82"/>
    </row>
    <row r="237" spans="1:44" s="59" customFormat="1" ht="30" customHeight="1">
      <c r="A237" s="1104"/>
      <c r="B237" s="1087"/>
      <c r="C237" s="1066"/>
      <c r="D237" s="1067"/>
      <c r="E237" s="1078"/>
      <c r="F237" s="71" t="s">
        <v>54</v>
      </c>
      <c r="G237" s="399"/>
      <c r="H237" s="399"/>
      <c r="I237" s="71" t="s">
        <v>54</v>
      </c>
      <c r="J237" s="71" t="s">
        <v>54</v>
      </c>
      <c r="K237" s="71" t="s">
        <v>54</v>
      </c>
      <c r="L237" s="72">
        <f t="shared" si="215"/>
        <v>0</v>
      </c>
      <c r="M237" s="72">
        <f t="shared" si="216"/>
        <v>0</v>
      </c>
      <c r="N237" s="72">
        <f t="shared" si="217"/>
        <v>0</v>
      </c>
      <c r="O237" s="72">
        <f t="shared" si="218"/>
        <v>0</v>
      </c>
      <c r="P237" s="71" t="s">
        <v>54</v>
      </c>
      <c r="Q237" s="71" t="s">
        <v>54</v>
      </c>
      <c r="R237" s="71" t="s">
        <v>54</v>
      </c>
      <c r="S237" s="393"/>
      <c r="T237" s="714"/>
      <c r="U237" s="73"/>
      <c r="V237" s="80"/>
      <c r="W237" s="81"/>
      <c r="X237" s="81"/>
      <c r="Y237" s="81"/>
      <c r="Z237" s="81"/>
      <c r="AA237" s="82"/>
    </row>
    <row r="238" spans="1:44" s="69" customFormat="1" ht="30" customHeight="1" thickBot="1">
      <c r="A238" s="401"/>
      <c r="B238" s="60"/>
      <c r="C238" s="402" t="s">
        <v>58</v>
      </c>
      <c r="D238" s="60"/>
      <c r="E238" s="61"/>
      <c r="F238" s="62" t="s">
        <v>54</v>
      </c>
      <c r="G238" s="403"/>
      <c r="H238" s="403"/>
      <c r="I238" s="62" t="s">
        <v>54</v>
      </c>
      <c r="J238" s="62" t="s">
        <v>54</v>
      </c>
      <c r="K238" s="62" t="s">
        <v>54</v>
      </c>
      <c r="L238" s="63">
        <f t="shared" ref="L238:M238" si="219">SUM(L235:L237)</f>
        <v>0.10833333332993789</v>
      </c>
      <c r="M238" s="63">
        <f t="shared" si="219"/>
        <v>4.3750000004365575E-2</v>
      </c>
      <c r="N238" s="63">
        <f>SUM(N235:N237)</f>
        <v>0</v>
      </c>
      <c r="O238" s="63">
        <f>SUM(O235:O237)</f>
        <v>0</v>
      </c>
      <c r="P238" s="62" t="s">
        <v>54</v>
      </c>
      <c r="Q238" s="62" t="s">
        <v>54</v>
      </c>
      <c r="R238" s="62" t="s">
        <v>54</v>
      </c>
      <c r="S238" s="442"/>
      <c r="T238" s="412"/>
      <c r="U238" s="60"/>
      <c r="V238" s="404">
        <f>$AB$15-((N238*24))</f>
        <v>696</v>
      </c>
      <c r="W238" s="405">
        <v>687</v>
      </c>
      <c r="X238" s="98">
        <v>48.432000000000002</v>
      </c>
      <c r="Y238" s="406">
        <f>W238*X238</f>
        <v>33272.784</v>
      </c>
      <c r="Z238" s="404">
        <f>(Y238*(V238-L238*24))/V238</f>
        <v>33148.489117245277</v>
      </c>
      <c r="AA238" s="407">
        <f>(Z238/Y238)*100</f>
        <v>99.62643678162091</v>
      </c>
      <c r="AB238" s="59"/>
    </row>
    <row r="239" spans="1:44" s="59" customFormat="1" ht="30" customHeight="1" thickBot="1">
      <c r="A239" s="1049">
        <v>39</v>
      </c>
      <c r="B239" s="1061" t="s">
        <v>139</v>
      </c>
      <c r="C239" s="1065" t="s">
        <v>140</v>
      </c>
      <c r="D239" s="1063">
        <v>48.432000000000002</v>
      </c>
      <c r="E239" s="70" t="s">
        <v>53</v>
      </c>
      <c r="F239" s="71" t="s">
        <v>54</v>
      </c>
      <c r="G239" s="399"/>
      <c r="H239" s="399"/>
      <c r="I239" s="71" t="s">
        <v>54</v>
      </c>
      <c r="J239" s="71" t="s">
        <v>54</v>
      </c>
      <c r="K239" s="71" t="s">
        <v>54</v>
      </c>
      <c r="L239" s="72">
        <f>IF(RIGHT(S239)="T",(+H239-G239),0)</f>
        <v>0</v>
      </c>
      <c r="M239" s="72">
        <f>IF(RIGHT(S239)="U",(+H239-G239),0)</f>
        <v>0</v>
      </c>
      <c r="N239" s="72">
        <f>IF(RIGHT(S239)="C",(+H239-G239),0)</f>
        <v>0</v>
      </c>
      <c r="O239" s="72">
        <f>IF(RIGHT(S239)="D",(+H239-G239),0)</f>
        <v>0</v>
      </c>
      <c r="P239" s="71" t="s">
        <v>54</v>
      </c>
      <c r="Q239" s="71" t="s">
        <v>54</v>
      </c>
      <c r="R239" s="71" t="s">
        <v>54</v>
      </c>
      <c r="S239" s="393"/>
      <c r="T239" s="714"/>
      <c r="U239" s="73"/>
      <c r="V239" s="74"/>
      <c r="W239" s="75"/>
      <c r="X239" s="75"/>
      <c r="Y239" s="75"/>
      <c r="Z239" s="75"/>
      <c r="AA239" s="87"/>
    </row>
    <row r="240" spans="1:44" s="59" customFormat="1" ht="30" customHeight="1">
      <c r="A240" s="1050"/>
      <c r="B240" s="1062"/>
      <c r="C240" s="1101"/>
      <c r="D240" s="1064"/>
      <c r="E240" s="932"/>
      <c r="F240" s="71" t="s">
        <v>54</v>
      </c>
      <c r="G240" s="399"/>
      <c r="H240" s="399"/>
      <c r="I240" s="71" t="s">
        <v>54</v>
      </c>
      <c r="J240" s="71" t="s">
        <v>54</v>
      </c>
      <c r="K240" s="71" t="s">
        <v>54</v>
      </c>
      <c r="L240" s="72">
        <f>IF(RIGHT(S240)="T",(+H240-G240),0)</f>
        <v>0</v>
      </c>
      <c r="M240" s="72">
        <f>IF(RIGHT(S240)="U",(+H240-G240),0)</f>
        <v>0</v>
      </c>
      <c r="N240" s="72">
        <f>IF(RIGHT(S240)="C",(+H240-G240),0)</f>
        <v>0</v>
      </c>
      <c r="O240" s="72">
        <f>IF(RIGHT(S240)="D",(+H240-G240),0)</f>
        <v>0</v>
      </c>
      <c r="P240" s="71" t="s">
        <v>54</v>
      </c>
      <c r="Q240" s="71" t="s">
        <v>54</v>
      </c>
      <c r="R240" s="71" t="s">
        <v>54</v>
      </c>
      <c r="S240" s="393"/>
      <c r="T240" s="714"/>
      <c r="U240" s="173"/>
      <c r="V240" s="81"/>
      <c r="W240" s="81"/>
      <c r="X240" s="81"/>
      <c r="Y240" s="81"/>
      <c r="Z240" s="81"/>
      <c r="AA240" s="82"/>
    </row>
    <row r="241" spans="1:44" s="59" customFormat="1" ht="30" customHeight="1">
      <c r="A241" s="1050"/>
      <c r="B241" s="1062"/>
      <c r="C241" s="1101"/>
      <c r="D241" s="1064"/>
      <c r="E241" s="826"/>
      <c r="F241" s="88"/>
      <c r="G241" s="399"/>
      <c r="H241" s="399"/>
      <c r="I241" s="88"/>
      <c r="J241" s="88"/>
      <c r="K241" s="88"/>
      <c r="L241" s="78">
        <f t="shared" ref="L241" si="220">IF(RIGHT(S241)="T",(+H241-G241),0)</f>
        <v>0</v>
      </c>
      <c r="M241" s="78">
        <f t="shared" ref="M241" si="221">IF(RIGHT(S241)="U",(+H241-G241),0)</f>
        <v>0</v>
      </c>
      <c r="N241" s="78">
        <f t="shared" ref="N241" si="222">IF(RIGHT(S241)="C",(+H241-G241),0)</f>
        <v>0</v>
      </c>
      <c r="O241" s="78">
        <f t="shared" ref="O241" si="223">IF(RIGHT(S241)="D",(+H241-G241),0)</f>
        <v>0</v>
      </c>
      <c r="P241" s="88"/>
      <c r="Q241" s="88"/>
      <c r="R241" s="88"/>
      <c r="S241" s="393"/>
      <c r="T241" s="714"/>
      <c r="U241" s="173"/>
      <c r="V241" s="81"/>
      <c r="W241" s="81"/>
      <c r="X241" s="81"/>
      <c r="Y241" s="81"/>
      <c r="Z241" s="81"/>
      <c r="AA241" s="82"/>
    </row>
    <row r="242" spans="1:44" s="69" customFormat="1" ht="30" customHeight="1" thickBot="1">
      <c r="A242" s="401"/>
      <c r="B242" s="60"/>
      <c r="C242" s="402" t="s">
        <v>58</v>
      </c>
      <c r="D242" s="60"/>
      <c r="E242" s="61"/>
      <c r="F242" s="62" t="s">
        <v>54</v>
      </c>
      <c r="G242" s="403"/>
      <c r="H242" s="403"/>
      <c r="I242" s="62" t="s">
        <v>54</v>
      </c>
      <c r="J242" s="62" t="s">
        <v>54</v>
      </c>
      <c r="K242" s="62" t="s">
        <v>54</v>
      </c>
      <c r="L242" s="63">
        <f>SUM(L239:L241)</f>
        <v>0</v>
      </c>
      <c r="M242" s="63">
        <f>SUM(M239:M241)</f>
        <v>0</v>
      </c>
      <c r="N242" s="63">
        <f>SUM(N239:N241)</f>
        <v>0</v>
      </c>
      <c r="O242" s="63">
        <f>SUM(O239:O241)</f>
        <v>0</v>
      </c>
      <c r="P242" s="62" t="s">
        <v>54</v>
      </c>
      <c r="Q242" s="62" t="s">
        <v>54</v>
      </c>
      <c r="R242" s="62" t="s">
        <v>54</v>
      </c>
      <c r="S242" s="442"/>
      <c r="T242" s="412"/>
      <c r="U242" s="60"/>
      <c r="V242" s="404">
        <f>$AB$15-((N242*24))</f>
        <v>696</v>
      </c>
      <c r="W242" s="405">
        <v>687</v>
      </c>
      <c r="X242" s="98">
        <v>48.432000000000002</v>
      </c>
      <c r="Y242" s="406">
        <f>W242*X242</f>
        <v>33272.784</v>
      </c>
      <c r="Z242" s="404">
        <f>(Y242*(V242-L242*24))/V242</f>
        <v>33272.784</v>
      </c>
      <c r="AA242" s="407">
        <f>(Z242/Y242)*100</f>
        <v>100</v>
      </c>
      <c r="AB242" s="59"/>
    </row>
    <row r="243" spans="1:44" s="166" customFormat="1" ht="30" customHeight="1">
      <c r="A243" s="1059">
        <v>40</v>
      </c>
      <c r="B243" s="1074" t="s">
        <v>141</v>
      </c>
      <c r="C243" s="1130" t="s">
        <v>142</v>
      </c>
      <c r="D243" s="1063">
        <v>82.8</v>
      </c>
      <c r="E243" s="1053" t="s">
        <v>53</v>
      </c>
      <c r="F243" s="71" t="s">
        <v>54</v>
      </c>
      <c r="G243" s="399"/>
      <c r="H243" s="399"/>
      <c r="I243" s="92"/>
      <c r="J243" s="92"/>
      <c r="K243" s="92"/>
      <c r="L243" s="72">
        <f>IF(RIGHT(S243)="T",(+H243-G243),0)</f>
        <v>0</v>
      </c>
      <c r="M243" s="72">
        <f>IF(RIGHT(S243)="U",(+H243-G243),0)</f>
        <v>0</v>
      </c>
      <c r="N243" s="72">
        <f>IF(RIGHT(S243)="C",(+H243-G243),0)</f>
        <v>0</v>
      </c>
      <c r="O243" s="72">
        <f>IF(RIGHT(S243)="D",(+H243-G243),0)</f>
        <v>0</v>
      </c>
      <c r="P243" s="93"/>
      <c r="Q243" s="93"/>
      <c r="R243" s="93"/>
      <c r="S243" s="393"/>
      <c r="T243" s="714"/>
      <c r="U243" s="93"/>
      <c r="V243" s="94"/>
      <c r="W243" s="95"/>
      <c r="X243" s="95"/>
      <c r="Y243" s="95"/>
      <c r="Z243" s="95"/>
      <c r="AA243" s="96"/>
      <c r="AB243" s="165"/>
      <c r="AC243" s="165"/>
      <c r="AD243" s="165"/>
      <c r="AE243" s="165"/>
      <c r="AF243" s="165"/>
      <c r="AG243" s="165"/>
      <c r="AH243" s="165"/>
      <c r="AI243" s="165"/>
      <c r="AJ243" s="165"/>
      <c r="AK243" s="165"/>
      <c r="AL243" s="165"/>
      <c r="AM243" s="165"/>
      <c r="AN243" s="165"/>
      <c r="AO243" s="165"/>
      <c r="AP243" s="165"/>
      <c r="AQ243" s="165"/>
      <c r="AR243" s="165"/>
    </row>
    <row r="244" spans="1:44" s="166" customFormat="1" ht="30" customHeight="1">
      <c r="A244" s="1103"/>
      <c r="B244" s="1093"/>
      <c r="C244" s="1133"/>
      <c r="D244" s="1067"/>
      <c r="E244" s="1078"/>
      <c r="F244" s="88"/>
      <c r="G244" s="399"/>
      <c r="H244" s="399"/>
      <c r="I244" s="837"/>
      <c r="J244" s="837"/>
      <c r="K244" s="837"/>
      <c r="L244" s="78">
        <f t="shared" ref="L244" si="224">IF(RIGHT(S244)="T",(+H244-G244),0)</f>
        <v>0</v>
      </c>
      <c r="M244" s="78">
        <f t="shared" ref="M244" si="225">IF(RIGHT(S244)="U",(+H244-G244),0)</f>
        <v>0</v>
      </c>
      <c r="N244" s="78">
        <f t="shared" ref="N244" si="226">IF(RIGHT(S244)="C",(+H244-G244),0)</f>
        <v>0</v>
      </c>
      <c r="O244" s="78">
        <f t="shared" ref="O244" si="227">IF(RIGHT(S244)="D",(+H244-G244),0)</f>
        <v>0</v>
      </c>
      <c r="P244" s="42"/>
      <c r="Q244" s="42"/>
      <c r="R244" s="42"/>
      <c r="S244" s="393"/>
      <c r="T244" s="714"/>
      <c r="U244" s="42"/>
      <c r="V244" s="127"/>
      <c r="W244" s="114"/>
      <c r="X244" s="114"/>
      <c r="Y244" s="114"/>
      <c r="Z244" s="114"/>
      <c r="AA244" s="128"/>
      <c r="AB244" s="165"/>
      <c r="AC244" s="165"/>
      <c r="AD244" s="165"/>
      <c r="AE244" s="165"/>
      <c r="AF244" s="165"/>
      <c r="AG244" s="165"/>
      <c r="AH244" s="165"/>
      <c r="AI244" s="165"/>
      <c r="AJ244" s="165"/>
      <c r="AK244" s="165"/>
      <c r="AL244" s="165"/>
      <c r="AM244" s="165"/>
      <c r="AN244" s="165"/>
      <c r="AO244" s="165"/>
      <c r="AP244" s="165"/>
      <c r="AQ244" s="165"/>
      <c r="AR244" s="165"/>
    </row>
    <row r="245" spans="1:44" s="126" customFormat="1" ht="30" customHeight="1" thickBot="1">
      <c r="A245" s="401"/>
      <c r="B245" s="60"/>
      <c r="C245" s="402" t="s">
        <v>58</v>
      </c>
      <c r="D245" s="60"/>
      <c r="E245" s="61"/>
      <c r="F245" s="62" t="s">
        <v>54</v>
      </c>
      <c r="G245" s="403"/>
      <c r="H245" s="403"/>
      <c r="I245" s="62" t="s">
        <v>54</v>
      </c>
      <c r="J245" s="62" t="s">
        <v>54</v>
      </c>
      <c r="K245" s="62" t="s">
        <v>54</v>
      </c>
      <c r="L245" s="63">
        <f>SUM(L243:L244)</f>
        <v>0</v>
      </c>
      <c r="M245" s="63">
        <f t="shared" ref="M245:O245" si="228">SUM(M243:M244)</f>
        <v>0</v>
      </c>
      <c r="N245" s="63">
        <f t="shared" si="228"/>
        <v>0</v>
      </c>
      <c r="O245" s="63">
        <f t="shared" si="228"/>
        <v>0</v>
      </c>
      <c r="P245" s="62" t="s">
        <v>54</v>
      </c>
      <c r="Q245" s="62" t="s">
        <v>54</v>
      </c>
      <c r="R245" s="62" t="s">
        <v>54</v>
      </c>
      <c r="S245" s="442"/>
      <c r="T245" s="412"/>
      <c r="U245" s="60"/>
      <c r="V245" s="404">
        <f>$AB$15-((N245*24))</f>
        <v>696</v>
      </c>
      <c r="W245" s="405">
        <v>515</v>
      </c>
      <c r="X245" s="98">
        <v>82.8</v>
      </c>
      <c r="Y245" s="406">
        <f>W245*X245</f>
        <v>42642</v>
      </c>
      <c r="Z245" s="404">
        <f>(Y245*(V245-L245*24))/V245</f>
        <v>42642</v>
      </c>
      <c r="AA245" s="407">
        <f>(Z245/Y245)*100</f>
        <v>100</v>
      </c>
      <c r="AB245" s="124"/>
    </row>
    <row r="246" spans="1:44" s="59" customFormat="1" ht="30" customHeight="1" thickBot="1">
      <c r="A246" s="1049">
        <v>41</v>
      </c>
      <c r="B246" s="1061" t="s">
        <v>143</v>
      </c>
      <c r="C246" s="1065" t="s">
        <v>927</v>
      </c>
      <c r="D246" s="1063">
        <v>211.547</v>
      </c>
      <c r="E246" s="1053" t="s">
        <v>53</v>
      </c>
      <c r="F246" s="71" t="s">
        <v>54</v>
      </c>
      <c r="G246" s="614">
        <v>42401</v>
      </c>
      <c r="H246" s="399">
        <v>42401.28125</v>
      </c>
      <c r="I246" s="71" t="s">
        <v>54</v>
      </c>
      <c r="J246" s="71" t="s">
        <v>54</v>
      </c>
      <c r="K246" s="71" t="s">
        <v>54</v>
      </c>
      <c r="L246" s="72">
        <f>IF(RIGHT(S246)="T",(+H246-G246),0)</f>
        <v>0</v>
      </c>
      <c r="M246" s="72">
        <f>IF(RIGHT(S246)="U",(+H246-G246),0)</f>
        <v>0</v>
      </c>
      <c r="N246" s="72">
        <f>IF(RIGHT(S246)="C",(+H246-G246),0)</f>
        <v>0</v>
      </c>
      <c r="O246" s="72">
        <f>IF(RIGHT(S246)="D",(+H246-G246),0)</f>
        <v>0.28125</v>
      </c>
      <c r="P246" s="71" t="s">
        <v>54</v>
      </c>
      <c r="Q246" s="71" t="s">
        <v>54</v>
      </c>
      <c r="R246" s="71" t="s">
        <v>54</v>
      </c>
      <c r="S246" s="393" t="s">
        <v>57</v>
      </c>
      <c r="T246" s="714" t="s">
        <v>928</v>
      </c>
      <c r="U246" s="73"/>
      <c r="V246" s="85"/>
      <c r="W246" s="86"/>
      <c r="X246" s="86"/>
      <c r="Y246" s="86"/>
      <c r="Z246" s="86"/>
      <c r="AA246" s="87"/>
    </row>
    <row r="247" spans="1:44" s="59" customFormat="1" ht="30" customHeight="1" thickBot="1">
      <c r="A247" s="1050"/>
      <c r="B247" s="1062"/>
      <c r="C247" s="1101"/>
      <c r="D247" s="1064"/>
      <c r="E247" s="1054"/>
      <c r="F247" s="88"/>
      <c r="G247" s="399">
        <v>42402.884722222225</v>
      </c>
      <c r="H247" s="399">
        <v>42403.306250000001</v>
      </c>
      <c r="I247" s="88"/>
      <c r="J247" s="88"/>
      <c r="K247" s="88"/>
      <c r="L247" s="72">
        <f t="shared" ref="L247:L249" si="229">IF(RIGHT(S247)="T",(+H247-G247),0)</f>
        <v>0</v>
      </c>
      <c r="M247" s="72">
        <f t="shared" ref="M247:M249" si="230">IF(RIGHT(S247)="U",(+H247-G247),0)</f>
        <v>0</v>
      </c>
      <c r="N247" s="72">
        <f t="shared" ref="N247:N249" si="231">IF(RIGHT(S247)="C",(+H247-G247),0)</f>
        <v>0</v>
      </c>
      <c r="O247" s="72">
        <f t="shared" ref="O247:O249" si="232">IF(RIGHT(S247)="D",(+H247-G247),0)</f>
        <v>0.42152777777664596</v>
      </c>
      <c r="P247" s="88"/>
      <c r="Q247" s="88"/>
      <c r="R247" s="88"/>
      <c r="S247" s="393" t="s">
        <v>57</v>
      </c>
      <c r="T247" s="714" t="s">
        <v>846</v>
      </c>
      <c r="U247" s="89"/>
      <c r="V247" s="80"/>
      <c r="W247" s="81"/>
      <c r="X247" s="81"/>
      <c r="Y247" s="81"/>
      <c r="Z247" s="81"/>
      <c r="AA247" s="82"/>
    </row>
    <row r="248" spans="1:44" s="59" customFormat="1" ht="30" customHeight="1" thickBot="1">
      <c r="A248" s="1050"/>
      <c r="B248" s="1062"/>
      <c r="C248" s="1101"/>
      <c r="D248" s="1064"/>
      <c r="E248" s="1054"/>
      <c r="F248" s="88"/>
      <c r="G248" s="399">
        <v>42412.919444444444</v>
      </c>
      <c r="H248" s="399">
        <v>42413.361111111109</v>
      </c>
      <c r="I248" s="88"/>
      <c r="J248" s="88"/>
      <c r="K248" s="88"/>
      <c r="L248" s="72">
        <f t="shared" si="229"/>
        <v>0</v>
      </c>
      <c r="M248" s="72">
        <f t="shared" si="230"/>
        <v>0</v>
      </c>
      <c r="N248" s="72">
        <f t="shared" si="231"/>
        <v>0</v>
      </c>
      <c r="O248" s="72">
        <f t="shared" si="232"/>
        <v>0.44166666666569654</v>
      </c>
      <c r="P248" s="88"/>
      <c r="Q248" s="88"/>
      <c r="R248" s="88"/>
      <c r="S248" s="393" t="s">
        <v>57</v>
      </c>
      <c r="T248" s="714" t="s">
        <v>929</v>
      </c>
      <c r="U248" s="89"/>
      <c r="V248" s="80"/>
      <c r="W248" s="81"/>
      <c r="X248" s="81"/>
      <c r="Y248" s="81"/>
      <c r="Z248" s="81"/>
      <c r="AA248" s="82"/>
    </row>
    <row r="249" spans="1:44" s="59" customFormat="1" ht="30" customHeight="1" thickBot="1">
      <c r="A249" s="1050"/>
      <c r="B249" s="1062"/>
      <c r="C249" s="1101"/>
      <c r="D249" s="1064"/>
      <c r="E249" s="1054"/>
      <c r="F249" s="88"/>
      <c r="G249" s="399">
        <v>42413.901388888888</v>
      </c>
      <c r="H249" s="399">
        <v>42414.337500000001</v>
      </c>
      <c r="I249" s="88"/>
      <c r="J249" s="88"/>
      <c r="K249" s="88"/>
      <c r="L249" s="72">
        <f t="shared" si="229"/>
        <v>0</v>
      </c>
      <c r="M249" s="72">
        <f t="shared" si="230"/>
        <v>0</v>
      </c>
      <c r="N249" s="72">
        <f t="shared" si="231"/>
        <v>0</v>
      </c>
      <c r="O249" s="72">
        <f t="shared" si="232"/>
        <v>0.43611111111385981</v>
      </c>
      <c r="P249" s="88"/>
      <c r="Q249" s="88"/>
      <c r="R249" s="88"/>
      <c r="S249" s="393" t="s">
        <v>57</v>
      </c>
      <c r="T249" s="714" t="s">
        <v>930</v>
      </c>
      <c r="U249" s="89"/>
      <c r="V249" s="80"/>
      <c r="W249" s="81"/>
      <c r="X249" s="81"/>
      <c r="Y249" s="81"/>
      <c r="Z249" s="81"/>
      <c r="AA249" s="82"/>
    </row>
    <row r="250" spans="1:44" s="59" customFormat="1" ht="30" customHeight="1">
      <c r="A250" s="1050"/>
      <c r="B250" s="1062"/>
      <c r="C250" s="1101"/>
      <c r="D250" s="1064"/>
      <c r="E250" s="1054"/>
      <c r="F250" s="88"/>
      <c r="G250" s="399">
        <v>42416.897916666669</v>
      </c>
      <c r="H250" s="399">
        <v>42417.341666666667</v>
      </c>
      <c r="I250" s="88"/>
      <c r="J250" s="88"/>
      <c r="K250" s="88"/>
      <c r="L250" s="72">
        <f t="shared" ref="L250" si="233">IF(RIGHT(S250)="T",(+H250-G250),0)</f>
        <v>0</v>
      </c>
      <c r="M250" s="72">
        <f t="shared" ref="M250" si="234">IF(RIGHT(S250)="U",(+H250-G250),0)</f>
        <v>0</v>
      </c>
      <c r="N250" s="72">
        <f t="shared" ref="N250" si="235">IF(RIGHT(S250)="C",(+H250-G250),0)</f>
        <v>0</v>
      </c>
      <c r="O250" s="72">
        <f t="shared" ref="O250" si="236">IF(RIGHT(S250)="D",(+H250-G250),0)</f>
        <v>0.44374999999854481</v>
      </c>
      <c r="P250" s="88"/>
      <c r="Q250" s="88"/>
      <c r="R250" s="88"/>
      <c r="S250" s="393" t="s">
        <v>57</v>
      </c>
      <c r="T250" s="714" t="s">
        <v>931</v>
      </c>
      <c r="U250" s="89"/>
      <c r="V250" s="80"/>
      <c r="W250" s="81"/>
      <c r="X250" s="81"/>
      <c r="Y250" s="81"/>
      <c r="Z250" s="81"/>
      <c r="AA250" s="82"/>
    </row>
    <row r="251" spans="1:44" s="69" customFormat="1" ht="30" customHeight="1" thickBot="1">
      <c r="A251" s="401"/>
      <c r="B251" s="60"/>
      <c r="C251" s="402" t="s">
        <v>58</v>
      </c>
      <c r="D251" s="60"/>
      <c r="E251" s="61"/>
      <c r="F251" s="62" t="s">
        <v>54</v>
      </c>
      <c r="G251" s="403"/>
      <c r="H251" s="403"/>
      <c r="I251" s="62" t="s">
        <v>54</v>
      </c>
      <c r="J251" s="62" t="s">
        <v>54</v>
      </c>
      <c r="K251" s="62" t="s">
        <v>54</v>
      </c>
      <c r="L251" s="63">
        <f>SUM(L246:L250)</f>
        <v>0</v>
      </c>
      <c r="M251" s="63">
        <f>SUM(M246:M250)</f>
        <v>0</v>
      </c>
      <c r="N251" s="63">
        <f>SUM(N246:N250)</f>
        <v>0</v>
      </c>
      <c r="O251" s="63">
        <f>SUM(O246:O250)</f>
        <v>2.0243055555547471</v>
      </c>
      <c r="P251" s="62" t="s">
        <v>54</v>
      </c>
      <c r="Q251" s="62" t="s">
        <v>54</v>
      </c>
      <c r="R251" s="62" t="s">
        <v>54</v>
      </c>
      <c r="S251" s="442"/>
      <c r="T251" s="412"/>
      <c r="U251" s="60"/>
      <c r="V251" s="404">
        <f>$AB$15-((N251*24))</f>
        <v>696</v>
      </c>
      <c r="W251" s="405">
        <v>403</v>
      </c>
      <c r="X251" s="98">
        <v>211.547</v>
      </c>
      <c r="Y251" s="406">
        <f>W251*X251</f>
        <v>85253.440999999992</v>
      </c>
      <c r="Z251" s="404">
        <f>(Y251*(V251-L251*24))/V251</f>
        <v>85253.440999999992</v>
      </c>
      <c r="AA251" s="407">
        <f>(Z251/Y251)*100</f>
        <v>100</v>
      </c>
      <c r="AB251" s="59"/>
    </row>
    <row r="252" spans="1:44" s="59" customFormat="1" ht="30" customHeight="1">
      <c r="A252" s="1049">
        <v>42</v>
      </c>
      <c r="B252" s="1061" t="s">
        <v>144</v>
      </c>
      <c r="C252" s="1065" t="s">
        <v>145</v>
      </c>
      <c r="D252" s="1063">
        <v>132.428</v>
      </c>
      <c r="E252" s="1053" t="s">
        <v>53</v>
      </c>
      <c r="F252" s="71" t="s">
        <v>54</v>
      </c>
      <c r="G252" s="399"/>
      <c r="H252" s="399"/>
      <c r="I252" s="71" t="s">
        <v>54</v>
      </c>
      <c r="J252" s="71" t="s">
        <v>54</v>
      </c>
      <c r="K252" s="71" t="s">
        <v>54</v>
      </c>
      <c r="L252" s="72">
        <f t="shared" ref="L252:L253" si="237">IF(RIGHT(S252)="T",(+H252-G252),0)</f>
        <v>0</v>
      </c>
      <c r="M252" s="72">
        <f t="shared" ref="M252:M253" si="238">IF(RIGHT(S252)="U",(+H252-G252),0)</f>
        <v>0</v>
      </c>
      <c r="N252" s="72">
        <f t="shared" ref="N252:N253" si="239">IF(RIGHT(S252)="C",(+H252-G252),0)</f>
        <v>0</v>
      </c>
      <c r="O252" s="72">
        <f t="shared" ref="O252:O253" si="240">IF(RIGHT(S252)="D",(+H252-G252),0)</f>
        <v>0</v>
      </c>
      <c r="P252" s="71" t="s">
        <v>54</v>
      </c>
      <c r="Q252" s="71" t="s">
        <v>54</v>
      </c>
      <c r="R252" s="71" t="s">
        <v>54</v>
      </c>
      <c r="S252" s="393"/>
      <c r="T252" s="394"/>
      <c r="U252" s="73"/>
      <c r="V252" s="85"/>
      <c r="W252" s="86"/>
      <c r="X252" s="86"/>
      <c r="Y252" s="86"/>
      <c r="Z252" s="86"/>
      <c r="AA252" s="87"/>
    </row>
    <row r="253" spans="1:44" s="59" customFormat="1" ht="30" customHeight="1">
      <c r="A253" s="1104"/>
      <c r="B253" s="1087"/>
      <c r="C253" s="1066"/>
      <c r="D253" s="1067"/>
      <c r="E253" s="1078"/>
      <c r="F253" s="88"/>
      <c r="G253" s="399"/>
      <c r="H253" s="399"/>
      <c r="I253" s="88"/>
      <c r="J253" s="88"/>
      <c r="K253" s="88"/>
      <c r="L253" s="78">
        <f t="shared" si="237"/>
        <v>0</v>
      </c>
      <c r="M253" s="78">
        <f t="shared" si="238"/>
        <v>0</v>
      </c>
      <c r="N253" s="78">
        <f t="shared" si="239"/>
        <v>0</v>
      </c>
      <c r="O253" s="78">
        <f t="shared" si="240"/>
        <v>0</v>
      </c>
      <c r="P253" s="88"/>
      <c r="Q253" s="88"/>
      <c r="R253" s="88"/>
      <c r="S253" s="393"/>
      <c r="T253" s="394"/>
      <c r="U253" s="89"/>
      <c r="V253" s="80"/>
      <c r="W253" s="81"/>
      <c r="X253" s="81"/>
      <c r="Y253" s="81"/>
      <c r="Z253" s="81"/>
      <c r="AA253" s="82"/>
    </row>
    <row r="254" spans="1:44" s="69" customFormat="1" ht="30" customHeight="1" thickBot="1">
      <c r="A254" s="401"/>
      <c r="B254" s="60"/>
      <c r="C254" s="402" t="s">
        <v>58</v>
      </c>
      <c r="D254" s="60"/>
      <c r="E254" s="61"/>
      <c r="F254" s="62" t="s">
        <v>54</v>
      </c>
      <c r="G254" s="403"/>
      <c r="H254" s="403"/>
      <c r="I254" s="62" t="s">
        <v>54</v>
      </c>
      <c r="J254" s="62" t="s">
        <v>54</v>
      </c>
      <c r="K254" s="164"/>
      <c r="L254" s="63">
        <f>SUM(L252:L253)</f>
        <v>0</v>
      </c>
      <c r="M254" s="63">
        <f t="shared" ref="M254:O254" si="241">SUM(M252:M253)</f>
        <v>0</v>
      </c>
      <c r="N254" s="63">
        <f t="shared" si="241"/>
        <v>0</v>
      </c>
      <c r="O254" s="63">
        <f t="shared" si="241"/>
        <v>0</v>
      </c>
      <c r="P254" s="62" t="s">
        <v>54</v>
      </c>
      <c r="Q254" s="62" t="s">
        <v>54</v>
      </c>
      <c r="R254" s="62" t="s">
        <v>54</v>
      </c>
      <c r="S254" s="442"/>
      <c r="T254" s="412"/>
      <c r="U254" s="60"/>
      <c r="V254" s="404">
        <f>$AB$15-((N254*24))</f>
        <v>696</v>
      </c>
      <c r="W254" s="405">
        <v>515</v>
      </c>
      <c r="X254" s="98">
        <v>132.428</v>
      </c>
      <c r="Y254" s="406">
        <f>W254*X254</f>
        <v>68200.42</v>
      </c>
      <c r="Z254" s="404">
        <f>(Y254*(V254-L254*24))/V254</f>
        <v>68200.42</v>
      </c>
      <c r="AA254" s="407">
        <f>(Z254/Y254)*100</f>
        <v>100</v>
      </c>
      <c r="AB254" s="59"/>
    </row>
    <row r="255" spans="1:44" s="124" customFormat="1" ht="30" customHeight="1" thickBot="1">
      <c r="A255" s="1049">
        <v>43</v>
      </c>
      <c r="B255" s="1061" t="s">
        <v>146</v>
      </c>
      <c r="C255" s="1065" t="s">
        <v>147</v>
      </c>
      <c r="D255" s="1063">
        <v>48.427999999999997</v>
      </c>
      <c r="E255" s="1053" t="s">
        <v>53</v>
      </c>
      <c r="F255" s="71" t="s">
        <v>54</v>
      </c>
      <c r="G255" s="614">
        <v>42401</v>
      </c>
      <c r="H255" s="399">
        <v>42401.334722222222</v>
      </c>
      <c r="I255" s="71" t="s">
        <v>54</v>
      </c>
      <c r="J255" s="71" t="s">
        <v>54</v>
      </c>
      <c r="K255" s="92"/>
      <c r="L255" s="72">
        <f>IF(RIGHT(S255)="T",(+H255-G255),0)</f>
        <v>0</v>
      </c>
      <c r="M255" s="72">
        <f>IF(RIGHT(S255)="U",(+H255-G255),0)</f>
        <v>0</v>
      </c>
      <c r="N255" s="72">
        <f>IF(RIGHT(S255)="C",(+H255-G255),0)</f>
        <v>0</v>
      </c>
      <c r="O255" s="72">
        <f>IF(RIGHT(S255)="D",(+H255-G255),0)</f>
        <v>0.33472222222189885</v>
      </c>
      <c r="P255" s="71" t="s">
        <v>54</v>
      </c>
      <c r="Q255" s="71" t="s">
        <v>54</v>
      </c>
      <c r="R255" s="71" t="s">
        <v>54</v>
      </c>
      <c r="S255" s="393" t="s">
        <v>57</v>
      </c>
      <c r="T255" s="714" t="s">
        <v>932</v>
      </c>
      <c r="U255" s="123"/>
      <c r="V255" s="74"/>
      <c r="W255" s="75"/>
      <c r="X255" s="75"/>
      <c r="Y255" s="75"/>
      <c r="Z255" s="75"/>
      <c r="AA255" s="76"/>
    </row>
    <row r="256" spans="1:44" s="124" customFormat="1" ht="30" customHeight="1" thickBot="1">
      <c r="A256" s="1050"/>
      <c r="B256" s="1062"/>
      <c r="C256" s="1101"/>
      <c r="D256" s="1064"/>
      <c r="E256" s="1054"/>
      <c r="F256" s="52"/>
      <c r="G256" s="399">
        <v>42402.853472222225</v>
      </c>
      <c r="H256" s="399">
        <v>42403.3125</v>
      </c>
      <c r="I256" s="52"/>
      <c r="J256" s="52"/>
      <c r="K256" s="884"/>
      <c r="L256" s="72">
        <f t="shared" ref="L256:L257" si="242">IF(RIGHT(S256)="T",(+H256-G256),0)</f>
        <v>0</v>
      </c>
      <c r="M256" s="72">
        <f t="shared" ref="M256:M257" si="243">IF(RIGHT(S256)="U",(+H256-G256),0)</f>
        <v>0</v>
      </c>
      <c r="N256" s="72">
        <f t="shared" ref="N256:N257" si="244">IF(RIGHT(S256)="C",(+H256-G256),0)</f>
        <v>0</v>
      </c>
      <c r="O256" s="72">
        <f t="shared" ref="O256:O257" si="245">IF(RIGHT(S256)="D",(+H256-G256),0)</f>
        <v>0.45902777777519077</v>
      </c>
      <c r="P256" s="52"/>
      <c r="Q256" s="52"/>
      <c r="R256" s="52"/>
      <c r="S256" s="393" t="s">
        <v>57</v>
      </c>
      <c r="T256" s="714" t="s">
        <v>847</v>
      </c>
      <c r="U256" s="897"/>
      <c r="V256" s="80"/>
      <c r="W256" s="81"/>
      <c r="X256" s="81"/>
      <c r="Y256" s="81"/>
      <c r="Z256" s="81"/>
      <c r="AA256" s="82"/>
    </row>
    <row r="257" spans="1:27" s="124" customFormat="1" ht="30" customHeight="1" thickBot="1">
      <c r="A257" s="1050"/>
      <c r="B257" s="1062"/>
      <c r="C257" s="1101"/>
      <c r="D257" s="1064"/>
      <c r="E257" s="1054"/>
      <c r="F257" s="52"/>
      <c r="G257" s="399">
        <v>42403.892361111109</v>
      </c>
      <c r="H257" s="399">
        <v>42404.445833333331</v>
      </c>
      <c r="I257" s="52"/>
      <c r="J257" s="52"/>
      <c r="K257" s="884"/>
      <c r="L257" s="72">
        <f t="shared" si="242"/>
        <v>0</v>
      </c>
      <c r="M257" s="72">
        <f t="shared" si="243"/>
        <v>0</v>
      </c>
      <c r="N257" s="72">
        <f t="shared" si="244"/>
        <v>0</v>
      </c>
      <c r="O257" s="72">
        <f t="shared" si="245"/>
        <v>0.55347222222189885</v>
      </c>
      <c r="P257" s="52"/>
      <c r="Q257" s="52"/>
      <c r="R257" s="52"/>
      <c r="S257" s="393" t="s">
        <v>57</v>
      </c>
      <c r="T257" s="714" t="s">
        <v>846</v>
      </c>
      <c r="U257" s="897"/>
      <c r="V257" s="80"/>
      <c r="W257" s="81"/>
      <c r="X257" s="81"/>
      <c r="Y257" s="81"/>
      <c r="Z257" s="81"/>
      <c r="AA257" s="82"/>
    </row>
    <row r="258" spans="1:27" s="124" customFormat="1" ht="30" customHeight="1" thickBot="1">
      <c r="A258" s="1050"/>
      <c r="B258" s="1062"/>
      <c r="C258" s="1101"/>
      <c r="D258" s="1064"/>
      <c r="E258" s="1054"/>
      <c r="F258" s="52"/>
      <c r="G258" s="399">
        <v>42404.878472222219</v>
      </c>
      <c r="H258" s="399">
        <v>42405.326388888891</v>
      </c>
      <c r="I258" s="52"/>
      <c r="J258" s="52"/>
      <c r="K258" s="913"/>
      <c r="L258" s="72">
        <f t="shared" ref="L258:L274" si="246">IF(RIGHT(S258)="T",(+H258-G258),0)</f>
        <v>0</v>
      </c>
      <c r="M258" s="72">
        <f t="shared" ref="M258:M274" si="247">IF(RIGHT(S258)="U",(+H258-G258),0)</f>
        <v>0</v>
      </c>
      <c r="N258" s="72">
        <f t="shared" ref="N258:N274" si="248">IF(RIGHT(S258)="C",(+H258-G258),0)</f>
        <v>0</v>
      </c>
      <c r="O258" s="72">
        <f t="shared" ref="O258:O274" si="249">IF(RIGHT(S258)="D",(+H258-G258),0)</f>
        <v>0.44791666667151731</v>
      </c>
      <c r="P258" s="52"/>
      <c r="Q258" s="52"/>
      <c r="R258" s="52"/>
      <c r="S258" s="393" t="s">
        <v>57</v>
      </c>
      <c r="T258" s="714" t="s">
        <v>846</v>
      </c>
      <c r="U258" s="897"/>
      <c r="V258" s="80"/>
      <c r="W258" s="81"/>
      <c r="X258" s="81"/>
      <c r="Y258" s="81"/>
      <c r="Z258" s="81"/>
      <c r="AA258" s="82"/>
    </row>
    <row r="259" spans="1:27" s="124" customFormat="1" ht="30" customHeight="1" thickBot="1">
      <c r="A259" s="1050"/>
      <c r="B259" s="1062"/>
      <c r="C259" s="1101"/>
      <c r="D259" s="1064"/>
      <c r="E259" s="1054"/>
      <c r="F259" s="52"/>
      <c r="G259" s="399">
        <v>42405.875694444447</v>
      </c>
      <c r="H259" s="399">
        <v>42406.302777777775</v>
      </c>
      <c r="I259" s="52"/>
      <c r="J259" s="52"/>
      <c r="K259" s="938"/>
      <c r="L259" s="72">
        <f t="shared" ref="L259:L265" si="250">IF(RIGHT(S259)="T",(+H259-G259),0)</f>
        <v>0</v>
      </c>
      <c r="M259" s="72">
        <f t="shared" ref="M259:M265" si="251">IF(RIGHT(S259)="U",(+H259-G259),0)</f>
        <v>0</v>
      </c>
      <c r="N259" s="72">
        <f t="shared" ref="N259:N265" si="252">IF(RIGHT(S259)="C",(+H259-G259),0)</f>
        <v>0</v>
      </c>
      <c r="O259" s="72">
        <f t="shared" ref="O259:O265" si="253">IF(RIGHT(S259)="D",(+H259-G259),0)</f>
        <v>0.42708333332848269</v>
      </c>
      <c r="P259" s="52"/>
      <c r="Q259" s="52"/>
      <c r="R259" s="52"/>
      <c r="S259" s="393" t="s">
        <v>57</v>
      </c>
      <c r="T259" s="714" t="s">
        <v>846</v>
      </c>
      <c r="U259" s="897"/>
      <c r="V259" s="80"/>
      <c r="W259" s="81"/>
      <c r="X259" s="81"/>
      <c r="Y259" s="81"/>
      <c r="Z259" s="81"/>
      <c r="AA259" s="82"/>
    </row>
    <row r="260" spans="1:27" s="124" customFormat="1" ht="30" customHeight="1" thickBot="1">
      <c r="A260" s="1050"/>
      <c r="B260" s="1062"/>
      <c r="C260" s="1101"/>
      <c r="D260" s="1064"/>
      <c r="E260" s="1054"/>
      <c r="F260" s="52"/>
      <c r="G260" s="399">
        <v>42406.902777777781</v>
      </c>
      <c r="H260" s="399">
        <v>42408.397222222222</v>
      </c>
      <c r="I260" s="52"/>
      <c r="J260" s="52"/>
      <c r="K260" s="938"/>
      <c r="L260" s="72">
        <f t="shared" si="250"/>
        <v>0</v>
      </c>
      <c r="M260" s="72">
        <f t="shared" si="251"/>
        <v>0</v>
      </c>
      <c r="N260" s="72">
        <f t="shared" si="252"/>
        <v>0</v>
      </c>
      <c r="O260" s="72">
        <f t="shared" si="253"/>
        <v>1.4944444444408873</v>
      </c>
      <c r="P260" s="52"/>
      <c r="Q260" s="52"/>
      <c r="R260" s="52"/>
      <c r="S260" s="393" t="s">
        <v>57</v>
      </c>
      <c r="T260" s="714" t="s">
        <v>852</v>
      </c>
      <c r="U260" s="897"/>
      <c r="V260" s="80"/>
      <c r="W260" s="81"/>
      <c r="X260" s="81"/>
      <c r="Y260" s="81"/>
      <c r="Z260" s="81"/>
      <c r="AA260" s="82"/>
    </row>
    <row r="261" spans="1:27" s="124" customFormat="1" ht="30" customHeight="1" thickBot="1">
      <c r="A261" s="1050"/>
      <c r="B261" s="1062"/>
      <c r="C261" s="1101"/>
      <c r="D261" s="1064"/>
      <c r="E261" s="1054"/>
      <c r="F261" s="52"/>
      <c r="G261" s="399">
        <v>42411.037499999999</v>
      </c>
      <c r="H261" s="399">
        <v>42411.300694444442</v>
      </c>
      <c r="I261" s="52"/>
      <c r="J261" s="52"/>
      <c r="K261" s="938"/>
      <c r="L261" s="72">
        <f t="shared" si="250"/>
        <v>0</v>
      </c>
      <c r="M261" s="72">
        <f t="shared" si="251"/>
        <v>0</v>
      </c>
      <c r="N261" s="72">
        <f t="shared" si="252"/>
        <v>0</v>
      </c>
      <c r="O261" s="72">
        <f t="shared" si="253"/>
        <v>0.26319444444379769</v>
      </c>
      <c r="P261" s="52"/>
      <c r="Q261" s="52"/>
      <c r="R261" s="52"/>
      <c r="S261" s="393" t="s">
        <v>57</v>
      </c>
      <c r="T261" s="714" t="s">
        <v>850</v>
      </c>
      <c r="U261" s="897"/>
      <c r="V261" s="80"/>
      <c r="W261" s="81"/>
      <c r="X261" s="81"/>
      <c r="Y261" s="81"/>
      <c r="Z261" s="81"/>
      <c r="AA261" s="82"/>
    </row>
    <row r="262" spans="1:27" s="124" customFormat="1" ht="30" customHeight="1" thickBot="1">
      <c r="A262" s="1050"/>
      <c r="B262" s="1062"/>
      <c r="C262" s="1101"/>
      <c r="D262" s="1064"/>
      <c r="E262" s="1054"/>
      <c r="F262" s="52"/>
      <c r="G262" s="399">
        <v>42411.763888888891</v>
      </c>
      <c r="H262" s="399">
        <v>42412.32708333333</v>
      </c>
      <c r="I262" s="52"/>
      <c r="J262" s="52"/>
      <c r="K262" s="938"/>
      <c r="L262" s="72">
        <f t="shared" si="250"/>
        <v>0</v>
      </c>
      <c r="M262" s="72">
        <f t="shared" si="251"/>
        <v>0</v>
      </c>
      <c r="N262" s="72">
        <f t="shared" si="252"/>
        <v>0</v>
      </c>
      <c r="O262" s="72">
        <f t="shared" si="253"/>
        <v>0.56319444443943212</v>
      </c>
      <c r="P262" s="52"/>
      <c r="Q262" s="52"/>
      <c r="R262" s="52"/>
      <c r="S262" s="393" t="s">
        <v>57</v>
      </c>
      <c r="T262" s="714" t="s">
        <v>899</v>
      </c>
      <c r="U262" s="897"/>
      <c r="V262" s="80"/>
      <c r="W262" s="81"/>
      <c r="X262" s="81"/>
      <c r="Y262" s="81"/>
      <c r="Z262" s="81"/>
      <c r="AA262" s="82"/>
    </row>
    <row r="263" spans="1:27" s="124" customFormat="1" ht="30" customHeight="1" thickBot="1">
      <c r="A263" s="1050"/>
      <c r="B263" s="1062"/>
      <c r="C263" s="1101"/>
      <c r="D263" s="1064"/>
      <c r="E263" s="1054"/>
      <c r="F263" s="52"/>
      <c r="G263" s="399">
        <v>42412.911111111112</v>
      </c>
      <c r="H263" s="399">
        <v>42413.279861111114</v>
      </c>
      <c r="I263" s="52"/>
      <c r="J263" s="52"/>
      <c r="K263" s="938"/>
      <c r="L263" s="72">
        <f t="shared" si="250"/>
        <v>0</v>
      </c>
      <c r="M263" s="72">
        <f t="shared" si="251"/>
        <v>0</v>
      </c>
      <c r="N263" s="72">
        <f t="shared" si="252"/>
        <v>0</v>
      </c>
      <c r="O263" s="72">
        <f t="shared" si="253"/>
        <v>0.36875000000145519</v>
      </c>
      <c r="P263" s="52"/>
      <c r="Q263" s="52"/>
      <c r="R263" s="52"/>
      <c r="S263" s="393" t="s">
        <v>57</v>
      </c>
      <c r="T263" s="714" t="s">
        <v>930</v>
      </c>
      <c r="U263" s="897"/>
      <c r="V263" s="80"/>
      <c r="W263" s="81"/>
      <c r="X263" s="81"/>
      <c r="Y263" s="81"/>
      <c r="Z263" s="81"/>
      <c r="AA263" s="82"/>
    </row>
    <row r="264" spans="1:27" s="124" customFormat="1" ht="30" customHeight="1" thickBot="1">
      <c r="A264" s="1050"/>
      <c r="B264" s="1062"/>
      <c r="C264" s="1101"/>
      <c r="D264" s="1064"/>
      <c r="E264" s="1054"/>
      <c r="F264" s="52"/>
      <c r="G264" s="399">
        <v>42413.882638888892</v>
      </c>
      <c r="H264" s="399">
        <v>42414.350694444445</v>
      </c>
      <c r="I264" s="52"/>
      <c r="J264" s="52"/>
      <c r="K264" s="938"/>
      <c r="L264" s="72">
        <f t="shared" si="250"/>
        <v>0</v>
      </c>
      <c r="M264" s="72">
        <f t="shared" si="251"/>
        <v>0</v>
      </c>
      <c r="N264" s="72">
        <f t="shared" si="252"/>
        <v>0</v>
      </c>
      <c r="O264" s="72">
        <f t="shared" si="253"/>
        <v>0.46805555555329192</v>
      </c>
      <c r="P264" s="52"/>
      <c r="Q264" s="52"/>
      <c r="R264" s="52"/>
      <c r="S264" s="393" t="s">
        <v>57</v>
      </c>
      <c r="T264" s="714" t="s">
        <v>902</v>
      </c>
      <c r="U264" s="897"/>
      <c r="V264" s="80"/>
      <c r="W264" s="81"/>
      <c r="X264" s="81"/>
      <c r="Y264" s="81"/>
      <c r="Z264" s="81"/>
      <c r="AA264" s="82"/>
    </row>
    <row r="265" spans="1:27" s="124" customFormat="1" ht="30" customHeight="1" thickBot="1">
      <c r="A265" s="1050"/>
      <c r="B265" s="1062"/>
      <c r="C265" s="1101"/>
      <c r="D265" s="1064"/>
      <c r="E265" s="1054"/>
      <c r="F265" s="52"/>
      <c r="G265" s="399">
        <v>42414.854861111111</v>
      </c>
      <c r="H265" s="399">
        <v>42415.271527777775</v>
      </c>
      <c r="I265" s="52"/>
      <c r="J265" s="52"/>
      <c r="K265" s="938"/>
      <c r="L265" s="72">
        <f t="shared" si="250"/>
        <v>0</v>
      </c>
      <c r="M265" s="72">
        <f t="shared" si="251"/>
        <v>0</v>
      </c>
      <c r="N265" s="72">
        <f t="shared" si="252"/>
        <v>0</v>
      </c>
      <c r="O265" s="72">
        <f t="shared" si="253"/>
        <v>0.41666666666424135</v>
      </c>
      <c r="P265" s="52"/>
      <c r="Q265" s="52"/>
      <c r="R265" s="52"/>
      <c r="S265" s="393" t="s">
        <v>57</v>
      </c>
      <c r="T265" s="714" t="s">
        <v>851</v>
      </c>
      <c r="U265" s="897"/>
      <c r="V265" s="80"/>
      <c r="W265" s="81"/>
      <c r="X265" s="81"/>
      <c r="Y265" s="81"/>
      <c r="Z265" s="81"/>
      <c r="AA265" s="82"/>
    </row>
    <row r="266" spans="1:27" s="124" customFormat="1" ht="30" customHeight="1" thickBot="1">
      <c r="A266" s="1050"/>
      <c r="B266" s="1062"/>
      <c r="C266" s="1101"/>
      <c r="D266" s="1064"/>
      <c r="E266" s="1054"/>
      <c r="F266" s="52"/>
      <c r="G266" s="399">
        <v>42416.877083333333</v>
      </c>
      <c r="H266" s="399">
        <v>42417.338888888888</v>
      </c>
      <c r="I266" s="52"/>
      <c r="J266" s="52"/>
      <c r="K266" s="913"/>
      <c r="L266" s="72">
        <f t="shared" si="246"/>
        <v>0</v>
      </c>
      <c r="M266" s="72">
        <f t="shared" si="247"/>
        <v>0</v>
      </c>
      <c r="N266" s="72">
        <f t="shared" si="248"/>
        <v>0</v>
      </c>
      <c r="O266" s="72">
        <f t="shared" si="249"/>
        <v>0.46180555555474712</v>
      </c>
      <c r="P266" s="52"/>
      <c r="Q266" s="52"/>
      <c r="R266" s="52"/>
      <c r="S266" s="393" t="s">
        <v>57</v>
      </c>
      <c r="T266" s="714" t="s">
        <v>933</v>
      </c>
      <c r="U266" s="897"/>
      <c r="V266" s="80"/>
      <c r="W266" s="81"/>
      <c r="X266" s="81"/>
      <c r="Y266" s="81"/>
      <c r="Z266" s="81"/>
      <c r="AA266" s="82"/>
    </row>
    <row r="267" spans="1:27" s="124" customFormat="1" ht="30" customHeight="1" thickBot="1">
      <c r="A267" s="1050"/>
      <c r="B267" s="1062"/>
      <c r="C267" s="1101"/>
      <c r="D267" s="1064"/>
      <c r="E267" s="1054"/>
      <c r="F267" s="52"/>
      <c r="G267" s="399">
        <v>42417.866666666669</v>
      </c>
      <c r="H267" s="399">
        <v>42418.329861111109</v>
      </c>
      <c r="I267" s="52"/>
      <c r="J267" s="52"/>
      <c r="K267" s="913"/>
      <c r="L267" s="72">
        <f t="shared" si="246"/>
        <v>0</v>
      </c>
      <c r="M267" s="72">
        <f t="shared" si="247"/>
        <v>0</v>
      </c>
      <c r="N267" s="72">
        <f t="shared" si="248"/>
        <v>0</v>
      </c>
      <c r="O267" s="72">
        <f t="shared" si="249"/>
        <v>0.46319444444088731</v>
      </c>
      <c r="P267" s="52"/>
      <c r="Q267" s="52"/>
      <c r="R267" s="52"/>
      <c r="S267" s="393" t="s">
        <v>57</v>
      </c>
      <c r="T267" s="714" t="s">
        <v>934</v>
      </c>
      <c r="U267" s="897"/>
      <c r="V267" s="80"/>
      <c r="W267" s="81"/>
      <c r="X267" s="81"/>
      <c r="Y267" s="81"/>
      <c r="Z267" s="81"/>
      <c r="AA267" s="82"/>
    </row>
    <row r="268" spans="1:27" s="124" customFormat="1" ht="30" customHeight="1" thickBot="1">
      <c r="A268" s="1050"/>
      <c r="B268" s="1062"/>
      <c r="C268" s="1101"/>
      <c r="D268" s="1064"/>
      <c r="E268" s="1054"/>
      <c r="F268" s="52"/>
      <c r="G268" s="399">
        <v>42420.052083333336</v>
      </c>
      <c r="H268" s="399">
        <v>42420.367361111108</v>
      </c>
      <c r="I268" s="52"/>
      <c r="J268" s="52"/>
      <c r="K268" s="913"/>
      <c r="L268" s="72">
        <f t="shared" si="246"/>
        <v>0</v>
      </c>
      <c r="M268" s="72">
        <f t="shared" si="247"/>
        <v>0</v>
      </c>
      <c r="N268" s="72">
        <f t="shared" si="248"/>
        <v>0</v>
      </c>
      <c r="O268" s="72">
        <f t="shared" si="249"/>
        <v>0.31527777777228039</v>
      </c>
      <c r="P268" s="52"/>
      <c r="Q268" s="52"/>
      <c r="R268" s="52"/>
      <c r="S268" s="393" t="s">
        <v>57</v>
      </c>
      <c r="T268" s="714" t="s">
        <v>899</v>
      </c>
      <c r="U268" s="897"/>
      <c r="V268" s="80"/>
      <c r="W268" s="81"/>
      <c r="X268" s="81"/>
      <c r="Y268" s="81"/>
      <c r="Z268" s="81"/>
      <c r="AA268" s="82"/>
    </row>
    <row r="269" spans="1:27" s="124" customFormat="1" ht="30" customHeight="1" thickBot="1">
      <c r="A269" s="1050"/>
      <c r="B269" s="1062"/>
      <c r="C269" s="1101"/>
      <c r="D269" s="1064"/>
      <c r="E269" s="1054"/>
      <c r="F269" s="52"/>
      <c r="G269" s="399">
        <v>42421.895833333336</v>
      </c>
      <c r="H269" s="399">
        <v>42422.293055555558</v>
      </c>
      <c r="I269" s="52"/>
      <c r="J269" s="52"/>
      <c r="K269" s="913"/>
      <c r="L269" s="72">
        <f t="shared" si="246"/>
        <v>0</v>
      </c>
      <c r="M269" s="72">
        <f t="shared" si="247"/>
        <v>0</v>
      </c>
      <c r="N269" s="72">
        <f t="shared" si="248"/>
        <v>0</v>
      </c>
      <c r="O269" s="72">
        <f t="shared" si="249"/>
        <v>0.39722222222189885</v>
      </c>
      <c r="P269" s="52"/>
      <c r="Q269" s="52"/>
      <c r="R269" s="52"/>
      <c r="S269" s="393" t="s">
        <v>57</v>
      </c>
      <c r="T269" s="714" t="s">
        <v>935</v>
      </c>
      <c r="U269" s="897"/>
      <c r="V269" s="80"/>
      <c r="W269" s="81"/>
      <c r="X269" s="81"/>
      <c r="Y269" s="81"/>
      <c r="Z269" s="81"/>
      <c r="AA269" s="82"/>
    </row>
    <row r="270" spans="1:27" s="124" customFormat="1" ht="30" customHeight="1" thickBot="1">
      <c r="A270" s="1050"/>
      <c r="B270" s="1062"/>
      <c r="C270" s="1101"/>
      <c r="D270" s="1064"/>
      <c r="E270" s="1054"/>
      <c r="F270" s="52"/>
      <c r="G270" s="399">
        <v>42422.907638888886</v>
      </c>
      <c r="H270" s="399">
        <v>42423.270833333336</v>
      </c>
      <c r="I270" s="52"/>
      <c r="J270" s="52"/>
      <c r="K270" s="913"/>
      <c r="L270" s="72">
        <f t="shared" si="246"/>
        <v>0</v>
      </c>
      <c r="M270" s="72">
        <f t="shared" si="247"/>
        <v>0</v>
      </c>
      <c r="N270" s="72">
        <f t="shared" si="248"/>
        <v>0</v>
      </c>
      <c r="O270" s="72">
        <f t="shared" si="249"/>
        <v>0.36319444444961846</v>
      </c>
      <c r="P270" s="52"/>
      <c r="Q270" s="52"/>
      <c r="R270" s="52"/>
      <c r="S270" s="393" t="s">
        <v>57</v>
      </c>
      <c r="T270" s="714" t="s">
        <v>935</v>
      </c>
      <c r="U270" s="897"/>
      <c r="V270" s="80"/>
      <c r="W270" s="81"/>
      <c r="X270" s="81"/>
      <c r="Y270" s="81"/>
      <c r="Z270" s="81"/>
      <c r="AA270" s="82"/>
    </row>
    <row r="271" spans="1:27" s="124" customFormat="1" ht="30" customHeight="1" thickBot="1">
      <c r="A271" s="1050"/>
      <c r="B271" s="1062"/>
      <c r="C271" s="1101"/>
      <c r="D271" s="1064"/>
      <c r="E271" s="1054"/>
      <c r="F271" s="52"/>
      <c r="G271" s="399">
        <v>42423.902777777781</v>
      </c>
      <c r="H271" s="399">
        <v>42424.256249999999</v>
      </c>
      <c r="I271" s="52"/>
      <c r="J271" s="52"/>
      <c r="K271" s="913"/>
      <c r="L271" s="72">
        <f t="shared" si="246"/>
        <v>0</v>
      </c>
      <c r="M271" s="72">
        <f t="shared" si="247"/>
        <v>0</v>
      </c>
      <c r="N271" s="72">
        <f t="shared" si="248"/>
        <v>0</v>
      </c>
      <c r="O271" s="72">
        <f t="shared" si="249"/>
        <v>0.35347222221753327</v>
      </c>
      <c r="P271" s="52"/>
      <c r="Q271" s="52"/>
      <c r="R271" s="52"/>
      <c r="S271" s="393" t="s">
        <v>57</v>
      </c>
      <c r="T271" s="714" t="s">
        <v>936</v>
      </c>
      <c r="U271" s="897"/>
      <c r="V271" s="80"/>
      <c r="W271" s="81"/>
      <c r="X271" s="81"/>
      <c r="Y271" s="81"/>
      <c r="Z271" s="81"/>
      <c r="AA271" s="82"/>
    </row>
    <row r="272" spans="1:27" s="124" customFormat="1" ht="30" customHeight="1" thickBot="1">
      <c r="A272" s="1050"/>
      <c r="B272" s="1062"/>
      <c r="C272" s="1101"/>
      <c r="D272" s="1064"/>
      <c r="E272" s="1054"/>
      <c r="F272" s="52"/>
      <c r="G272" s="399">
        <v>42424.865972222222</v>
      </c>
      <c r="H272" s="399">
        <v>42425.244444444441</v>
      </c>
      <c r="I272" s="52"/>
      <c r="J272" s="52"/>
      <c r="K272" s="913"/>
      <c r="L272" s="72">
        <f t="shared" si="246"/>
        <v>0</v>
      </c>
      <c r="M272" s="72">
        <f t="shared" si="247"/>
        <v>0</v>
      </c>
      <c r="N272" s="72">
        <f t="shared" si="248"/>
        <v>0</v>
      </c>
      <c r="O272" s="72">
        <f t="shared" si="249"/>
        <v>0.37847222221898846</v>
      </c>
      <c r="P272" s="52"/>
      <c r="Q272" s="52"/>
      <c r="R272" s="52"/>
      <c r="S272" s="393" t="s">
        <v>57</v>
      </c>
      <c r="T272" s="714" t="s">
        <v>933</v>
      </c>
      <c r="U272" s="897"/>
      <c r="V272" s="80"/>
      <c r="W272" s="81"/>
      <c r="X272" s="81"/>
      <c r="Y272" s="81"/>
      <c r="Z272" s="81"/>
      <c r="AA272" s="82"/>
    </row>
    <row r="273" spans="1:44" s="124" customFormat="1" ht="30" customHeight="1" thickBot="1">
      <c r="A273" s="1050"/>
      <c r="B273" s="1062"/>
      <c r="C273" s="1101"/>
      <c r="D273" s="1064"/>
      <c r="E273" s="1054"/>
      <c r="F273" s="52"/>
      <c r="G273" s="399">
        <v>42425.912499999999</v>
      </c>
      <c r="H273" s="399">
        <v>42426.243750000001</v>
      </c>
      <c r="I273" s="52"/>
      <c r="J273" s="52"/>
      <c r="K273" s="913"/>
      <c r="L273" s="72">
        <f t="shared" si="246"/>
        <v>0</v>
      </c>
      <c r="M273" s="72">
        <f t="shared" si="247"/>
        <v>0</v>
      </c>
      <c r="N273" s="72">
        <f t="shared" si="248"/>
        <v>0</v>
      </c>
      <c r="O273" s="72">
        <f t="shared" si="249"/>
        <v>0.33125000000291038</v>
      </c>
      <c r="P273" s="52"/>
      <c r="Q273" s="52"/>
      <c r="R273" s="52"/>
      <c r="S273" s="393" t="s">
        <v>57</v>
      </c>
      <c r="T273" s="714" t="s">
        <v>937</v>
      </c>
      <c r="U273" s="897"/>
      <c r="V273" s="80"/>
      <c r="W273" s="81"/>
      <c r="X273" s="81"/>
      <c r="Y273" s="81"/>
      <c r="Z273" s="81"/>
      <c r="AA273" s="82"/>
    </row>
    <row r="274" spans="1:44" s="124" customFormat="1" ht="30" customHeight="1">
      <c r="A274" s="1050"/>
      <c r="B274" s="1062"/>
      <c r="C274" s="1101"/>
      <c r="D274" s="1064"/>
      <c r="E274" s="1054"/>
      <c r="F274" s="52"/>
      <c r="G274" s="399">
        <v>42426.87222222222</v>
      </c>
      <c r="H274" s="399">
        <v>42429.404861111114</v>
      </c>
      <c r="I274" s="52"/>
      <c r="J274" s="52"/>
      <c r="K274" s="913"/>
      <c r="L274" s="72">
        <f t="shared" si="246"/>
        <v>0</v>
      </c>
      <c r="M274" s="72">
        <f t="shared" si="247"/>
        <v>0</v>
      </c>
      <c r="N274" s="72">
        <f t="shared" si="248"/>
        <v>0</v>
      </c>
      <c r="O274" s="72">
        <f t="shared" si="249"/>
        <v>2.5326388888934162</v>
      </c>
      <c r="P274" s="52"/>
      <c r="Q274" s="52"/>
      <c r="R274" s="52"/>
      <c r="S274" s="393" t="s">
        <v>57</v>
      </c>
      <c r="T274" s="714" t="s">
        <v>847</v>
      </c>
      <c r="U274" s="897"/>
      <c r="V274" s="80"/>
      <c r="W274" s="81"/>
      <c r="X274" s="81"/>
      <c r="Y274" s="81"/>
      <c r="Z274" s="81"/>
      <c r="AA274" s="82"/>
    </row>
    <row r="275" spans="1:44" s="126" customFormat="1" ht="30" customHeight="1" thickBot="1">
      <c r="A275" s="401"/>
      <c r="B275" s="60"/>
      <c r="C275" s="402" t="s">
        <v>58</v>
      </c>
      <c r="D275" s="60"/>
      <c r="E275" s="61"/>
      <c r="F275" s="62" t="s">
        <v>54</v>
      </c>
      <c r="G275" s="403"/>
      <c r="H275" s="403"/>
      <c r="I275" s="62" t="s">
        <v>54</v>
      </c>
      <c r="J275" s="62" t="s">
        <v>54</v>
      </c>
      <c r="K275" s="174"/>
      <c r="L275" s="63">
        <f>SUM(L255:L274)</f>
        <v>0</v>
      </c>
      <c r="M275" s="63">
        <f>SUM(M255:M274)</f>
        <v>0</v>
      </c>
      <c r="N275" s="63">
        <f>SUM(N255:N274)</f>
        <v>0</v>
      </c>
      <c r="O275" s="63">
        <f>SUM(O255:O274)</f>
        <v>11.393055555534374</v>
      </c>
      <c r="P275" s="62" t="s">
        <v>54</v>
      </c>
      <c r="Q275" s="62" t="s">
        <v>54</v>
      </c>
      <c r="R275" s="62" t="s">
        <v>54</v>
      </c>
      <c r="S275" s="442"/>
      <c r="T275" s="412"/>
      <c r="U275" s="60"/>
      <c r="V275" s="404">
        <f>$AB$15-((N275*24))</f>
        <v>696</v>
      </c>
      <c r="W275" s="405">
        <v>515</v>
      </c>
      <c r="X275" s="98">
        <v>48.427999999999997</v>
      </c>
      <c r="Y275" s="406">
        <f>W275*X275</f>
        <v>24940.42</v>
      </c>
      <c r="Z275" s="404">
        <f>(Y275*(V275-L275*24))/V275</f>
        <v>24940.420000000002</v>
      </c>
      <c r="AA275" s="407">
        <f>(Z275/Y275)*100</f>
        <v>100.00000000000003</v>
      </c>
      <c r="AB275" s="124"/>
    </row>
    <row r="276" spans="1:44" s="124" customFormat="1" ht="30" customHeight="1" thickBot="1">
      <c r="A276" s="1049">
        <v>44</v>
      </c>
      <c r="B276" s="1061" t="s">
        <v>148</v>
      </c>
      <c r="C276" s="1065" t="s">
        <v>149</v>
      </c>
      <c r="D276" s="1063">
        <v>48.427999999999997</v>
      </c>
      <c r="E276" s="1053" t="s">
        <v>53</v>
      </c>
      <c r="F276" s="71" t="s">
        <v>54</v>
      </c>
      <c r="G276" s="399"/>
      <c r="H276" s="399"/>
      <c r="I276" s="71" t="s">
        <v>54</v>
      </c>
      <c r="J276" s="71" t="s">
        <v>54</v>
      </c>
      <c r="K276" s="92"/>
      <c r="L276" s="84">
        <f>IF(RIGHT(S276)="T",(+H276-G276),0)</f>
        <v>0</v>
      </c>
      <c r="M276" s="84">
        <f>IF(RIGHT(S276)="U",(+H276-G276),0)</f>
        <v>0</v>
      </c>
      <c r="N276" s="84">
        <f>IF(RIGHT(S276)="C",(+H276-G276),0)</f>
        <v>0</v>
      </c>
      <c r="O276" s="84">
        <f>IF(RIGHT(S276)="D",(+H276-G276),0)</f>
        <v>0</v>
      </c>
      <c r="P276" s="38" t="s">
        <v>54</v>
      </c>
      <c r="Q276" s="38" t="s">
        <v>54</v>
      </c>
      <c r="R276" s="38" t="s">
        <v>54</v>
      </c>
      <c r="S276" s="393"/>
      <c r="T276" s="714"/>
      <c r="U276" s="123"/>
      <c r="V276" s="74"/>
      <c r="W276" s="75"/>
      <c r="X276" s="75"/>
      <c r="Y276" s="75"/>
      <c r="Z276" s="75"/>
      <c r="AA276" s="76"/>
    </row>
    <row r="277" spans="1:44" s="124" customFormat="1" ht="30" customHeight="1">
      <c r="A277" s="1050"/>
      <c r="B277" s="1062"/>
      <c r="C277" s="1101"/>
      <c r="D277" s="1064"/>
      <c r="E277" s="1054"/>
      <c r="F277" s="71" t="s">
        <v>54</v>
      </c>
      <c r="G277" s="399"/>
      <c r="H277" s="399"/>
      <c r="I277" s="71" t="s">
        <v>54</v>
      </c>
      <c r="J277" s="71" t="s">
        <v>54</v>
      </c>
      <c r="K277" s="92"/>
      <c r="L277" s="84">
        <f t="shared" ref="L277" si="254">IF(RIGHT(S277)="T",(+H277-G277),0)</f>
        <v>0</v>
      </c>
      <c r="M277" s="84">
        <f t="shared" ref="M277" si="255">IF(RIGHT(S277)="U",(+H277-G277),0)</f>
        <v>0</v>
      </c>
      <c r="N277" s="84">
        <f t="shared" ref="N277" si="256">IF(RIGHT(S277)="C",(+H277-G277),0)</f>
        <v>0</v>
      </c>
      <c r="O277" s="84">
        <f t="shared" ref="O277" si="257">IF(RIGHT(S277)="D",(+H277-G277),0)</f>
        <v>0</v>
      </c>
      <c r="P277" s="38" t="s">
        <v>54</v>
      </c>
      <c r="Q277" s="38" t="s">
        <v>54</v>
      </c>
      <c r="R277" s="38" t="s">
        <v>54</v>
      </c>
      <c r="S277" s="393"/>
      <c r="T277" s="714"/>
      <c r="U277" s="123"/>
      <c r="V277" s="80"/>
      <c r="W277" s="81"/>
      <c r="X277" s="81"/>
      <c r="Y277" s="81"/>
      <c r="Z277" s="81"/>
      <c r="AA277" s="82"/>
    </row>
    <row r="278" spans="1:44" s="126" customFormat="1" ht="30" customHeight="1" thickBot="1">
      <c r="A278" s="401"/>
      <c r="B278" s="60"/>
      <c r="C278" s="402" t="s">
        <v>58</v>
      </c>
      <c r="D278" s="60"/>
      <c r="E278" s="61"/>
      <c r="F278" s="62" t="s">
        <v>54</v>
      </c>
      <c r="G278" s="403"/>
      <c r="H278" s="403"/>
      <c r="I278" s="62" t="s">
        <v>54</v>
      </c>
      <c r="J278" s="62" t="s">
        <v>54</v>
      </c>
      <c r="K278" s="174"/>
      <c r="L278" s="63">
        <f>SUM(L276:L277)</f>
        <v>0</v>
      </c>
      <c r="M278" s="63">
        <f>SUM(M276:M277)</f>
        <v>0</v>
      </c>
      <c r="N278" s="63">
        <f>SUM(N276:N277)</f>
        <v>0</v>
      </c>
      <c r="O278" s="63">
        <f>SUM(O276:O277)</f>
        <v>0</v>
      </c>
      <c r="P278" s="62" t="s">
        <v>54</v>
      </c>
      <c r="Q278" s="62" t="s">
        <v>54</v>
      </c>
      <c r="R278" s="62" t="s">
        <v>54</v>
      </c>
      <c r="S278" s="442"/>
      <c r="T278" s="412"/>
      <c r="U278" s="60"/>
      <c r="V278" s="404">
        <f>$AB$15-((N278*24))</f>
        <v>696</v>
      </c>
      <c r="W278" s="405">
        <v>515</v>
      </c>
      <c r="X278" s="98">
        <v>48.427999999999997</v>
      </c>
      <c r="Y278" s="406">
        <f>W278*X278</f>
        <v>24940.42</v>
      </c>
      <c r="Z278" s="404">
        <f>(Y278*(V278-L278*24))/V278</f>
        <v>24940.420000000002</v>
      </c>
      <c r="AA278" s="407">
        <f>(Z278/Y278)*100</f>
        <v>100.00000000000003</v>
      </c>
      <c r="AB278" s="124"/>
    </row>
    <row r="279" spans="1:44" s="51" customFormat="1" ht="30" customHeight="1" thickBot="1">
      <c r="A279" s="1059">
        <v>45</v>
      </c>
      <c r="B279" s="1074" t="s">
        <v>150</v>
      </c>
      <c r="C279" s="1130" t="s">
        <v>151</v>
      </c>
      <c r="D279" s="1063">
        <v>42.7</v>
      </c>
      <c r="E279" s="1053" t="s">
        <v>53</v>
      </c>
      <c r="F279" s="71" t="s">
        <v>54</v>
      </c>
      <c r="G279" s="399"/>
      <c r="H279" s="399"/>
      <c r="I279" s="83"/>
      <c r="J279" s="83"/>
      <c r="K279" s="83"/>
      <c r="L279" s="72">
        <f t="shared" ref="L279" si="258">IF(RIGHT(S279)="T",(+H279-G279),0)</f>
        <v>0</v>
      </c>
      <c r="M279" s="72">
        <f t="shared" ref="M279" si="259">IF(RIGHT(S279)="U",(+H279-G279),0)</f>
        <v>0</v>
      </c>
      <c r="N279" s="72">
        <f t="shared" ref="N279" si="260">IF(RIGHT(S279)="C",(+H279-G279),0)</f>
        <v>0</v>
      </c>
      <c r="O279" s="72">
        <f t="shared" ref="O279" si="261">IF(RIGHT(S279)="D",(+H279-G279),0)</f>
        <v>0</v>
      </c>
      <c r="P279" s="93"/>
      <c r="Q279" s="93"/>
      <c r="R279" s="93"/>
      <c r="S279" s="393"/>
      <c r="T279" s="714"/>
      <c r="U279" s="93"/>
      <c r="V279" s="94"/>
      <c r="W279" s="95"/>
      <c r="X279" s="95"/>
      <c r="Y279" s="95"/>
      <c r="Z279" s="95"/>
      <c r="AA279" s="96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  <c r="AN279" s="50"/>
      <c r="AO279" s="50"/>
      <c r="AP279" s="50"/>
      <c r="AQ279" s="50"/>
      <c r="AR279" s="50"/>
    </row>
    <row r="280" spans="1:44" s="51" customFormat="1" ht="30" customHeight="1">
      <c r="A280" s="1103"/>
      <c r="B280" s="1093"/>
      <c r="C280" s="1133"/>
      <c r="D280" s="1067"/>
      <c r="E280" s="1078"/>
      <c r="F280" s="88"/>
      <c r="G280" s="399"/>
      <c r="H280" s="399"/>
      <c r="I280" s="40"/>
      <c r="J280" s="40"/>
      <c r="K280" s="40"/>
      <c r="L280" s="72">
        <f t="shared" ref="L280" si="262">IF(RIGHT(S280)="T",(+H280-G280),0)</f>
        <v>0</v>
      </c>
      <c r="M280" s="72">
        <f t="shared" ref="M280" si="263">IF(RIGHT(S280)="U",(+H280-G280),0)</f>
        <v>0</v>
      </c>
      <c r="N280" s="72">
        <f t="shared" ref="N280" si="264">IF(RIGHT(S280)="C",(+H280-G280),0)</f>
        <v>0</v>
      </c>
      <c r="O280" s="72">
        <f t="shared" ref="O280" si="265">IF(RIGHT(S280)="D",(+H280-G280),0)</f>
        <v>0</v>
      </c>
      <c r="P280" s="42"/>
      <c r="Q280" s="42"/>
      <c r="R280" s="42"/>
      <c r="S280" s="393"/>
      <c r="T280" s="714"/>
      <c r="U280" s="42"/>
      <c r="V280" s="127"/>
      <c r="W280" s="114"/>
      <c r="X280" s="114"/>
      <c r="Y280" s="114"/>
      <c r="Z280" s="114"/>
      <c r="AA280" s="128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  <c r="AN280" s="50"/>
      <c r="AO280" s="50"/>
      <c r="AP280" s="50"/>
      <c r="AQ280" s="50"/>
      <c r="AR280" s="50"/>
    </row>
    <row r="281" spans="1:44" s="126" customFormat="1" ht="30" customHeight="1" thickBot="1">
      <c r="A281" s="401"/>
      <c r="B281" s="60"/>
      <c r="C281" s="402" t="s">
        <v>58</v>
      </c>
      <c r="D281" s="60"/>
      <c r="E281" s="61"/>
      <c r="F281" s="62" t="s">
        <v>54</v>
      </c>
      <c r="G281" s="403"/>
      <c r="H281" s="403"/>
      <c r="I281" s="62" t="s">
        <v>54</v>
      </c>
      <c r="J281" s="62" t="s">
        <v>54</v>
      </c>
      <c r="K281" s="174"/>
      <c r="L281" s="63">
        <f t="shared" ref="L281:M281" si="266">SUM(L279:L280)</f>
        <v>0</v>
      </c>
      <c r="M281" s="63">
        <f t="shared" si="266"/>
        <v>0</v>
      </c>
      <c r="N281" s="63">
        <f>SUM(N279:N280)</f>
        <v>0</v>
      </c>
      <c r="O281" s="63">
        <f t="shared" ref="O281" si="267">SUM(O279:O280)</f>
        <v>0</v>
      </c>
      <c r="P281" s="62" t="s">
        <v>54</v>
      </c>
      <c r="Q281" s="62" t="s">
        <v>54</v>
      </c>
      <c r="R281" s="62" t="s">
        <v>54</v>
      </c>
      <c r="S281" s="442"/>
      <c r="T281" s="412"/>
      <c r="U281" s="60"/>
      <c r="V281" s="404">
        <f>$AB$15-((N281*24))</f>
        <v>696</v>
      </c>
      <c r="W281" s="405">
        <v>515</v>
      </c>
      <c r="X281" s="98">
        <v>42.7</v>
      </c>
      <c r="Y281" s="406">
        <f>W281*X281</f>
        <v>21990.5</v>
      </c>
      <c r="Z281" s="404">
        <f>(Y281*(V281-L281*24))/V281</f>
        <v>21990.5</v>
      </c>
      <c r="AA281" s="413">
        <f>(Z281/Y281)*100</f>
        <v>100</v>
      </c>
      <c r="AB281" s="124"/>
    </row>
    <row r="282" spans="1:44" s="51" customFormat="1" ht="30" customHeight="1" thickBot="1">
      <c r="A282" s="1059">
        <v>46</v>
      </c>
      <c r="B282" s="1074" t="s">
        <v>152</v>
      </c>
      <c r="C282" s="1130" t="s">
        <v>153</v>
      </c>
      <c r="D282" s="1063">
        <v>60.68</v>
      </c>
      <c r="E282" s="1053" t="s">
        <v>53</v>
      </c>
      <c r="F282" s="38" t="s">
        <v>54</v>
      </c>
      <c r="G282" s="399"/>
      <c r="H282" s="399"/>
      <c r="I282" s="139"/>
      <c r="J282" s="139"/>
      <c r="K282" s="139"/>
      <c r="L282" s="84">
        <f t="shared" ref="L282" si="268">IF(RIGHT(S282)="T",(+H282-G282),0)</f>
        <v>0</v>
      </c>
      <c r="M282" s="84">
        <f t="shared" ref="M282" si="269">IF(RIGHT(S282)="U",(+H282-G282),0)</f>
        <v>0</v>
      </c>
      <c r="N282" s="84">
        <f t="shared" ref="N282" si="270">IF(RIGHT(S282)="C",(+H282-G282),0)</f>
        <v>0</v>
      </c>
      <c r="O282" s="84">
        <f t="shared" ref="O282" si="271">IF(RIGHT(S282)="D",(+H282-G282),0)</f>
        <v>0</v>
      </c>
      <c r="P282" s="44"/>
      <c r="Q282" s="44"/>
      <c r="R282" s="44"/>
      <c r="S282" s="393"/>
      <c r="T282" s="714"/>
      <c r="U282" s="44"/>
      <c r="V282" s="107"/>
      <c r="W282" s="821"/>
      <c r="X282" s="817"/>
      <c r="Y282" s="109"/>
      <c r="Z282" s="107"/>
      <c r="AA282" s="11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  <c r="AN282" s="50"/>
      <c r="AO282" s="50"/>
      <c r="AP282" s="50"/>
      <c r="AQ282" s="50"/>
      <c r="AR282" s="50"/>
    </row>
    <row r="283" spans="1:44" s="51" customFormat="1" ht="30" customHeight="1" thickBot="1">
      <c r="A283" s="1060"/>
      <c r="B283" s="1075"/>
      <c r="C283" s="1131"/>
      <c r="D283" s="1064"/>
      <c r="E283" s="1054"/>
      <c r="F283" s="38" t="s">
        <v>54</v>
      </c>
      <c r="G283" s="399"/>
      <c r="H283" s="399"/>
      <c r="I283" s="139"/>
      <c r="J283" s="139"/>
      <c r="K283" s="139"/>
      <c r="L283" s="84">
        <f t="shared" ref="L283:L284" si="272">IF(RIGHT(S283)="T",(+H283-G283),0)</f>
        <v>0</v>
      </c>
      <c r="M283" s="84">
        <f t="shared" ref="M283:M284" si="273">IF(RIGHT(S283)="U",(+H283-G283),0)</f>
        <v>0</v>
      </c>
      <c r="N283" s="84">
        <f t="shared" ref="N283:N284" si="274">IF(RIGHT(S283)="C",(+H283-G283),0)</f>
        <v>0</v>
      </c>
      <c r="O283" s="84">
        <f t="shared" ref="O283:O284" si="275">IF(RIGHT(S283)="D",(+H283-G283),0)</f>
        <v>0</v>
      </c>
      <c r="P283" s="44"/>
      <c r="Q283" s="44"/>
      <c r="R283" s="44"/>
      <c r="S283" s="393"/>
      <c r="T283" s="714"/>
      <c r="U283" s="44"/>
      <c r="V283" s="189"/>
      <c r="W283" s="941"/>
      <c r="X283" s="937"/>
      <c r="Y283" s="191"/>
      <c r="Z283" s="189"/>
      <c r="AA283" s="443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  <c r="AN283" s="50"/>
      <c r="AO283" s="50"/>
      <c r="AP283" s="50"/>
      <c r="AQ283" s="50"/>
      <c r="AR283" s="50"/>
    </row>
    <row r="284" spans="1:44" s="51" customFormat="1" ht="30" customHeight="1">
      <c r="A284" s="1103"/>
      <c r="B284" s="1093"/>
      <c r="C284" s="1133"/>
      <c r="D284" s="1067"/>
      <c r="E284" s="1078"/>
      <c r="F284" s="38" t="s">
        <v>54</v>
      </c>
      <c r="G284" s="399"/>
      <c r="H284" s="399"/>
      <c r="I284" s="139"/>
      <c r="J284" s="139"/>
      <c r="K284" s="139"/>
      <c r="L284" s="84">
        <f t="shared" si="272"/>
        <v>0</v>
      </c>
      <c r="M284" s="84">
        <f t="shared" si="273"/>
        <v>0</v>
      </c>
      <c r="N284" s="84">
        <f t="shared" si="274"/>
        <v>0</v>
      </c>
      <c r="O284" s="84">
        <f t="shared" si="275"/>
        <v>0</v>
      </c>
      <c r="P284" s="44"/>
      <c r="Q284" s="44"/>
      <c r="R284" s="44"/>
      <c r="S284" s="393"/>
      <c r="T284" s="714"/>
      <c r="U284" s="44"/>
      <c r="V284" s="189"/>
      <c r="W284" s="941"/>
      <c r="X284" s="937"/>
      <c r="Y284" s="191"/>
      <c r="Z284" s="189"/>
      <c r="AA284" s="443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  <c r="AQ284" s="50"/>
      <c r="AR284" s="50"/>
    </row>
    <row r="285" spans="1:44" s="126" customFormat="1" ht="30" customHeight="1" thickBot="1">
      <c r="A285" s="401"/>
      <c r="B285" s="60"/>
      <c r="C285" s="402" t="s">
        <v>58</v>
      </c>
      <c r="D285" s="60"/>
      <c r="E285" s="61"/>
      <c r="F285" s="62" t="s">
        <v>54</v>
      </c>
      <c r="G285" s="403"/>
      <c r="H285" s="403"/>
      <c r="I285" s="62" t="s">
        <v>54</v>
      </c>
      <c r="J285" s="62" t="s">
        <v>54</v>
      </c>
      <c r="K285" s="174"/>
      <c r="L285" s="63">
        <f>SUM(L282:L284)</f>
        <v>0</v>
      </c>
      <c r="M285" s="63">
        <f t="shared" ref="M285:O285" si="276">SUM(M282:M284)</f>
        <v>0</v>
      </c>
      <c r="N285" s="63">
        <f t="shared" si="276"/>
        <v>0</v>
      </c>
      <c r="O285" s="63">
        <f t="shared" si="276"/>
        <v>0</v>
      </c>
      <c r="P285" s="62" t="s">
        <v>54</v>
      </c>
      <c r="Q285" s="62" t="s">
        <v>54</v>
      </c>
      <c r="R285" s="62" t="s">
        <v>54</v>
      </c>
      <c r="S285" s="442"/>
      <c r="T285" s="412"/>
      <c r="U285" s="60"/>
      <c r="V285" s="404">
        <f>$AB$15-((N285*24))</f>
        <v>696</v>
      </c>
      <c r="W285" s="405">
        <v>691</v>
      </c>
      <c r="X285" s="98">
        <v>60.68</v>
      </c>
      <c r="Y285" s="406">
        <f>W285*X285</f>
        <v>41929.879999999997</v>
      </c>
      <c r="Z285" s="404">
        <f>(Y285*(V285-L285*24))/V285</f>
        <v>41929.879999999997</v>
      </c>
      <c r="AA285" s="407">
        <f>(Z285/Y285)*100</f>
        <v>100</v>
      </c>
      <c r="AB285" s="124"/>
    </row>
    <row r="286" spans="1:44" s="124" customFormat="1" ht="30" customHeight="1" thickBot="1">
      <c r="A286" s="1049">
        <v>47</v>
      </c>
      <c r="B286" s="1061" t="s">
        <v>154</v>
      </c>
      <c r="C286" s="1065" t="s">
        <v>155</v>
      </c>
      <c r="D286" s="1063">
        <v>235.952</v>
      </c>
      <c r="E286" s="1053" t="s">
        <v>53</v>
      </c>
      <c r="F286" s="71" t="s">
        <v>54</v>
      </c>
      <c r="G286" s="614">
        <v>42401</v>
      </c>
      <c r="H286" s="399">
        <v>42401.289583333331</v>
      </c>
      <c r="I286" s="71" t="s">
        <v>54</v>
      </c>
      <c r="J286" s="71" t="s">
        <v>54</v>
      </c>
      <c r="K286" s="71" t="s">
        <v>54</v>
      </c>
      <c r="L286" s="84">
        <f t="shared" ref="L286:L295" si="277">IF(RIGHT(S286)="T",(+H286-G286),0)</f>
        <v>0</v>
      </c>
      <c r="M286" s="84">
        <f t="shared" ref="M286:M295" si="278">IF(RIGHT(S286)="U",(+H286-G286),0)</f>
        <v>0</v>
      </c>
      <c r="N286" s="84">
        <f t="shared" ref="N286:N295" si="279">IF(RIGHT(S286)="C",(+H286-G286),0)</f>
        <v>0</v>
      </c>
      <c r="O286" s="84">
        <f t="shared" ref="O286:O295" si="280">IF(RIGHT(S286)="D",(+H286-G286),0)</f>
        <v>0.28958333333139308</v>
      </c>
      <c r="P286" s="71" t="s">
        <v>54</v>
      </c>
      <c r="Q286" s="71" t="s">
        <v>54</v>
      </c>
      <c r="R286" s="71" t="s">
        <v>54</v>
      </c>
      <c r="S286" s="393" t="s">
        <v>57</v>
      </c>
      <c r="T286" s="714" t="s">
        <v>938</v>
      </c>
      <c r="U286" s="175"/>
      <c r="V286" s="176"/>
      <c r="W286" s="176"/>
      <c r="X286" s="176"/>
      <c r="Y286" s="176"/>
      <c r="Z286" s="176"/>
      <c r="AA286" s="177"/>
    </row>
    <row r="287" spans="1:44" s="124" customFormat="1" ht="30" customHeight="1" thickBot="1">
      <c r="A287" s="1050"/>
      <c r="B287" s="1062"/>
      <c r="C287" s="1101"/>
      <c r="D287" s="1064"/>
      <c r="E287" s="1054"/>
      <c r="F287" s="71" t="s">
        <v>54</v>
      </c>
      <c r="G287" s="399">
        <v>42401.977777777778</v>
      </c>
      <c r="H287" s="399">
        <v>42402.383333333331</v>
      </c>
      <c r="I287" s="71" t="s">
        <v>54</v>
      </c>
      <c r="J287" s="71" t="s">
        <v>54</v>
      </c>
      <c r="K287" s="71" t="s">
        <v>54</v>
      </c>
      <c r="L287" s="84">
        <f t="shared" si="277"/>
        <v>0</v>
      </c>
      <c r="M287" s="84">
        <f t="shared" si="278"/>
        <v>0</v>
      </c>
      <c r="N287" s="84">
        <f t="shared" si="279"/>
        <v>0</v>
      </c>
      <c r="O287" s="84">
        <f t="shared" si="280"/>
        <v>0.40555555555329192</v>
      </c>
      <c r="P287" s="71" t="s">
        <v>54</v>
      </c>
      <c r="Q287" s="71" t="s">
        <v>54</v>
      </c>
      <c r="R287" s="71" t="s">
        <v>54</v>
      </c>
      <c r="S287" s="393" t="s">
        <v>57</v>
      </c>
      <c r="T287" s="714" t="s">
        <v>939</v>
      </c>
      <c r="U287" s="175"/>
      <c r="V287" s="176"/>
      <c r="W287" s="176"/>
      <c r="X287" s="176"/>
      <c r="Y287" s="176"/>
      <c r="Z287" s="176"/>
      <c r="AA287" s="953"/>
    </row>
    <row r="288" spans="1:44" s="124" customFormat="1" ht="30" customHeight="1" thickBot="1">
      <c r="A288" s="1050"/>
      <c r="B288" s="1062"/>
      <c r="C288" s="1101"/>
      <c r="D288" s="1064"/>
      <c r="E288" s="1054"/>
      <c r="F288" s="71" t="s">
        <v>54</v>
      </c>
      <c r="G288" s="399">
        <v>42403.056944444441</v>
      </c>
      <c r="H288" s="399">
        <v>42403.406944444447</v>
      </c>
      <c r="I288" s="71" t="s">
        <v>54</v>
      </c>
      <c r="J288" s="71" t="s">
        <v>54</v>
      </c>
      <c r="K288" s="71" t="s">
        <v>54</v>
      </c>
      <c r="L288" s="84">
        <f t="shared" si="277"/>
        <v>0</v>
      </c>
      <c r="M288" s="84">
        <f t="shared" si="278"/>
        <v>0</v>
      </c>
      <c r="N288" s="84">
        <f t="shared" si="279"/>
        <v>0</v>
      </c>
      <c r="O288" s="84">
        <f t="shared" si="280"/>
        <v>0.35000000000582077</v>
      </c>
      <c r="P288" s="71" t="s">
        <v>54</v>
      </c>
      <c r="Q288" s="71" t="s">
        <v>54</v>
      </c>
      <c r="R288" s="71" t="s">
        <v>54</v>
      </c>
      <c r="S288" s="393" t="s">
        <v>57</v>
      </c>
      <c r="T288" s="714" t="s">
        <v>940</v>
      </c>
      <c r="U288" s="175"/>
      <c r="V288" s="176"/>
      <c r="W288" s="176"/>
      <c r="X288" s="176"/>
      <c r="Y288" s="176"/>
      <c r="Z288" s="176"/>
      <c r="AA288" s="953"/>
    </row>
    <row r="289" spans="1:28" s="124" customFormat="1" ht="30" customHeight="1" thickBot="1">
      <c r="A289" s="1050"/>
      <c r="B289" s="1062"/>
      <c r="C289" s="1101"/>
      <c r="D289" s="1064"/>
      <c r="E289" s="1054"/>
      <c r="F289" s="71" t="s">
        <v>54</v>
      </c>
      <c r="G289" s="399">
        <v>42406.90902777778</v>
      </c>
      <c r="H289" s="399">
        <v>42408.402083333334</v>
      </c>
      <c r="I289" s="71" t="s">
        <v>54</v>
      </c>
      <c r="J289" s="71" t="s">
        <v>54</v>
      </c>
      <c r="K289" s="71" t="s">
        <v>54</v>
      </c>
      <c r="L289" s="84">
        <f t="shared" si="277"/>
        <v>0</v>
      </c>
      <c r="M289" s="84">
        <f t="shared" si="278"/>
        <v>0</v>
      </c>
      <c r="N289" s="84">
        <f t="shared" si="279"/>
        <v>0</v>
      </c>
      <c r="O289" s="84">
        <f t="shared" si="280"/>
        <v>1.4930555555547471</v>
      </c>
      <c r="P289" s="71" t="s">
        <v>54</v>
      </c>
      <c r="Q289" s="71" t="s">
        <v>54</v>
      </c>
      <c r="R289" s="71" t="s">
        <v>54</v>
      </c>
      <c r="S289" s="393" t="s">
        <v>57</v>
      </c>
      <c r="T289" s="714" t="s">
        <v>941</v>
      </c>
      <c r="U289" s="175"/>
      <c r="V289" s="176"/>
      <c r="W289" s="176"/>
      <c r="X289" s="176"/>
      <c r="Y289" s="176"/>
      <c r="Z289" s="176"/>
      <c r="AA289" s="953"/>
    </row>
    <row r="290" spans="1:28" s="124" customFormat="1" ht="30" customHeight="1" thickBot="1">
      <c r="A290" s="1050"/>
      <c r="B290" s="1062"/>
      <c r="C290" s="1101"/>
      <c r="D290" s="1064"/>
      <c r="E290" s="1054"/>
      <c r="F290" s="71" t="s">
        <v>54</v>
      </c>
      <c r="G290" s="399">
        <v>42408.34375</v>
      </c>
      <c r="H290" s="399">
        <v>42408.861805555556</v>
      </c>
      <c r="I290" s="71" t="s">
        <v>54</v>
      </c>
      <c r="J290" s="71" t="s">
        <v>54</v>
      </c>
      <c r="K290" s="71" t="s">
        <v>54</v>
      </c>
      <c r="L290" s="84">
        <f t="shared" si="277"/>
        <v>0</v>
      </c>
      <c r="M290" s="84">
        <f t="shared" si="278"/>
        <v>0</v>
      </c>
      <c r="N290" s="84">
        <f t="shared" si="279"/>
        <v>0</v>
      </c>
      <c r="O290" s="84">
        <f t="shared" si="280"/>
        <v>0.51805555555620231</v>
      </c>
      <c r="P290" s="71" t="s">
        <v>54</v>
      </c>
      <c r="Q290" s="71" t="s">
        <v>54</v>
      </c>
      <c r="R290" s="71" t="s">
        <v>54</v>
      </c>
      <c r="S290" s="393" t="s">
        <v>831</v>
      </c>
      <c r="T290" s="714" t="s">
        <v>942</v>
      </c>
      <c r="U290" s="175"/>
      <c r="V290" s="176"/>
      <c r="W290" s="176"/>
      <c r="X290" s="176"/>
      <c r="Y290" s="176"/>
      <c r="Z290" s="176"/>
      <c r="AA290" s="953"/>
    </row>
    <row r="291" spans="1:28" s="124" customFormat="1" ht="30" customHeight="1" thickBot="1">
      <c r="A291" s="1050"/>
      <c r="B291" s="1062"/>
      <c r="C291" s="1101"/>
      <c r="D291" s="1064"/>
      <c r="E291" s="1054"/>
      <c r="F291" s="71" t="s">
        <v>54</v>
      </c>
      <c r="G291" s="399">
        <v>42409.354861111111</v>
      </c>
      <c r="H291" s="399">
        <v>42409.826388888891</v>
      </c>
      <c r="I291" s="71" t="s">
        <v>54</v>
      </c>
      <c r="J291" s="71" t="s">
        <v>54</v>
      </c>
      <c r="K291" s="71" t="s">
        <v>54</v>
      </c>
      <c r="L291" s="84">
        <f t="shared" si="277"/>
        <v>0</v>
      </c>
      <c r="M291" s="84">
        <f t="shared" si="278"/>
        <v>0</v>
      </c>
      <c r="N291" s="84">
        <f t="shared" si="279"/>
        <v>0</v>
      </c>
      <c r="O291" s="84">
        <f t="shared" si="280"/>
        <v>0.47152777777955635</v>
      </c>
      <c r="P291" s="71" t="s">
        <v>54</v>
      </c>
      <c r="Q291" s="71" t="s">
        <v>54</v>
      </c>
      <c r="R291" s="71" t="s">
        <v>54</v>
      </c>
      <c r="S291" s="393" t="s">
        <v>831</v>
      </c>
      <c r="T291" s="714" t="s">
        <v>942</v>
      </c>
      <c r="U291" s="175"/>
      <c r="V291" s="176"/>
      <c r="W291" s="176"/>
      <c r="X291" s="176"/>
      <c r="Y291" s="176"/>
      <c r="Z291" s="176"/>
      <c r="AA291" s="953"/>
    </row>
    <row r="292" spans="1:28" s="124" customFormat="1" ht="30" customHeight="1" thickBot="1">
      <c r="A292" s="1050"/>
      <c r="B292" s="1062"/>
      <c r="C292" s="1101"/>
      <c r="D292" s="1064"/>
      <c r="E292" s="1054"/>
      <c r="F292" s="71" t="s">
        <v>54</v>
      </c>
      <c r="G292" s="399">
        <v>42414.879861111112</v>
      </c>
      <c r="H292" s="399">
        <v>42415.279861111114</v>
      </c>
      <c r="I292" s="71" t="s">
        <v>54</v>
      </c>
      <c r="J292" s="71" t="s">
        <v>54</v>
      </c>
      <c r="K292" s="71" t="s">
        <v>54</v>
      </c>
      <c r="L292" s="84">
        <f t="shared" si="277"/>
        <v>0</v>
      </c>
      <c r="M292" s="84">
        <f t="shared" si="278"/>
        <v>0</v>
      </c>
      <c r="N292" s="84">
        <f t="shared" si="279"/>
        <v>0</v>
      </c>
      <c r="O292" s="84">
        <f t="shared" si="280"/>
        <v>0.40000000000145519</v>
      </c>
      <c r="P292" s="71" t="s">
        <v>54</v>
      </c>
      <c r="Q292" s="71" t="s">
        <v>54</v>
      </c>
      <c r="R292" s="71" t="s">
        <v>54</v>
      </c>
      <c r="S292" s="393" t="s">
        <v>57</v>
      </c>
      <c r="T292" s="714" t="s">
        <v>943</v>
      </c>
      <c r="U292" s="175"/>
      <c r="V292" s="176"/>
      <c r="W292" s="176"/>
      <c r="X292" s="176"/>
      <c r="Y292" s="176"/>
      <c r="Z292" s="176"/>
      <c r="AA292" s="953"/>
    </row>
    <row r="293" spans="1:28" s="124" customFormat="1" ht="30" customHeight="1" thickBot="1">
      <c r="A293" s="1050"/>
      <c r="B293" s="1062"/>
      <c r="C293" s="1101"/>
      <c r="D293" s="1064"/>
      <c r="E293" s="1054"/>
      <c r="F293" s="71" t="s">
        <v>54</v>
      </c>
      <c r="G293" s="399">
        <v>42416.071527777778</v>
      </c>
      <c r="H293" s="399">
        <v>42416.320138888892</v>
      </c>
      <c r="I293" s="71" t="s">
        <v>54</v>
      </c>
      <c r="J293" s="71" t="s">
        <v>54</v>
      </c>
      <c r="K293" s="71" t="s">
        <v>54</v>
      </c>
      <c r="L293" s="84">
        <f t="shared" si="277"/>
        <v>0</v>
      </c>
      <c r="M293" s="84">
        <f t="shared" si="278"/>
        <v>0</v>
      </c>
      <c r="N293" s="84">
        <f t="shared" si="279"/>
        <v>0</v>
      </c>
      <c r="O293" s="84">
        <f t="shared" si="280"/>
        <v>0.24861111111385981</v>
      </c>
      <c r="P293" s="71" t="s">
        <v>54</v>
      </c>
      <c r="Q293" s="71" t="s">
        <v>54</v>
      </c>
      <c r="R293" s="71" t="s">
        <v>54</v>
      </c>
      <c r="S293" s="393" t="s">
        <v>57</v>
      </c>
      <c r="T293" s="714" t="s">
        <v>944</v>
      </c>
      <c r="U293" s="175"/>
      <c r="V293" s="176"/>
      <c r="W293" s="176"/>
      <c r="X293" s="176"/>
      <c r="Y293" s="176"/>
      <c r="Z293" s="176"/>
      <c r="AA293" s="953"/>
    </row>
    <row r="294" spans="1:28" s="124" customFormat="1" ht="30" customHeight="1" thickBot="1">
      <c r="A294" s="1050"/>
      <c r="B294" s="1062"/>
      <c r="C294" s="1101"/>
      <c r="D294" s="1064"/>
      <c r="E294" s="1054"/>
      <c r="F294" s="71" t="s">
        <v>54</v>
      </c>
      <c r="G294" s="399">
        <v>42421.673611111109</v>
      </c>
      <c r="H294" s="399">
        <v>42422.431944444441</v>
      </c>
      <c r="I294" s="71" t="s">
        <v>54</v>
      </c>
      <c r="J294" s="71" t="s">
        <v>54</v>
      </c>
      <c r="K294" s="71" t="s">
        <v>54</v>
      </c>
      <c r="L294" s="84">
        <f t="shared" si="277"/>
        <v>0</v>
      </c>
      <c r="M294" s="84">
        <f t="shared" si="278"/>
        <v>0</v>
      </c>
      <c r="N294" s="84">
        <f t="shared" si="279"/>
        <v>0</v>
      </c>
      <c r="O294" s="84">
        <f t="shared" si="280"/>
        <v>0.75833333333139308</v>
      </c>
      <c r="P294" s="71" t="s">
        <v>54</v>
      </c>
      <c r="Q294" s="71" t="s">
        <v>54</v>
      </c>
      <c r="R294" s="71" t="s">
        <v>54</v>
      </c>
      <c r="S294" s="393" t="s">
        <v>57</v>
      </c>
      <c r="T294" s="714" t="s">
        <v>945</v>
      </c>
      <c r="U294" s="175"/>
      <c r="V294" s="176"/>
      <c r="W294" s="176"/>
      <c r="X294" s="176"/>
      <c r="Y294" s="176"/>
      <c r="Z294" s="176"/>
      <c r="AA294" s="953"/>
    </row>
    <row r="295" spans="1:28" s="124" customFormat="1" ht="30" customHeight="1">
      <c r="A295" s="1050"/>
      <c r="B295" s="1062"/>
      <c r="C295" s="1101"/>
      <c r="D295" s="1064"/>
      <c r="E295" s="1054"/>
      <c r="F295" s="71" t="s">
        <v>54</v>
      </c>
      <c r="G295" s="399">
        <v>42423.047222222223</v>
      </c>
      <c r="H295" s="399">
        <v>42423.291666666664</v>
      </c>
      <c r="I295" s="71" t="s">
        <v>54</v>
      </c>
      <c r="J295" s="71" t="s">
        <v>54</v>
      </c>
      <c r="K295" s="71" t="s">
        <v>54</v>
      </c>
      <c r="L295" s="72">
        <f t="shared" si="277"/>
        <v>0</v>
      </c>
      <c r="M295" s="72">
        <f t="shared" si="278"/>
        <v>0</v>
      </c>
      <c r="N295" s="72">
        <f t="shared" si="279"/>
        <v>0</v>
      </c>
      <c r="O295" s="72">
        <f t="shared" si="280"/>
        <v>0.24444444444088731</v>
      </c>
      <c r="P295" s="71" t="s">
        <v>54</v>
      </c>
      <c r="Q295" s="71" t="s">
        <v>54</v>
      </c>
      <c r="R295" s="71" t="s">
        <v>54</v>
      </c>
      <c r="S295" s="393" t="s">
        <v>57</v>
      </c>
      <c r="T295" s="714" t="s">
        <v>854</v>
      </c>
      <c r="U295" s="175"/>
      <c r="V295" s="176"/>
      <c r="W295" s="176"/>
      <c r="X295" s="176"/>
      <c r="Y295" s="176"/>
      <c r="Z295" s="176"/>
      <c r="AA295" s="953"/>
    </row>
    <row r="296" spans="1:28" s="126" customFormat="1" ht="30" customHeight="1" thickBot="1">
      <c r="A296" s="401"/>
      <c r="B296" s="60"/>
      <c r="C296" s="402" t="s">
        <v>58</v>
      </c>
      <c r="D296" s="60"/>
      <c r="E296" s="61"/>
      <c r="F296" s="62" t="s">
        <v>54</v>
      </c>
      <c r="G296" s="403"/>
      <c r="H296" s="403"/>
      <c r="I296" s="62" t="s">
        <v>54</v>
      </c>
      <c r="J296" s="62" t="s">
        <v>54</v>
      </c>
      <c r="K296" s="174"/>
      <c r="L296" s="170">
        <f>SUM(L286:L295)</f>
        <v>0</v>
      </c>
      <c r="M296" s="170">
        <f>SUM(M286:M295)</f>
        <v>0</v>
      </c>
      <c r="N296" s="170">
        <f>SUM(N286:N295)</f>
        <v>0</v>
      </c>
      <c r="O296" s="170">
        <f>SUM(O286:O295)</f>
        <v>5.1791666666686069</v>
      </c>
      <c r="P296" s="62" t="s">
        <v>54</v>
      </c>
      <c r="Q296" s="62" t="s">
        <v>54</v>
      </c>
      <c r="R296" s="62" t="s">
        <v>54</v>
      </c>
      <c r="S296" s="442"/>
      <c r="T296" s="412"/>
      <c r="U296" s="60"/>
      <c r="V296" s="396">
        <f>$AB$15-((N296*24))</f>
        <v>696</v>
      </c>
      <c r="W296" s="435">
        <v>515</v>
      </c>
      <c r="X296" s="787">
        <v>235.952</v>
      </c>
      <c r="Y296" s="397">
        <f>W296*X296</f>
        <v>121515.28</v>
      </c>
      <c r="Z296" s="396">
        <f>(Y296*(V296-L296*24))/V296</f>
        <v>121515.28</v>
      </c>
      <c r="AA296" s="407">
        <f>(Z296/Y296)*100</f>
        <v>100</v>
      </c>
      <c r="AB296" s="124"/>
    </row>
    <row r="297" spans="1:28" s="124" customFormat="1" ht="30" customHeight="1" thickBot="1">
      <c r="A297" s="1049">
        <v>48</v>
      </c>
      <c r="B297" s="1061" t="s">
        <v>156</v>
      </c>
      <c r="C297" s="1065" t="s">
        <v>157</v>
      </c>
      <c r="D297" s="1063">
        <v>235.952</v>
      </c>
      <c r="E297" s="1053" t="s">
        <v>53</v>
      </c>
      <c r="F297" s="71" t="s">
        <v>54</v>
      </c>
      <c r="G297" s="399">
        <v>42417.089583333334</v>
      </c>
      <c r="H297" s="399">
        <v>42417.324999999997</v>
      </c>
      <c r="I297" s="71" t="s">
        <v>54</v>
      </c>
      <c r="J297" s="71" t="s">
        <v>54</v>
      </c>
      <c r="K297" s="92"/>
      <c r="L297" s="72">
        <f t="shared" ref="L297" si="281">IF(RIGHT(S297)="T",(+H297-G297),0)</f>
        <v>0</v>
      </c>
      <c r="M297" s="72">
        <f t="shared" ref="M297" si="282">IF(RIGHT(S297)="U",(+H297-G297),0)</f>
        <v>0</v>
      </c>
      <c r="N297" s="72">
        <f t="shared" ref="N297" si="283">IF(RIGHT(S297)="C",(+H297-G297),0)</f>
        <v>0</v>
      </c>
      <c r="O297" s="72">
        <f t="shared" ref="O297" si="284">IF(RIGHT(S297)="D",(+H297-G297),0)</f>
        <v>0.23541666666278616</v>
      </c>
      <c r="P297" s="71" t="s">
        <v>54</v>
      </c>
      <c r="Q297" s="71" t="s">
        <v>54</v>
      </c>
      <c r="R297" s="71" t="s">
        <v>54</v>
      </c>
      <c r="S297" s="393" t="s">
        <v>57</v>
      </c>
      <c r="T297" s="714" t="s">
        <v>853</v>
      </c>
      <c r="U297" s="123"/>
      <c r="V297" s="74"/>
      <c r="W297" s="75"/>
      <c r="X297" s="75"/>
      <c r="Y297" s="75"/>
      <c r="Z297" s="75"/>
      <c r="AA297" s="76"/>
    </row>
    <row r="298" spans="1:28" s="124" customFormat="1" ht="30" customHeight="1" thickBot="1">
      <c r="A298" s="1050"/>
      <c r="B298" s="1062"/>
      <c r="C298" s="1101"/>
      <c r="D298" s="1064"/>
      <c r="E298" s="1054"/>
      <c r="F298" s="71" t="s">
        <v>54</v>
      </c>
      <c r="G298" s="399">
        <v>42418.052083333336</v>
      </c>
      <c r="H298" s="399">
        <v>42418.334027777775</v>
      </c>
      <c r="I298" s="71" t="s">
        <v>54</v>
      </c>
      <c r="J298" s="71" t="s">
        <v>54</v>
      </c>
      <c r="K298" s="92"/>
      <c r="L298" s="72">
        <f t="shared" ref="L298:L303" si="285">IF(RIGHT(S298)="T",(+H298-G298),0)</f>
        <v>0</v>
      </c>
      <c r="M298" s="72">
        <f t="shared" ref="M298:M303" si="286">IF(RIGHT(S298)="U",(+H298-G298),0)</f>
        <v>0</v>
      </c>
      <c r="N298" s="72">
        <f t="shared" ref="N298:N303" si="287">IF(RIGHT(S298)="C",(+H298-G298),0)</f>
        <v>0</v>
      </c>
      <c r="O298" s="72">
        <f t="shared" ref="O298:O303" si="288">IF(RIGHT(S298)="D",(+H298-G298),0)</f>
        <v>0.28194444443943212</v>
      </c>
      <c r="P298" s="71" t="s">
        <v>54</v>
      </c>
      <c r="Q298" s="71" t="s">
        <v>54</v>
      </c>
      <c r="R298" s="71" t="s">
        <v>54</v>
      </c>
      <c r="S298" s="393" t="s">
        <v>57</v>
      </c>
      <c r="T298" s="714" t="s">
        <v>946</v>
      </c>
      <c r="U298" s="897"/>
      <c r="V298" s="80"/>
      <c r="W298" s="81"/>
      <c r="X298" s="81"/>
      <c r="Y298" s="81"/>
      <c r="Z298" s="81"/>
      <c r="AA298" s="82"/>
    </row>
    <row r="299" spans="1:28" s="124" customFormat="1" ht="30" customHeight="1" thickBot="1">
      <c r="A299" s="1050"/>
      <c r="B299" s="1062"/>
      <c r="C299" s="1101"/>
      <c r="D299" s="1064"/>
      <c r="E299" s="1054"/>
      <c r="F299" s="71" t="s">
        <v>54</v>
      </c>
      <c r="G299" s="399">
        <v>42405.048611111109</v>
      </c>
      <c r="H299" s="399">
        <v>42405.325694444444</v>
      </c>
      <c r="I299" s="71" t="s">
        <v>54</v>
      </c>
      <c r="J299" s="71" t="s">
        <v>54</v>
      </c>
      <c r="K299" s="92"/>
      <c r="L299" s="72">
        <f t="shared" si="285"/>
        <v>0</v>
      </c>
      <c r="M299" s="72">
        <f t="shared" si="286"/>
        <v>0</v>
      </c>
      <c r="N299" s="72">
        <f t="shared" si="287"/>
        <v>0</v>
      </c>
      <c r="O299" s="72">
        <f t="shared" si="288"/>
        <v>0.27708333333430346</v>
      </c>
      <c r="P299" s="71" t="s">
        <v>54</v>
      </c>
      <c r="Q299" s="71" t="s">
        <v>54</v>
      </c>
      <c r="R299" s="71" t="s">
        <v>54</v>
      </c>
      <c r="S299" s="393" t="s">
        <v>57</v>
      </c>
      <c r="T299" s="714" t="s">
        <v>941</v>
      </c>
      <c r="U299" s="897"/>
      <c r="V299" s="80"/>
      <c r="W299" s="81"/>
      <c r="X299" s="81"/>
      <c r="Y299" s="81"/>
      <c r="Z299" s="81"/>
      <c r="AA299" s="82"/>
    </row>
    <row r="300" spans="1:28" s="124" customFormat="1" ht="30" customHeight="1" thickBot="1">
      <c r="A300" s="1050"/>
      <c r="B300" s="1062"/>
      <c r="C300" s="1101"/>
      <c r="D300" s="1064"/>
      <c r="E300" s="1054"/>
      <c r="F300" s="71" t="s">
        <v>54</v>
      </c>
      <c r="G300" s="399">
        <v>42405.909722222219</v>
      </c>
      <c r="H300" s="399">
        <v>42406.303472222222</v>
      </c>
      <c r="I300" s="71" t="s">
        <v>54</v>
      </c>
      <c r="J300" s="71" t="s">
        <v>54</v>
      </c>
      <c r="K300" s="92"/>
      <c r="L300" s="72">
        <f t="shared" si="285"/>
        <v>0</v>
      </c>
      <c r="M300" s="72">
        <f t="shared" si="286"/>
        <v>0</v>
      </c>
      <c r="N300" s="72">
        <f t="shared" si="287"/>
        <v>0</v>
      </c>
      <c r="O300" s="72">
        <f t="shared" si="288"/>
        <v>0.39375000000291038</v>
      </c>
      <c r="P300" s="71" t="s">
        <v>54</v>
      </c>
      <c r="Q300" s="71" t="s">
        <v>54</v>
      </c>
      <c r="R300" s="71" t="s">
        <v>54</v>
      </c>
      <c r="S300" s="393" t="s">
        <v>57</v>
      </c>
      <c r="T300" s="714" t="s">
        <v>941</v>
      </c>
      <c r="U300" s="897"/>
      <c r="V300" s="80"/>
      <c r="W300" s="81"/>
      <c r="X300" s="81"/>
      <c r="Y300" s="81"/>
      <c r="Z300" s="81"/>
      <c r="AA300" s="82"/>
    </row>
    <row r="301" spans="1:28" s="124" customFormat="1" ht="30" customHeight="1" thickBot="1">
      <c r="A301" s="1050"/>
      <c r="B301" s="1062"/>
      <c r="C301" s="1101"/>
      <c r="D301" s="1064"/>
      <c r="E301" s="1054"/>
      <c r="F301" s="71" t="s">
        <v>54</v>
      </c>
      <c r="G301" s="399">
        <v>42407.71597222222</v>
      </c>
      <c r="H301" s="399">
        <v>42408.293055555558</v>
      </c>
      <c r="I301" s="71" t="s">
        <v>54</v>
      </c>
      <c r="J301" s="71" t="s">
        <v>54</v>
      </c>
      <c r="K301" s="92"/>
      <c r="L301" s="72">
        <f t="shared" si="285"/>
        <v>0</v>
      </c>
      <c r="M301" s="72">
        <f t="shared" si="286"/>
        <v>0</v>
      </c>
      <c r="N301" s="72">
        <f t="shared" si="287"/>
        <v>0</v>
      </c>
      <c r="O301" s="72">
        <f t="shared" si="288"/>
        <v>0.57708333333721384</v>
      </c>
      <c r="P301" s="71" t="s">
        <v>54</v>
      </c>
      <c r="Q301" s="71" t="s">
        <v>54</v>
      </c>
      <c r="R301" s="71" t="s">
        <v>54</v>
      </c>
      <c r="S301" s="393" t="s">
        <v>57</v>
      </c>
      <c r="T301" s="714" t="s">
        <v>941</v>
      </c>
      <c r="U301" s="897"/>
      <c r="V301" s="80"/>
      <c r="W301" s="81"/>
      <c r="X301" s="81"/>
      <c r="Y301" s="81"/>
      <c r="Z301" s="81"/>
      <c r="AA301" s="82"/>
    </row>
    <row r="302" spans="1:28" s="124" customFormat="1" ht="30" customHeight="1" thickBot="1">
      <c r="A302" s="1050"/>
      <c r="B302" s="1062"/>
      <c r="C302" s="1101"/>
      <c r="D302" s="1064"/>
      <c r="E302" s="1054"/>
      <c r="F302" s="71" t="s">
        <v>54</v>
      </c>
      <c r="G302" s="399">
        <v>42408.34375</v>
      </c>
      <c r="H302" s="399">
        <v>42408.861111111109</v>
      </c>
      <c r="I302" s="71" t="s">
        <v>54</v>
      </c>
      <c r="J302" s="71" t="s">
        <v>54</v>
      </c>
      <c r="K302" s="92"/>
      <c r="L302" s="72">
        <f t="shared" si="285"/>
        <v>0</v>
      </c>
      <c r="M302" s="72">
        <f t="shared" si="286"/>
        <v>0</v>
      </c>
      <c r="N302" s="72">
        <f t="shared" si="287"/>
        <v>0</v>
      </c>
      <c r="O302" s="72">
        <f t="shared" si="288"/>
        <v>0.51736111110949423</v>
      </c>
      <c r="P302" s="71" t="s">
        <v>54</v>
      </c>
      <c r="Q302" s="71" t="s">
        <v>54</v>
      </c>
      <c r="R302" s="71" t="s">
        <v>54</v>
      </c>
      <c r="S302" s="393" t="s">
        <v>831</v>
      </c>
      <c r="T302" s="714" t="s">
        <v>942</v>
      </c>
      <c r="U302" s="897"/>
      <c r="V302" s="80"/>
      <c r="W302" s="81"/>
      <c r="X302" s="81"/>
      <c r="Y302" s="81"/>
      <c r="Z302" s="81"/>
      <c r="AA302" s="82"/>
    </row>
    <row r="303" spans="1:28" s="124" customFormat="1" ht="30" customHeight="1" thickBot="1">
      <c r="A303" s="1050"/>
      <c r="B303" s="1062"/>
      <c r="C303" s="1101"/>
      <c r="D303" s="1064"/>
      <c r="E303" s="1054"/>
      <c r="F303" s="71" t="s">
        <v>54</v>
      </c>
      <c r="G303" s="399">
        <v>42408.897916666669</v>
      </c>
      <c r="H303" s="399">
        <v>42409.280555555553</v>
      </c>
      <c r="I303" s="71" t="s">
        <v>54</v>
      </c>
      <c r="J303" s="71" t="s">
        <v>54</v>
      </c>
      <c r="K303" s="92"/>
      <c r="L303" s="72">
        <f t="shared" si="285"/>
        <v>0</v>
      </c>
      <c r="M303" s="72">
        <f t="shared" si="286"/>
        <v>0</v>
      </c>
      <c r="N303" s="72">
        <f t="shared" si="287"/>
        <v>0</v>
      </c>
      <c r="O303" s="72">
        <f t="shared" si="288"/>
        <v>0.382638888884685</v>
      </c>
      <c r="P303" s="71" t="s">
        <v>54</v>
      </c>
      <c r="Q303" s="71" t="s">
        <v>54</v>
      </c>
      <c r="R303" s="71" t="s">
        <v>54</v>
      </c>
      <c r="S303" s="393" t="s">
        <v>57</v>
      </c>
      <c r="T303" s="714" t="s">
        <v>947</v>
      </c>
      <c r="U303" s="897"/>
      <c r="V303" s="80"/>
      <c r="W303" s="81"/>
      <c r="X303" s="81"/>
      <c r="Y303" s="81"/>
      <c r="Z303" s="81"/>
      <c r="AA303" s="82"/>
    </row>
    <row r="304" spans="1:28" s="124" customFormat="1" ht="30" customHeight="1" thickBot="1">
      <c r="A304" s="1050"/>
      <c r="B304" s="1062"/>
      <c r="C304" s="1101"/>
      <c r="D304" s="1064"/>
      <c r="E304" s="1054"/>
      <c r="F304" s="52"/>
      <c r="G304" s="399">
        <v>42409.354861111111</v>
      </c>
      <c r="H304" s="399">
        <v>42409.82708333333</v>
      </c>
      <c r="I304" s="52"/>
      <c r="J304" s="52"/>
      <c r="K304" s="913"/>
      <c r="L304" s="72">
        <f t="shared" ref="L304:L306" si="289">IF(RIGHT(S304)="T",(+H304-G304),0)</f>
        <v>0</v>
      </c>
      <c r="M304" s="72">
        <f t="shared" ref="M304:M306" si="290">IF(RIGHT(S304)="U",(+H304-G304),0)</f>
        <v>0</v>
      </c>
      <c r="N304" s="72">
        <f t="shared" ref="N304:N306" si="291">IF(RIGHT(S304)="C",(+H304-G304),0)</f>
        <v>0</v>
      </c>
      <c r="O304" s="72">
        <f t="shared" ref="O304:O306" si="292">IF(RIGHT(S304)="D",(+H304-G304),0)</f>
        <v>0.47222222221898846</v>
      </c>
      <c r="P304" s="52"/>
      <c r="Q304" s="52"/>
      <c r="R304" s="52"/>
      <c r="S304" s="393" t="s">
        <v>831</v>
      </c>
      <c r="T304" s="714" t="s">
        <v>942</v>
      </c>
      <c r="U304" s="897"/>
      <c r="V304" s="80"/>
      <c r="W304" s="81"/>
      <c r="X304" s="81"/>
      <c r="Y304" s="81"/>
      <c r="Z304" s="81"/>
      <c r="AA304" s="82"/>
    </row>
    <row r="305" spans="1:44" s="124" customFormat="1" ht="30" customHeight="1" thickBot="1">
      <c r="A305" s="1050"/>
      <c r="B305" s="1062"/>
      <c r="C305" s="1101"/>
      <c r="D305" s="1064"/>
      <c r="E305" s="1054"/>
      <c r="F305" s="52"/>
      <c r="G305" s="399">
        <v>42411.039583333331</v>
      </c>
      <c r="H305" s="399">
        <v>42411.305555555555</v>
      </c>
      <c r="I305" s="52"/>
      <c r="J305" s="52"/>
      <c r="K305" s="913"/>
      <c r="L305" s="72">
        <f t="shared" si="289"/>
        <v>0</v>
      </c>
      <c r="M305" s="72">
        <f t="shared" si="290"/>
        <v>0</v>
      </c>
      <c r="N305" s="72">
        <f t="shared" si="291"/>
        <v>0</v>
      </c>
      <c r="O305" s="72">
        <f t="shared" si="292"/>
        <v>0.26597222222335404</v>
      </c>
      <c r="P305" s="52"/>
      <c r="Q305" s="52"/>
      <c r="R305" s="52"/>
      <c r="S305" s="393" t="s">
        <v>57</v>
      </c>
      <c r="T305" s="714" t="s">
        <v>850</v>
      </c>
      <c r="U305" s="897"/>
      <c r="V305" s="80"/>
      <c r="W305" s="81"/>
      <c r="X305" s="81"/>
      <c r="Y305" s="81"/>
      <c r="Z305" s="81"/>
      <c r="AA305" s="82"/>
    </row>
    <row r="306" spans="1:44" s="124" customFormat="1" ht="30" customHeight="1" thickBot="1">
      <c r="A306" s="1050"/>
      <c r="B306" s="1062"/>
      <c r="C306" s="1101"/>
      <c r="D306" s="1064"/>
      <c r="E306" s="1054"/>
      <c r="F306" s="52"/>
      <c r="G306" s="399">
        <v>42411.902777777781</v>
      </c>
      <c r="H306" s="399">
        <v>42412.328472222223</v>
      </c>
      <c r="I306" s="52"/>
      <c r="J306" s="52"/>
      <c r="K306" s="913"/>
      <c r="L306" s="72">
        <f t="shared" si="289"/>
        <v>0</v>
      </c>
      <c r="M306" s="72">
        <f t="shared" si="290"/>
        <v>0</v>
      </c>
      <c r="N306" s="72">
        <f t="shared" si="291"/>
        <v>0</v>
      </c>
      <c r="O306" s="72">
        <f t="shared" si="292"/>
        <v>0.4256944444423425</v>
      </c>
      <c r="P306" s="52"/>
      <c r="Q306" s="52"/>
      <c r="R306" s="52"/>
      <c r="S306" s="393" t="s">
        <v>57</v>
      </c>
      <c r="T306" s="714" t="s">
        <v>943</v>
      </c>
      <c r="U306" s="897"/>
      <c r="V306" s="80"/>
      <c r="W306" s="81"/>
      <c r="X306" s="81"/>
      <c r="Y306" s="81"/>
      <c r="Z306" s="81"/>
      <c r="AA306" s="82"/>
    </row>
    <row r="307" spans="1:44" s="124" customFormat="1" ht="30" customHeight="1" thickBot="1">
      <c r="A307" s="1050"/>
      <c r="B307" s="1062"/>
      <c r="C307" s="1101"/>
      <c r="D307" s="1064"/>
      <c r="E307" s="1054"/>
      <c r="F307" s="52"/>
      <c r="G307" s="399">
        <v>42420.056944444441</v>
      </c>
      <c r="H307" s="399">
        <v>42420.380555555559</v>
      </c>
      <c r="I307" s="52"/>
      <c r="J307" s="52"/>
      <c r="K307" s="913"/>
      <c r="L307" s="72">
        <f t="shared" ref="L307:L308" si="293">IF(RIGHT(S307)="T",(+H307-G307),0)</f>
        <v>0</v>
      </c>
      <c r="M307" s="72">
        <f t="shared" ref="M307:M308" si="294">IF(RIGHT(S307)="U",(+H307-G307),0)</f>
        <v>0</v>
      </c>
      <c r="N307" s="72">
        <f t="shared" ref="N307:N308" si="295">IF(RIGHT(S307)="C",(+H307-G307),0)</f>
        <v>0</v>
      </c>
      <c r="O307" s="72">
        <f t="shared" ref="O307:O308" si="296">IF(RIGHT(S307)="D",(+H307-G307),0)</f>
        <v>0.32361111111822538</v>
      </c>
      <c r="P307" s="52"/>
      <c r="Q307" s="52"/>
      <c r="R307" s="52"/>
      <c r="S307" s="393" t="s">
        <v>57</v>
      </c>
      <c r="T307" s="714" t="s">
        <v>948</v>
      </c>
      <c r="U307" s="897"/>
      <c r="V307" s="80"/>
      <c r="W307" s="81"/>
      <c r="X307" s="81"/>
      <c r="Y307" s="81"/>
      <c r="Z307" s="81"/>
      <c r="AA307" s="82"/>
    </row>
    <row r="308" spans="1:44" s="124" customFormat="1" ht="30" customHeight="1">
      <c r="A308" s="1050"/>
      <c r="B308" s="1062"/>
      <c r="C308" s="1101"/>
      <c r="D308" s="1064"/>
      <c r="E308" s="1054"/>
      <c r="F308" s="52"/>
      <c r="G308" s="399">
        <v>42420.717361111114</v>
      </c>
      <c r="H308" s="399">
        <v>42421.327777777777</v>
      </c>
      <c r="I308" s="52"/>
      <c r="J308" s="52"/>
      <c r="K308" s="913"/>
      <c r="L308" s="72">
        <f t="shared" si="293"/>
        <v>0</v>
      </c>
      <c r="M308" s="72">
        <f t="shared" si="294"/>
        <v>0</v>
      </c>
      <c r="N308" s="72">
        <f t="shared" si="295"/>
        <v>0</v>
      </c>
      <c r="O308" s="72">
        <f t="shared" si="296"/>
        <v>0.61041666666278616</v>
      </c>
      <c r="P308" s="52"/>
      <c r="Q308" s="52"/>
      <c r="R308" s="52"/>
      <c r="S308" s="393" t="s">
        <v>57</v>
      </c>
      <c r="T308" s="714" t="s">
        <v>945</v>
      </c>
      <c r="U308" s="897"/>
      <c r="V308" s="80"/>
      <c r="W308" s="81"/>
      <c r="X308" s="81"/>
      <c r="Y308" s="81"/>
      <c r="Z308" s="81"/>
      <c r="AA308" s="82"/>
    </row>
    <row r="309" spans="1:44" s="126" customFormat="1" ht="30" customHeight="1" thickBot="1">
      <c r="A309" s="401"/>
      <c r="B309" s="60"/>
      <c r="C309" s="402" t="s">
        <v>58</v>
      </c>
      <c r="D309" s="60"/>
      <c r="E309" s="61"/>
      <c r="F309" s="62" t="s">
        <v>54</v>
      </c>
      <c r="G309" s="403"/>
      <c r="H309" s="403"/>
      <c r="I309" s="62" t="s">
        <v>54</v>
      </c>
      <c r="J309" s="62" t="s">
        <v>54</v>
      </c>
      <c r="K309" s="62" t="s">
        <v>54</v>
      </c>
      <c r="L309" s="63">
        <f>SUM(L297:L308)</f>
        <v>0</v>
      </c>
      <c r="M309" s="63">
        <f>SUM(M297:M308)</f>
        <v>0</v>
      </c>
      <c r="N309" s="63">
        <f>SUM(N297:N308)</f>
        <v>0</v>
      </c>
      <c r="O309" s="63">
        <f>SUM(O297:O308)</f>
        <v>4.7631944444365217</v>
      </c>
      <c r="P309" s="62" t="s">
        <v>54</v>
      </c>
      <c r="Q309" s="62" t="s">
        <v>54</v>
      </c>
      <c r="R309" s="62" t="s">
        <v>54</v>
      </c>
      <c r="S309" s="442"/>
      <c r="T309" s="412"/>
      <c r="U309" s="60"/>
      <c r="V309" s="404">
        <f>$AB$15-((N309*24))</f>
        <v>696</v>
      </c>
      <c r="W309" s="405">
        <v>515</v>
      </c>
      <c r="X309" s="98">
        <v>235.952</v>
      </c>
      <c r="Y309" s="406">
        <f>W309*X309</f>
        <v>121515.28</v>
      </c>
      <c r="Z309" s="404">
        <f>(Y309*(V309-L309*24))/V309</f>
        <v>121515.28</v>
      </c>
      <c r="AA309" s="407">
        <f>(Z309/Y309)*100</f>
        <v>100</v>
      </c>
      <c r="AB309" s="124"/>
    </row>
    <row r="310" spans="1:44" s="59" customFormat="1" ht="30" customHeight="1">
      <c r="A310" s="835">
        <v>49</v>
      </c>
      <c r="B310" s="831" t="s">
        <v>158</v>
      </c>
      <c r="C310" s="824" t="s">
        <v>159</v>
      </c>
      <c r="D310" s="843">
        <v>12.55</v>
      </c>
      <c r="E310" s="70" t="s">
        <v>53</v>
      </c>
      <c r="F310" s="71" t="s">
        <v>54</v>
      </c>
      <c r="G310" s="399"/>
      <c r="H310" s="399"/>
      <c r="I310" s="71" t="s">
        <v>54</v>
      </c>
      <c r="J310" s="71" t="s">
        <v>54</v>
      </c>
      <c r="K310" s="83"/>
      <c r="L310" s="72">
        <f>IF(RIGHT(S310)="T",(+H310-G310),0)</f>
        <v>0</v>
      </c>
      <c r="M310" s="72">
        <f>IF(RIGHT(S310)="U",(+H310-G310),0)</f>
        <v>0</v>
      </c>
      <c r="N310" s="72">
        <f>IF(RIGHT(S310)="C",(+H310-G310),0)</f>
        <v>0</v>
      </c>
      <c r="O310" s="72">
        <f>IF(RIGHT(S310)="D",(+H310-G310),0)</f>
        <v>0</v>
      </c>
      <c r="P310" s="71" t="s">
        <v>54</v>
      </c>
      <c r="Q310" s="71" t="s">
        <v>54</v>
      </c>
      <c r="R310" s="71" t="s">
        <v>54</v>
      </c>
      <c r="S310" s="393"/>
      <c r="T310" s="714"/>
      <c r="U310" s="73"/>
      <c r="V310" s="74"/>
      <c r="W310" s="75"/>
      <c r="X310" s="75"/>
      <c r="Y310" s="75"/>
      <c r="Z310" s="75"/>
      <c r="AA310" s="76"/>
    </row>
    <row r="311" spans="1:44" s="69" customFormat="1" ht="30" customHeight="1" thickBot="1">
      <c r="A311" s="401"/>
      <c r="B311" s="60"/>
      <c r="C311" s="402" t="s">
        <v>58</v>
      </c>
      <c r="D311" s="60"/>
      <c r="E311" s="61"/>
      <c r="F311" s="62" t="s">
        <v>54</v>
      </c>
      <c r="G311" s="403"/>
      <c r="H311" s="403"/>
      <c r="I311" s="62" t="s">
        <v>54</v>
      </c>
      <c r="J311" s="62" t="s">
        <v>54</v>
      </c>
      <c r="K311" s="164"/>
      <c r="L311" s="63">
        <f>SUM(L310:L310)</f>
        <v>0</v>
      </c>
      <c r="M311" s="63">
        <f>SUM(M310:M310)</f>
        <v>0</v>
      </c>
      <c r="N311" s="63">
        <f>SUM(N310:N310)</f>
        <v>0</v>
      </c>
      <c r="O311" s="63">
        <f>SUM(O310:O310)</f>
        <v>0</v>
      </c>
      <c r="P311" s="62" t="s">
        <v>54</v>
      </c>
      <c r="Q311" s="62" t="s">
        <v>54</v>
      </c>
      <c r="R311" s="62" t="s">
        <v>54</v>
      </c>
      <c r="S311" s="442"/>
      <c r="T311" s="412"/>
      <c r="U311" s="60"/>
      <c r="V311" s="404">
        <f>$AB$15-((N311*24))</f>
        <v>696</v>
      </c>
      <c r="W311" s="405">
        <v>691</v>
      </c>
      <c r="X311" s="98">
        <v>12.55</v>
      </c>
      <c r="Y311" s="406">
        <f>W311*X311</f>
        <v>8672.0500000000011</v>
      </c>
      <c r="Z311" s="404">
        <f>(Y311*(V311-L311*24))/V311</f>
        <v>8672.0500000000011</v>
      </c>
      <c r="AA311" s="407">
        <f>(Z311/Y311)*100</f>
        <v>100</v>
      </c>
      <c r="AB311" s="59"/>
    </row>
    <row r="312" spans="1:44" s="59" customFormat="1" ht="16.5">
      <c r="A312" s="1049">
        <v>50</v>
      </c>
      <c r="B312" s="1061" t="s">
        <v>160</v>
      </c>
      <c r="C312" s="1065" t="s">
        <v>161</v>
      </c>
      <c r="D312" s="1063">
        <v>13.256</v>
      </c>
      <c r="E312" s="1053" t="s">
        <v>53</v>
      </c>
      <c r="F312" s="71" t="s">
        <v>54</v>
      </c>
      <c r="G312" s="399"/>
      <c r="H312" s="399"/>
      <c r="I312" s="71" t="s">
        <v>54</v>
      </c>
      <c r="J312" s="71" t="s">
        <v>54</v>
      </c>
      <c r="K312" s="83"/>
      <c r="L312" s="72">
        <f>IF(RIGHT(S312)="T",(+H312-G312),0)</f>
        <v>0</v>
      </c>
      <c r="M312" s="72">
        <f>IF(RIGHT(S312)="U",(+H312-G312),0)</f>
        <v>0</v>
      </c>
      <c r="N312" s="72">
        <f>IF(RIGHT(S312)="C",(+H312-G312),0)</f>
        <v>0</v>
      </c>
      <c r="O312" s="72">
        <f>IF(RIGHT(S312)="D",(+H312-G312),0)</f>
        <v>0</v>
      </c>
      <c r="P312" s="71" t="s">
        <v>54</v>
      </c>
      <c r="Q312" s="71" t="s">
        <v>54</v>
      </c>
      <c r="R312" s="71" t="s">
        <v>54</v>
      </c>
      <c r="S312" s="393"/>
      <c r="T312" s="714"/>
      <c r="U312" s="73"/>
      <c r="V312" s="85"/>
      <c r="W312" s="86"/>
      <c r="X312" s="86"/>
      <c r="Y312" s="86"/>
      <c r="Z312" s="86"/>
      <c r="AA312" s="87"/>
    </row>
    <row r="313" spans="1:44" s="59" customFormat="1" ht="30" customHeight="1">
      <c r="A313" s="1050"/>
      <c r="B313" s="1062"/>
      <c r="C313" s="1101"/>
      <c r="D313" s="1064"/>
      <c r="E313" s="1054"/>
      <c r="F313" s="88"/>
      <c r="G313" s="399"/>
      <c r="H313" s="399"/>
      <c r="I313" s="88"/>
      <c r="J313" s="88"/>
      <c r="K313" s="40"/>
      <c r="L313" s="78">
        <f t="shared" ref="L313" si="297">IF(RIGHT(S313)="T",(+H313-G313),0)</f>
        <v>0</v>
      </c>
      <c r="M313" s="78">
        <f t="shared" ref="M313" si="298">IF(RIGHT(S313)="U",(+H313-G313),0)</f>
        <v>0</v>
      </c>
      <c r="N313" s="78">
        <f t="shared" ref="N313" si="299">IF(RIGHT(S313)="C",(+H313-G313),0)</f>
        <v>0</v>
      </c>
      <c r="O313" s="78">
        <f t="shared" ref="O313" si="300">IF(RIGHT(S313)="D",(+H313-G313),0)</f>
        <v>0</v>
      </c>
      <c r="P313" s="88"/>
      <c r="Q313" s="88"/>
      <c r="R313" s="88"/>
      <c r="S313" s="393"/>
      <c r="T313" s="714"/>
      <c r="U313" s="89"/>
      <c r="V313" s="80"/>
      <c r="W313" s="81"/>
      <c r="X313" s="81"/>
      <c r="Y313" s="81"/>
      <c r="Z313" s="81"/>
      <c r="AA313" s="82"/>
    </row>
    <row r="314" spans="1:44" s="69" customFormat="1" ht="30" customHeight="1" thickBot="1">
      <c r="A314" s="401"/>
      <c r="B314" s="60"/>
      <c r="C314" s="402" t="s">
        <v>58</v>
      </c>
      <c r="D314" s="60"/>
      <c r="E314" s="61"/>
      <c r="F314" s="62" t="s">
        <v>54</v>
      </c>
      <c r="G314" s="403"/>
      <c r="H314" s="403"/>
      <c r="I314" s="62" t="s">
        <v>54</v>
      </c>
      <c r="J314" s="62" t="s">
        <v>54</v>
      </c>
      <c r="K314" s="164"/>
      <c r="L314" s="63">
        <f>SUM(L312:L313)</f>
        <v>0</v>
      </c>
      <c r="M314" s="63">
        <f>SUM(M312:M313)</f>
        <v>0</v>
      </c>
      <c r="N314" s="63">
        <f>SUM(N312:N313)</f>
        <v>0</v>
      </c>
      <c r="O314" s="63">
        <f>SUM(O312:O313)</f>
        <v>0</v>
      </c>
      <c r="P314" s="62" t="s">
        <v>54</v>
      </c>
      <c r="Q314" s="62" t="s">
        <v>54</v>
      </c>
      <c r="R314" s="62" t="s">
        <v>54</v>
      </c>
      <c r="S314" s="442"/>
      <c r="T314" s="412"/>
      <c r="U314" s="60"/>
      <c r="V314" s="404">
        <f>$AB$15-((N314*24))</f>
        <v>696</v>
      </c>
      <c r="W314" s="405">
        <v>691</v>
      </c>
      <c r="X314" s="98">
        <v>13.256</v>
      </c>
      <c r="Y314" s="406">
        <f>W314*X314</f>
        <v>9159.8960000000006</v>
      </c>
      <c r="Z314" s="404">
        <f>(Y314*(V314-L314*24))/V314</f>
        <v>9159.8960000000006</v>
      </c>
      <c r="AA314" s="407">
        <f>(Z314/Y314)*100</f>
        <v>100</v>
      </c>
      <c r="AB314" s="59"/>
    </row>
    <row r="315" spans="1:44" s="59" customFormat="1" ht="30" customHeight="1">
      <c r="A315" s="1049">
        <v>51</v>
      </c>
      <c r="B315" s="1061" t="s">
        <v>162</v>
      </c>
      <c r="C315" s="1065" t="s">
        <v>163</v>
      </c>
      <c r="D315" s="1063">
        <v>54.36</v>
      </c>
      <c r="E315" s="1053" t="s">
        <v>53</v>
      </c>
      <c r="F315" s="38" t="s">
        <v>54</v>
      </c>
      <c r="G315" s="399">
        <v>42411.698611111111</v>
      </c>
      <c r="H315" s="399">
        <v>42411.745138888888</v>
      </c>
      <c r="I315" s="38" t="s">
        <v>54</v>
      </c>
      <c r="J315" s="38" t="s">
        <v>54</v>
      </c>
      <c r="K315" s="139"/>
      <c r="L315" s="84">
        <f>IF(RIGHT(S315)="T",(+H315-G315),0)</f>
        <v>4.6527777776645962E-2</v>
      </c>
      <c r="M315" s="84">
        <f>IF(RIGHT(S315)="U",(+H315-G315),0)</f>
        <v>0</v>
      </c>
      <c r="N315" s="84">
        <f>IF(RIGHT(S315)="C",(+H315-G315),0)</f>
        <v>0</v>
      </c>
      <c r="O315" s="84">
        <f>IF(RIGHT(S315)="D",(+H315-G315),0)</f>
        <v>0</v>
      </c>
      <c r="P315" s="38" t="s">
        <v>54</v>
      </c>
      <c r="Q315" s="38" t="s">
        <v>54</v>
      </c>
      <c r="R315" s="38" t="s">
        <v>54</v>
      </c>
      <c r="S315" s="393" t="s">
        <v>832</v>
      </c>
      <c r="T315" s="714" t="s">
        <v>949</v>
      </c>
      <c r="U315" s="73"/>
      <c r="V315" s="85"/>
      <c r="W315" s="86"/>
      <c r="X315" s="86"/>
      <c r="Y315" s="86"/>
      <c r="Z315" s="86"/>
      <c r="AA315" s="87"/>
    </row>
    <row r="316" spans="1:44" s="59" customFormat="1" ht="30" customHeight="1">
      <c r="A316" s="1050"/>
      <c r="B316" s="1062"/>
      <c r="C316" s="1101"/>
      <c r="D316" s="1064"/>
      <c r="E316" s="1054"/>
      <c r="F316" s="77" t="s">
        <v>54</v>
      </c>
      <c r="G316" s="399"/>
      <c r="H316" s="399"/>
      <c r="I316" s="77" t="s">
        <v>54</v>
      </c>
      <c r="J316" s="77" t="s">
        <v>54</v>
      </c>
      <c r="K316" s="142"/>
      <c r="L316" s="78">
        <f t="shared" ref="L316" si="301">IF(RIGHT(S316)="T",(+H316-G316),0)</f>
        <v>0</v>
      </c>
      <c r="M316" s="78">
        <f t="shared" ref="M316" si="302">IF(RIGHT(S316)="U",(+H316-G316),0)</f>
        <v>0</v>
      </c>
      <c r="N316" s="78">
        <f t="shared" ref="N316" si="303">IF(RIGHT(S316)="C",(+H316-G316),0)</f>
        <v>0</v>
      </c>
      <c r="O316" s="78">
        <f t="shared" ref="O316" si="304">IF(RIGHT(S316)="D",(+H316-G316),0)</f>
        <v>0</v>
      </c>
      <c r="P316" s="77" t="s">
        <v>54</v>
      </c>
      <c r="Q316" s="77" t="s">
        <v>54</v>
      </c>
      <c r="R316" s="77" t="s">
        <v>54</v>
      </c>
      <c r="S316" s="393"/>
      <c r="T316" s="714"/>
      <c r="U316" s="89"/>
      <c r="V316" s="80"/>
      <c r="W316" s="81"/>
      <c r="X316" s="81"/>
      <c r="Y316" s="81"/>
      <c r="Z316" s="81"/>
      <c r="AA316" s="82"/>
    </row>
    <row r="317" spans="1:44" s="69" customFormat="1" ht="30" customHeight="1" thickBot="1">
      <c r="A317" s="401"/>
      <c r="B317" s="60"/>
      <c r="C317" s="402" t="s">
        <v>58</v>
      </c>
      <c r="D317" s="60"/>
      <c r="E317" s="61"/>
      <c r="F317" s="62" t="s">
        <v>54</v>
      </c>
      <c r="G317" s="403"/>
      <c r="H317" s="403"/>
      <c r="I317" s="62" t="s">
        <v>54</v>
      </c>
      <c r="J317" s="62" t="s">
        <v>54</v>
      </c>
      <c r="K317" s="164"/>
      <c r="L317" s="63">
        <f>SUM(L315:L316)</f>
        <v>4.6527777776645962E-2</v>
      </c>
      <c r="M317" s="63">
        <f>SUM(M315:M316)</f>
        <v>0</v>
      </c>
      <c r="N317" s="63">
        <f>SUM(N315:N316)</f>
        <v>0</v>
      </c>
      <c r="O317" s="63">
        <f>SUM(O315:O316)</f>
        <v>0</v>
      </c>
      <c r="P317" s="62" t="s">
        <v>54</v>
      </c>
      <c r="Q317" s="62" t="s">
        <v>54</v>
      </c>
      <c r="R317" s="62" t="s">
        <v>54</v>
      </c>
      <c r="S317" s="442"/>
      <c r="T317" s="412"/>
      <c r="U317" s="60"/>
      <c r="V317" s="404">
        <f>$AB$15-((N317*24))</f>
        <v>696</v>
      </c>
      <c r="W317" s="405">
        <v>691</v>
      </c>
      <c r="X317" s="98">
        <v>54.36</v>
      </c>
      <c r="Y317" s="406">
        <f>W317*X317</f>
        <v>37562.76</v>
      </c>
      <c r="Z317" s="404">
        <f>(Y317*(V317-L317*24))/V317</f>
        <v>37502.494077587675</v>
      </c>
      <c r="AA317" s="407">
        <f>(Z317/Y317)*100</f>
        <v>99.839559386977086</v>
      </c>
      <c r="AB317" s="59"/>
    </row>
    <row r="318" spans="1:44" s="51" customFormat="1" ht="30" customHeight="1">
      <c r="A318" s="816">
        <v>52</v>
      </c>
      <c r="B318" s="815" t="s">
        <v>164</v>
      </c>
      <c r="C318" s="825" t="s">
        <v>165</v>
      </c>
      <c r="D318" s="817">
        <v>46.3</v>
      </c>
      <c r="E318" s="818" t="s">
        <v>53</v>
      </c>
      <c r="F318" s="38" t="s">
        <v>54</v>
      </c>
      <c r="G318" s="399">
        <v>42412.511805555558</v>
      </c>
      <c r="H318" s="614">
        <v>42430</v>
      </c>
      <c r="I318" s="139"/>
      <c r="J318" s="139"/>
      <c r="K318" s="139"/>
      <c r="L318" s="84">
        <f>IF(RIGHT(S318)="T",(+H318-G318),0)</f>
        <v>0</v>
      </c>
      <c r="M318" s="84">
        <f>IF(RIGHT(S318)="U",(+H318-G318),0)</f>
        <v>0</v>
      </c>
      <c r="N318" s="84">
        <f>IF(RIGHT(S318)="C",(+H318-G318),0)</f>
        <v>0</v>
      </c>
      <c r="O318" s="84">
        <f>IF(RIGHT(S318)="D",(+H318-G318),0)</f>
        <v>17.488194444442343</v>
      </c>
      <c r="P318" s="44"/>
      <c r="Q318" s="44"/>
      <c r="R318" s="44"/>
      <c r="S318" s="393" t="s">
        <v>831</v>
      </c>
      <c r="T318" s="714" t="s">
        <v>950</v>
      </c>
      <c r="U318" s="44"/>
      <c r="V318" s="107"/>
      <c r="W318" s="821"/>
      <c r="X318" s="817"/>
      <c r="Y318" s="109"/>
      <c r="Z318" s="107"/>
      <c r="AA318" s="11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/>
      <c r="AL318" s="50"/>
      <c r="AM318" s="50"/>
      <c r="AN318" s="50"/>
      <c r="AO318" s="50"/>
      <c r="AP318" s="50"/>
      <c r="AQ318" s="50"/>
      <c r="AR318" s="50"/>
    </row>
    <row r="319" spans="1:44" s="69" customFormat="1" ht="30" customHeight="1" thickBot="1">
      <c r="A319" s="401"/>
      <c r="B319" s="60"/>
      <c r="C319" s="402" t="s">
        <v>58</v>
      </c>
      <c r="D319" s="60"/>
      <c r="E319" s="61"/>
      <c r="F319" s="62" t="s">
        <v>54</v>
      </c>
      <c r="G319" s="403"/>
      <c r="H319" s="403"/>
      <c r="I319" s="62" t="s">
        <v>54</v>
      </c>
      <c r="J319" s="62" t="s">
        <v>54</v>
      </c>
      <c r="K319" s="164"/>
      <c r="L319" s="63">
        <f>SUM(L318:L318)</f>
        <v>0</v>
      </c>
      <c r="M319" s="63">
        <f>SUM(M318:M318)</f>
        <v>0</v>
      </c>
      <c r="N319" s="63">
        <f>SUM(N318:N318)</f>
        <v>0</v>
      </c>
      <c r="O319" s="63">
        <f>SUM(O318:O318)</f>
        <v>17.488194444442343</v>
      </c>
      <c r="P319" s="62" t="s">
        <v>54</v>
      </c>
      <c r="Q319" s="62" t="s">
        <v>54</v>
      </c>
      <c r="R319" s="62" t="s">
        <v>54</v>
      </c>
      <c r="S319" s="442"/>
      <c r="T319" s="412"/>
      <c r="U319" s="60"/>
      <c r="V319" s="404">
        <f>$AB$15-((N319*24))</f>
        <v>696</v>
      </c>
      <c r="W319" s="405">
        <v>691</v>
      </c>
      <c r="X319" s="98">
        <v>46.3</v>
      </c>
      <c r="Y319" s="406">
        <f>W319*X319</f>
        <v>31993.3</v>
      </c>
      <c r="Z319" s="404">
        <f>(Y319*(V319-L319*24))/V319</f>
        <v>31993.3</v>
      </c>
      <c r="AA319" s="407">
        <f>(Z319/Y319)*100</f>
        <v>100</v>
      </c>
      <c r="AB319" s="59"/>
    </row>
    <row r="320" spans="1:44" s="51" customFormat="1" ht="30" customHeight="1">
      <c r="A320" s="935">
        <v>53</v>
      </c>
      <c r="B320" s="934" t="s">
        <v>166</v>
      </c>
      <c r="C320" s="936" t="s">
        <v>167</v>
      </c>
      <c r="D320" s="929">
        <v>46.3</v>
      </c>
      <c r="E320" s="930" t="s">
        <v>53</v>
      </c>
      <c r="F320" s="38" t="s">
        <v>54</v>
      </c>
      <c r="G320" s="399">
        <v>42413.361111111109</v>
      </c>
      <c r="H320" s="614">
        <v>42430</v>
      </c>
      <c r="I320" s="139"/>
      <c r="J320" s="139"/>
      <c r="K320" s="139"/>
      <c r="L320" s="72">
        <f>IF(RIGHT(S320)="T",(+H320-G320),0)</f>
        <v>0</v>
      </c>
      <c r="M320" s="72">
        <f>IF(RIGHT(S320)="U",(+H320-G320),0)</f>
        <v>0</v>
      </c>
      <c r="N320" s="72">
        <f>IF(RIGHT(S320)="C",(+H320-G320),0)</f>
        <v>0</v>
      </c>
      <c r="O320" s="72">
        <f>IF(RIGHT(S320)="D",(+H320-G320),0)</f>
        <v>16.638888888890506</v>
      </c>
      <c r="P320" s="44"/>
      <c r="Q320" s="44"/>
      <c r="R320" s="44"/>
      <c r="S320" s="393" t="s">
        <v>831</v>
      </c>
      <c r="T320" s="714" t="s">
        <v>950</v>
      </c>
      <c r="U320" s="44"/>
      <c r="V320" s="107"/>
      <c r="W320" s="821"/>
      <c r="X320" s="817"/>
      <c r="Y320" s="109"/>
      <c r="Z320" s="107"/>
      <c r="AA320" s="11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/>
      <c r="AL320" s="50"/>
      <c r="AM320" s="50"/>
      <c r="AN320" s="50"/>
      <c r="AO320" s="50"/>
      <c r="AP320" s="50"/>
      <c r="AQ320" s="50"/>
      <c r="AR320" s="50"/>
    </row>
    <row r="321" spans="1:44" s="69" customFormat="1" ht="30" customHeight="1" thickBot="1">
      <c r="A321" s="401"/>
      <c r="B321" s="60"/>
      <c r="C321" s="402" t="s">
        <v>58</v>
      </c>
      <c r="D321" s="60"/>
      <c r="E321" s="61"/>
      <c r="F321" s="62" t="s">
        <v>54</v>
      </c>
      <c r="G321" s="403"/>
      <c r="H321" s="403"/>
      <c r="I321" s="62" t="s">
        <v>54</v>
      </c>
      <c r="J321" s="62" t="s">
        <v>54</v>
      </c>
      <c r="K321" s="164"/>
      <c r="L321" s="63">
        <f>SUM(L320:L320)</f>
        <v>0</v>
      </c>
      <c r="M321" s="63">
        <f>SUM(M320:M320)</f>
        <v>0</v>
      </c>
      <c r="N321" s="63">
        <f>SUM(N320:N320)</f>
        <v>0</v>
      </c>
      <c r="O321" s="63">
        <f>SUM(O320:O320)</f>
        <v>16.638888888890506</v>
      </c>
      <c r="P321" s="62" t="s">
        <v>54</v>
      </c>
      <c r="Q321" s="62" t="s">
        <v>54</v>
      </c>
      <c r="R321" s="62" t="s">
        <v>54</v>
      </c>
      <c r="S321" s="442"/>
      <c r="T321" s="412"/>
      <c r="U321" s="60"/>
      <c r="V321" s="404">
        <f>$AB$15-((N321*24))</f>
        <v>696</v>
      </c>
      <c r="W321" s="405">
        <v>691</v>
      </c>
      <c r="X321" s="98">
        <v>46.3</v>
      </c>
      <c r="Y321" s="406">
        <f>W321*X321</f>
        <v>31993.3</v>
      </c>
      <c r="Z321" s="404">
        <f>(Y321*(V321-L321*24))/V321</f>
        <v>31993.3</v>
      </c>
      <c r="AA321" s="407">
        <f>(Z321/Y321)*100</f>
        <v>100</v>
      </c>
      <c r="AB321" s="59"/>
    </row>
    <row r="322" spans="1:44" s="59" customFormat="1" ht="30" customHeight="1" thickBot="1">
      <c r="A322" s="838">
        <v>54</v>
      </c>
      <c r="B322" s="844" t="s">
        <v>168</v>
      </c>
      <c r="C322" s="845" t="s">
        <v>169</v>
      </c>
      <c r="D322" s="843">
        <v>33.097999999999999</v>
      </c>
      <c r="E322" s="70" t="s">
        <v>53</v>
      </c>
      <c r="F322" s="71" t="s">
        <v>54</v>
      </c>
      <c r="G322" s="399">
        <v>42418.518750000003</v>
      </c>
      <c r="H322" s="399">
        <v>42418.736805555556</v>
      </c>
      <c r="I322" s="71" t="s">
        <v>54</v>
      </c>
      <c r="J322" s="71" t="s">
        <v>54</v>
      </c>
      <c r="K322" s="83"/>
      <c r="L322" s="72">
        <f>IF(RIGHT(S322)="T",(+H322-G322),0)</f>
        <v>0</v>
      </c>
      <c r="M322" s="72">
        <f>IF(RIGHT(S322)="U",(+H322-G322),0)</f>
        <v>0</v>
      </c>
      <c r="N322" s="72">
        <f>IF(RIGHT(S322)="C",(+H322-G322),0)</f>
        <v>0</v>
      </c>
      <c r="O322" s="72">
        <f>IF(RIGHT(S322)="D",(+H322-G322),0)</f>
        <v>0.21805555555329192</v>
      </c>
      <c r="P322" s="71" t="s">
        <v>54</v>
      </c>
      <c r="Q322" s="71" t="s">
        <v>54</v>
      </c>
      <c r="R322" s="71" t="s">
        <v>54</v>
      </c>
      <c r="S322" s="393" t="s">
        <v>837</v>
      </c>
      <c r="T322" s="714" t="s">
        <v>951</v>
      </c>
      <c r="U322" s="73"/>
      <c r="V322" s="85"/>
      <c r="W322" s="86"/>
      <c r="X322" s="86"/>
      <c r="Y322" s="86"/>
      <c r="Z322" s="86"/>
      <c r="AA322" s="87"/>
    </row>
    <row r="323" spans="1:44" s="59" customFormat="1" ht="24.75" customHeight="1">
      <c r="A323" s="833"/>
      <c r="B323" s="832"/>
      <c r="C323" s="834"/>
      <c r="D323" s="828"/>
      <c r="E323" s="826"/>
      <c r="F323" s="71" t="s">
        <v>54</v>
      </c>
      <c r="G323" s="399"/>
      <c r="H323" s="399"/>
      <c r="I323" s="71" t="s">
        <v>54</v>
      </c>
      <c r="J323" s="71" t="s">
        <v>54</v>
      </c>
      <c r="K323" s="83"/>
      <c r="L323" s="72">
        <f>IF(RIGHT(S323)="T",(+H323-G323),0)</f>
        <v>0</v>
      </c>
      <c r="M323" s="72">
        <f>IF(RIGHT(S323)="U",(+H323-G323),0)</f>
        <v>0</v>
      </c>
      <c r="N323" s="72">
        <f>IF(RIGHT(S323)="C",(+H323-G323),0)</f>
        <v>0</v>
      </c>
      <c r="O323" s="72">
        <f>IF(RIGHT(S323)="D",(+H323-G323),0)</f>
        <v>0</v>
      </c>
      <c r="P323" s="71" t="s">
        <v>54</v>
      </c>
      <c r="Q323" s="71" t="s">
        <v>54</v>
      </c>
      <c r="R323" s="71" t="s">
        <v>54</v>
      </c>
      <c r="S323" s="393"/>
      <c r="T323" s="714"/>
      <c r="U323" s="73"/>
      <c r="V323" s="85"/>
      <c r="W323" s="86"/>
      <c r="X323" s="86"/>
      <c r="Y323" s="86"/>
      <c r="Z323" s="86"/>
      <c r="AA323" s="87"/>
    </row>
    <row r="324" spans="1:44" s="69" customFormat="1" ht="30" customHeight="1" thickBot="1">
      <c r="A324" s="401"/>
      <c r="B324" s="60"/>
      <c r="C324" s="402" t="s">
        <v>58</v>
      </c>
      <c r="D324" s="60"/>
      <c r="E324" s="61"/>
      <c r="F324" s="62" t="s">
        <v>54</v>
      </c>
      <c r="G324" s="403"/>
      <c r="H324" s="403"/>
      <c r="I324" s="62" t="s">
        <v>54</v>
      </c>
      <c r="J324" s="62" t="s">
        <v>54</v>
      </c>
      <c r="K324" s="164"/>
      <c r="L324" s="63">
        <f>SUM(L322:L323)</f>
        <v>0</v>
      </c>
      <c r="M324" s="63">
        <f>SUM(M322:M323)</f>
        <v>0</v>
      </c>
      <c r="N324" s="63">
        <f>SUM(N322:N323)</f>
        <v>0</v>
      </c>
      <c r="O324" s="63">
        <f>SUM(O322:O323)</f>
        <v>0.21805555555329192</v>
      </c>
      <c r="P324" s="62" t="s">
        <v>54</v>
      </c>
      <c r="Q324" s="62" t="s">
        <v>54</v>
      </c>
      <c r="R324" s="62" t="s">
        <v>54</v>
      </c>
      <c r="S324" s="442"/>
      <c r="T324" s="412"/>
      <c r="U324" s="60"/>
      <c r="V324" s="404">
        <f>$AB$15-((N324*24))</f>
        <v>696</v>
      </c>
      <c r="W324" s="405">
        <v>515</v>
      </c>
      <c r="X324" s="98">
        <v>33.097999999999999</v>
      </c>
      <c r="Y324" s="406">
        <f>W324*X324</f>
        <v>17045.47</v>
      </c>
      <c r="Z324" s="404">
        <f>(Y324*(V324-L324*24))/V324</f>
        <v>17045.47</v>
      </c>
      <c r="AA324" s="407">
        <f>(Z324/Y324)*100</f>
        <v>100</v>
      </c>
      <c r="AB324" s="59"/>
    </row>
    <row r="325" spans="1:44" s="51" customFormat="1" ht="16.5">
      <c r="A325" s="816">
        <v>55</v>
      </c>
      <c r="B325" s="815" t="s">
        <v>170</v>
      </c>
      <c r="C325" s="825" t="s">
        <v>171</v>
      </c>
      <c r="D325" s="817">
        <v>112.322</v>
      </c>
      <c r="E325" s="818" t="s">
        <v>53</v>
      </c>
      <c r="F325" s="38" t="s">
        <v>54</v>
      </c>
      <c r="G325" s="399"/>
      <c r="H325" s="399"/>
      <c r="I325" s="139"/>
      <c r="J325" s="139"/>
      <c r="K325" s="139"/>
      <c r="L325" s="72">
        <f>IF(RIGHT(S325)="T",(+H325-G325),0)</f>
        <v>0</v>
      </c>
      <c r="M325" s="72">
        <f>IF(RIGHT(S325)="U",(+H325-G325),0)</f>
        <v>0</v>
      </c>
      <c r="N325" s="72">
        <f>IF(RIGHT(S325)="C",(+H325-G325),0)</f>
        <v>0</v>
      </c>
      <c r="O325" s="72">
        <f>IF(RIGHT(S325)="D",(+H325-G325),0)</f>
        <v>0</v>
      </c>
      <c r="P325" s="44"/>
      <c r="Q325" s="44"/>
      <c r="R325" s="44"/>
      <c r="S325" s="393"/>
      <c r="T325" s="714"/>
      <c r="U325" s="44"/>
      <c r="V325" s="107"/>
      <c r="W325" s="821"/>
      <c r="X325" s="817"/>
      <c r="Y325" s="109"/>
      <c r="Z325" s="107"/>
      <c r="AA325" s="11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/>
      <c r="AL325" s="50"/>
      <c r="AM325" s="50"/>
      <c r="AN325" s="50"/>
      <c r="AO325" s="50"/>
      <c r="AP325" s="50"/>
      <c r="AQ325" s="50"/>
      <c r="AR325" s="50"/>
    </row>
    <row r="326" spans="1:44" s="69" customFormat="1" ht="30" customHeight="1" thickBot="1">
      <c r="A326" s="401"/>
      <c r="B326" s="60"/>
      <c r="C326" s="402" t="s">
        <v>58</v>
      </c>
      <c r="D326" s="60"/>
      <c r="E326" s="61"/>
      <c r="F326" s="62" t="s">
        <v>54</v>
      </c>
      <c r="G326" s="403"/>
      <c r="H326" s="403"/>
      <c r="I326" s="62" t="s">
        <v>54</v>
      </c>
      <c r="J326" s="62" t="s">
        <v>54</v>
      </c>
      <c r="K326" s="164"/>
      <c r="L326" s="63">
        <f>SUM(L325:L325)</f>
        <v>0</v>
      </c>
      <c r="M326" s="63">
        <f>SUM(M325:M325)</f>
        <v>0</v>
      </c>
      <c r="N326" s="63">
        <f>SUM(N325:N325)</f>
        <v>0</v>
      </c>
      <c r="O326" s="63">
        <f>SUM(O325:O325)</f>
        <v>0</v>
      </c>
      <c r="P326" s="63"/>
      <c r="Q326" s="63"/>
      <c r="R326" s="63"/>
      <c r="S326" s="442"/>
      <c r="T326" s="412"/>
      <c r="U326" s="60"/>
      <c r="V326" s="404">
        <f>$AB$15-((N326*24))</f>
        <v>696</v>
      </c>
      <c r="W326" s="405">
        <v>515</v>
      </c>
      <c r="X326" s="98">
        <v>112.322</v>
      </c>
      <c r="Y326" s="406">
        <f>W326*X326</f>
        <v>57845.83</v>
      </c>
      <c r="Z326" s="404">
        <f>(Y326*(V326-L326*24))/V326</f>
        <v>57845.83</v>
      </c>
      <c r="AA326" s="407">
        <f>(Z326/Y326)*100</f>
        <v>100</v>
      </c>
      <c r="AB326" s="59"/>
    </row>
    <row r="327" spans="1:44" s="59" customFormat="1" ht="30" customHeight="1">
      <c r="A327" s="1049">
        <v>56</v>
      </c>
      <c r="B327" s="1061" t="s">
        <v>172</v>
      </c>
      <c r="C327" s="1065" t="s">
        <v>173</v>
      </c>
      <c r="D327" s="1063">
        <v>117</v>
      </c>
      <c r="E327" s="1053" t="s">
        <v>53</v>
      </c>
      <c r="F327" s="71" t="s">
        <v>54</v>
      </c>
      <c r="G327" s="399">
        <v>42405.407638888886</v>
      </c>
      <c r="H327" s="399">
        <v>42405.793749999997</v>
      </c>
      <c r="I327" s="71" t="s">
        <v>54</v>
      </c>
      <c r="J327" s="71" t="s">
        <v>54</v>
      </c>
      <c r="K327" s="83"/>
      <c r="L327" s="72">
        <f>IF(RIGHT(S327)="T",(+H327-G327),0)</f>
        <v>0</v>
      </c>
      <c r="M327" s="72">
        <f>IF(RIGHT(S327)="U",(+H327-G327),0)</f>
        <v>0</v>
      </c>
      <c r="N327" s="72">
        <f>IF(RIGHT(S327)="C",(+H327-G327),0)</f>
        <v>0</v>
      </c>
      <c r="O327" s="72">
        <f>IF(RIGHT(S327)="D",(+H327-G327),0)</f>
        <v>0.38611111111094942</v>
      </c>
      <c r="P327" s="71" t="s">
        <v>54</v>
      </c>
      <c r="Q327" s="71" t="s">
        <v>54</v>
      </c>
      <c r="R327" s="71" t="s">
        <v>54</v>
      </c>
      <c r="S327" s="393" t="s">
        <v>837</v>
      </c>
      <c r="T327" s="714" t="s">
        <v>952</v>
      </c>
      <c r="U327" s="73"/>
      <c r="V327" s="85"/>
      <c r="W327" s="86"/>
      <c r="X327" s="86"/>
      <c r="Y327" s="86"/>
      <c r="Z327" s="86"/>
      <c r="AA327" s="87"/>
    </row>
    <row r="328" spans="1:44" s="59" customFormat="1" ht="30" customHeight="1">
      <c r="A328" s="1050"/>
      <c r="B328" s="1062"/>
      <c r="C328" s="1101"/>
      <c r="D328" s="1064"/>
      <c r="E328" s="1054"/>
      <c r="F328" s="88"/>
      <c r="G328" s="399">
        <v>42426.429166666669</v>
      </c>
      <c r="H328" s="399">
        <v>42426.556944444441</v>
      </c>
      <c r="I328" s="88"/>
      <c r="J328" s="88"/>
      <c r="K328" s="40"/>
      <c r="L328" s="78">
        <f t="shared" ref="L328" si="305">IF(RIGHT(S328)="T",(+H328-G328),0)</f>
        <v>0</v>
      </c>
      <c r="M328" s="78">
        <f t="shared" ref="M328" si="306">IF(RIGHT(S328)="U",(+H328-G328),0)</f>
        <v>0</v>
      </c>
      <c r="N328" s="78">
        <f t="shared" ref="N328" si="307">IF(RIGHT(S328)="C",(+H328-G328),0)</f>
        <v>0</v>
      </c>
      <c r="O328" s="78">
        <f t="shared" ref="O328" si="308">IF(RIGHT(S328)="D",(+H328-G328),0)</f>
        <v>0.12777777777228039</v>
      </c>
      <c r="P328" s="88"/>
      <c r="Q328" s="88"/>
      <c r="R328" s="88"/>
      <c r="S328" s="393" t="s">
        <v>837</v>
      </c>
      <c r="T328" s="714" t="s">
        <v>953</v>
      </c>
      <c r="U328" s="89"/>
      <c r="V328" s="80"/>
      <c r="W328" s="81"/>
      <c r="X328" s="81"/>
      <c r="Y328" s="81"/>
      <c r="Z328" s="81"/>
      <c r="AA328" s="82"/>
    </row>
    <row r="329" spans="1:44" s="69" customFormat="1" ht="30" customHeight="1" thickBot="1">
      <c r="A329" s="401"/>
      <c r="B329" s="60"/>
      <c r="C329" s="402" t="s">
        <v>58</v>
      </c>
      <c r="D329" s="60"/>
      <c r="E329" s="61"/>
      <c r="F329" s="62" t="s">
        <v>54</v>
      </c>
      <c r="G329" s="403"/>
      <c r="H329" s="403"/>
      <c r="I329" s="62" t="s">
        <v>54</v>
      </c>
      <c r="J329" s="62" t="s">
        <v>54</v>
      </c>
      <c r="K329" s="62" t="s">
        <v>54</v>
      </c>
      <c r="L329" s="63">
        <f>SUM(L327:L328)</f>
        <v>0</v>
      </c>
      <c r="M329" s="63">
        <f>SUM(M327:M328)</f>
        <v>0</v>
      </c>
      <c r="N329" s="63">
        <f>SUM(N327:N328)</f>
        <v>0</v>
      </c>
      <c r="O329" s="63">
        <f>SUM(O327:O328)</f>
        <v>0.51388888888322981</v>
      </c>
      <c r="P329" s="62" t="s">
        <v>54</v>
      </c>
      <c r="Q329" s="62" t="s">
        <v>54</v>
      </c>
      <c r="R329" s="62" t="s">
        <v>54</v>
      </c>
      <c r="S329" s="442"/>
      <c r="T329" s="412"/>
      <c r="U329" s="60"/>
      <c r="V329" s="404">
        <f>$AB$15-((N329*24))</f>
        <v>696</v>
      </c>
      <c r="W329" s="405">
        <v>515</v>
      </c>
      <c r="X329" s="98">
        <v>117</v>
      </c>
      <c r="Y329" s="406">
        <f>W329*X329</f>
        <v>60255</v>
      </c>
      <c r="Z329" s="404">
        <f>(Y329*(V329-L329*24))/V329</f>
        <v>60255</v>
      </c>
      <c r="AA329" s="407">
        <f>(Z329/Y329)*100</f>
        <v>100</v>
      </c>
      <c r="AB329" s="59"/>
    </row>
    <row r="330" spans="1:44" s="59" customFormat="1" ht="30" customHeight="1" thickBot="1">
      <c r="A330" s="1049">
        <v>57</v>
      </c>
      <c r="B330" s="1061" t="s">
        <v>174</v>
      </c>
      <c r="C330" s="1065" t="s">
        <v>175</v>
      </c>
      <c r="D330" s="1063">
        <v>260.05099999999999</v>
      </c>
      <c r="E330" s="1053" t="s">
        <v>53</v>
      </c>
      <c r="F330" s="71" t="s">
        <v>54</v>
      </c>
      <c r="G330" s="399">
        <v>42403.056250000001</v>
      </c>
      <c r="H330" s="399">
        <v>42403.324999999997</v>
      </c>
      <c r="I330" s="71" t="s">
        <v>54</v>
      </c>
      <c r="J330" s="71" t="s">
        <v>54</v>
      </c>
      <c r="K330" s="71" t="s">
        <v>54</v>
      </c>
      <c r="L330" s="84">
        <f>IF(RIGHT(S330)="T",(+H330-G330),0)</f>
        <v>0</v>
      </c>
      <c r="M330" s="84">
        <f>IF(RIGHT(S330)="U",(+H330-G330),0)</f>
        <v>0</v>
      </c>
      <c r="N330" s="84">
        <f>IF(RIGHT(S330)="C",(+H330-G330),0)</f>
        <v>0</v>
      </c>
      <c r="O330" s="84">
        <f>IF(RIGHT(S330)="D",(+H330-G330),0)</f>
        <v>0.26874999999563443</v>
      </c>
      <c r="P330" s="71" t="s">
        <v>54</v>
      </c>
      <c r="Q330" s="71" t="s">
        <v>54</v>
      </c>
      <c r="R330" s="71" t="s">
        <v>54</v>
      </c>
      <c r="S330" s="393" t="s">
        <v>57</v>
      </c>
      <c r="T330" s="714" t="s">
        <v>940</v>
      </c>
      <c r="U330" s="73"/>
      <c r="V330" s="85"/>
      <c r="W330" s="86"/>
      <c r="X330" s="86"/>
      <c r="Y330" s="86"/>
      <c r="Z330" s="86"/>
      <c r="AA330" s="87"/>
    </row>
    <row r="331" spans="1:44" s="59" customFormat="1" ht="30" customHeight="1" thickBot="1">
      <c r="A331" s="1050"/>
      <c r="B331" s="1062"/>
      <c r="C331" s="1101"/>
      <c r="D331" s="1064"/>
      <c r="E331" s="1054"/>
      <c r="F331" s="71"/>
      <c r="G331" s="399">
        <v>42403.324999999997</v>
      </c>
      <c r="H331" s="399">
        <v>42404.78125</v>
      </c>
      <c r="I331" s="71"/>
      <c r="J331" s="71"/>
      <c r="K331" s="71"/>
      <c r="L331" s="84">
        <f>IF(RIGHT(S331)="T",(+H331-G331),0)</f>
        <v>0</v>
      </c>
      <c r="M331" s="84">
        <f>IF(RIGHT(S331)="U",(+H331-G331),0)</f>
        <v>0</v>
      </c>
      <c r="N331" s="84">
        <f>IF(RIGHT(S331)="C",(+H331-G331),0)</f>
        <v>0</v>
      </c>
      <c r="O331" s="84">
        <f>IF(RIGHT(S331)="D",(+H331-G331),0)</f>
        <v>1.4562500000029104</v>
      </c>
      <c r="P331" s="71"/>
      <c r="Q331" s="71"/>
      <c r="R331" s="71"/>
      <c r="S331" s="393" t="s">
        <v>831</v>
      </c>
      <c r="T331" s="714" t="s">
        <v>954</v>
      </c>
      <c r="U331" s="89"/>
      <c r="V331" s="80"/>
      <c r="W331" s="81"/>
      <c r="X331" s="81"/>
      <c r="Y331" s="81"/>
      <c r="Z331" s="81"/>
      <c r="AA331" s="82"/>
    </row>
    <row r="332" spans="1:44" s="59" customFormat="1" ht="30" customHeight="1">
      <c r="A332" s="1104"/>
      <c r="B332" s="1087"/>
      <c r="C332" s="1066"/>
      <c r="D332" s="1067"/>
      <c r="E332" s="1078"/>
      <c r="F332" s="71" t="s">
        <v>54</v>
      </c>
      <c r="G332" s="399"/>
      <c r="H332" s="399"/>
      <c r="I332" s="71" t="s">
        <v>54</v>
      </c>
      <c r="J332" s="71" t="s">
        <v>54</v>
      </c>
      <c r="K332" s="71" t="s">
        <v>54</v>
      </c>
      <c r="L332" s="84">
        <f>IF(RIGHT(S332)="T",(+H332-G332),0)</f>
        <v>0</v>
      </c>
      <c r="M332" s="84">
        <f>IF(RIGHT(S332)="U",(+H332-G332),0)</f>
        <v>0</v>
      </c>
      <c r="N332" s="84">
        <f>IF(RIGHT(S332)="C",(+H332-G332),0)</f>
        <v>0</v>
      </c>
      <c r="O332" s="84">
        <f>IF(RIGHT(S332)="D",(+H332-G332),0)</f>
        <v>0</v>
      </c>
      <c r="P332" s="71" t="s">
        <v>54</v>
      </c>
      <c r="Q332" s="71" t="s">
        <v>54</v>
      </c>
      <c r="R332" s="71" t="s">
        <v>54</v>
      </c>
      <c r="S332" s="393"/>
      <c r="T332" s="714"/>
      <c r="U332" s="89"/>
      <c r="V332" s="80"/>
      <c r="W332" s="81"/>
      <c r="X332" s="81"/>
      <c r="Y332" s="81"/>
      <c r="Z332" s="81"/>
      <c r="AA332" s="82"/>
    </row>
    <row r="333" spans="1:44" s="69" customFormat="1" ht="30" customHeight="1" thickBot="1">
      <c r="A333" s="401"/>
      <c r="B333" s="60"/>
      <c r="C333" s="402" t="s">
        <v>58</v>
      </c>
      <c r="D333" s="410"/>
      <c r="E333" s="61"/>
      <c r="F333" s="62" t="s">
        <v>54</v>
      </c>
      <c r="G333" s="403"/>
      <c r="H333" s="403"/>
      <c r="I333" s="62" t="s">
        <v>54</v>
      </c>
      <c r="J333" s="62" t="s">
        <v>54</v>
      </c>
      <c r="K333" s="62" t="s">
        <v>54</v>
      </c>
      <c r="L333" s="63">
        <f>SUM(L330:L332)</f>
        <v>0</v>
      </c>
      <c r="M333" s="63">
        <f>SUM(M330:M332)</f>
        <v>0</v>
      </c>
      <c r="N333" s="63">
        <f>SUM(N330:N332)</f>
        <v>0</v>
      </c>
      <c r="O333" s="63">
        <f>SUM(O330:O332)</f>
        <v>1.7249999999985448</v>
      </c>
      <c r="P333" s="62" t="s">
        <v>54</v>
      </c>
      <c r="Q333" s="62" t="s">
        <v>54</v>
      </c>
      <c r="R333" s="62" t="s">
        <v>54</v>
      </c>
      <c r="S333" s="442"/>
      <c r="T333" s="412"/>
      <c r="U333" s="60"/>
      <c r="V333" s="404">
        <f>$AB$15-((N333*24))</f>
        <v>696</v>
      </c>
      <c r="W333" s="405">
        <v>469</v>
      </c>
      <c r="X333" s="98">
        <v>260.05099999999999</v>
      </c>
      <c r="Y333" s="406">
        <f>W333*X333</f>
        <v>121963.91899999999</v>
      </c>
      <c r="Z333" s="404">
        <f>(Y333*(V333-L333*24))/V333</f>
        <v>121963.91899999999</v>
      </c>
      <c r="AA333" s="407">
        <f>(Z333/Y333)*100</f>
        <v>100</v>
      </c>
      <c r="AB333" s="59"/>
    </row>
    <row r="334" spans="1:44" s="59" customFormat="1" ht="30" customHeight="1" thickBot="1">
      <c r="A334" s="1049">
        <v>58</v>
      </c>
      <c r="B334" s="1061" t="s">
        <v>176</v>
      </c>
      <c r="C334" s="1065" t="s">
        <v>177</v>
      </c>
      <c r="D334" s="1063">
        <v>260.05099999999999</v>
      </c>
      <c r="E334" s="1053" t="s">
        <v>53</v>
      </c>
      <c r="F334" s="71" t="s">
        <v>54</v>
      </c>
      <c r="G334" s="399">
        <v>42401.054166666669</v>
      </c>
      <c r="H334" s="399">
        <v>42401.290277777778</v>
      </c>
      <c r="I334" s="71" t="s">
        <v>54</v>
      </c>
      <c r="J334" s="71" t="s">
        <v>54</v>
      </c>
      <c r="K334" s="71" t="s">
        <v>54</v>
      </c>
      <c r="L334" s="72">
        <f>IF(RIGHT(S334)="T",(+H334-G334),0)</f>
        <v>0</v>
      </c>
      <c r="M334" s="72">
        <f>IF(RIGHT(S334)="U",(+H334-G334),0)</f>
        <v>0</v>
      </c>
      <c r="N334" s="72">
        <f>IF(RIGHT(S334)="C",(+H334-G334),0)</f>
        <v>0</v>
      </c>
      <c r="O334" s="72">
        <f>IF(RIGHT(S334)="D",(+H334-G334),0)</f>
        <v>0.23611111110949423</v>
      </c>
      <c r="P334" s="71" t="s">
        <v>54</v>
      </c>
      <c r="Q334" s="71" t="s">
        <v>54</v>
      </c>
      <c r="R334" s="71" t="s">
        <v>54</v>
      </c>
      <c r="S334" s="393" t="s">
        <v>57</v>
      </c>
      <c r="T334" s="714" t="s">
        <v>955</v>
      </c>
      <c r="U334" s="73"/>
      <c r="V334" s="74"/>
      <c r="W334" s="75"/>
      <c r="X334" s="75"/>
      <c r="Y334" s="75"/>
      <c r="Z334" s="75"/>
      <c r="AA334" s="76"/>
    </row>
    <row r="335" spans="1:44" s="59" customFormat="1" ht="30" customHeight="1" thickBot="1">
      <c r="A335" s="1050"/>
      <c r="B335" s="1062"/>
      <c r="C335" s="1101"/>
      <c r="D335" s="1064"/>
      <c r="E335" s="1054"/>
      <c r="F335" s="88"/>
      <c r="G335" s="399">
        <v>42406.872916666667</v>
      </c>
      <c r="H335" s="399">
        <v>42407.343055555553</v>
      </c>
      <c r="I335" s="88"/>
      <c r="J335" s="88"/>
      <c r="K335" s="88"/>
      <c r="L335" s="72">
        <f t="shared" ref="L335" si="309">IF(RIGHT(S335)="T",(+H335-G335),0)</f>
        <v>0</v>
      </c>
      <c r="M335" s="72">
        <f t="shared" ref="M335" si="310">IF(RIGHT(S335)="U",(+H335-G335),0)</f>
        <v>0</v>
      </c>
      <c r="N335" s="72">
        <f t="shared" ref="N335" si="311">IF(RIGHT(S335)="C",(+H335-G335),0)</f>
        <v>0</v>
      </c>
      <c r="O335" s="72">
        <f t="shared" ref="O335" si="312">IF(RIGHT(S335)="D",(+H335-G335),0)</f>
        <v>0.47013888888614019</v>
      </c>
      <c r="P335" s="88"/>
      <c r="Q335" s="88"/>
      <c r="R335" s="88"/>
      <c r="S335" s="393" t="s">
        <v>57</v>
      </c>
      <c r="T335" s="714" t="s">
        <v>941</v>
      </c>
      <c r="U335" s="89"/>
      <c r="V335" s="80"/>
      <c r="W335" s="81"/>
      <c r="X335" s="81"/>
      <c r="Y335" s="81"/>
      <c r="Z335" s="81"/>
      <c r="AA335" s="82"/>
    </row>
    <row r="336" spans="1:44" s="59" customFormat="1" ht="30" customHeight="1" thickBot="1">
      <c r="A336" s="1050"/>
      <c r="B336" s="1062"/>
      <c r="C336" s="1101"/>
      <c r="D336" s="1064"/>
      <c r="E336" s="1054"/>
      <c r="F336" s="88"/>
      <c r="G336" s="399">
        <v>42407.883333333331</v>
      </c>
      <c r="H336" s="399">
        <v>42408.293055555558</v>
      </c>
      <c r="I336" s="88"/>
      <c r="J336" s="88"/>
      <c r="K336" s="88"/>
      <c r="L336" s="72">
        <f t="shared" ref="L336:L339" si="313">IF(RIGHT(S336)="T",(+H336-G336),0)</f>
        <v>0</v>
      </c>
      <c r="M336" s="72">
        <f t="shared" ref="M336:M339" si="314">IF(RIGHT(S336)="U",(+H336-G336),0)</f>
        <v>0</v>
      </c>
      <c r="N336" s="72">
        <f t="shared" ref="N336:N339" si="315">IF(RIGHT(S336)="C",(+H336-G336),0)</f>
        <v>0</v>
      </c>
      <c r="O336" s="72">
        <f t="shared" ref="O336:O339" si="316">IF(RIGHT(S336)="D",(+H336-G336),0)</f>
        <v>0.40972222222626442</v>
      </c>
      <c r="P336" s="88"/>
      <c r="Q336" s="88"/>
      <c r="R336" s="88"/>
      <c r="S336" s="393" t="s">
        <v>57</v>
      </c>
      <c r="T336" s="714" t="s">
        <v>941</v>
      </c>
      <c r="U336" s="89"/>
      <c r="V336" s="80"/>
      <c r="W336" s="81"/>
      <c r="X336" s="81"/>
      <c r="Y336" s="81"/>
      <c r="Z336" s="81"/>
      <c r="AA336" s="82"/>
    </row>
    <row r="337" spans="1:44" s="59" customFormat="1" ht="30" customHeight="1" thickBot="1">
      <c r="A337" s="1050"/>
      <c r="B337" s="1062"/>
      <c r="C337" s="1101"/>
      <c r="D337" s="1064"/>
      <c r="E337" s="1054"/>
      <c r="F337" s="88"/>
      <c r="G337" s="399">
        <v>42420.059027777781</v>
      </c>
      <c r="H337" s="399">
        <v>42420.379166666666</v>
      </c>
      <c r="I337" s="88"/>
      <c r="J337" s="88"/>
      <c r="K337" s="88"/>
      <c r="L337" s="72">
        <f t="shared" si="313"/>
        <v>0</v>
      </c>
      <c r="M337" s="72">
        <f t="shared" si="314"/>
        <v>0</v>
      </c>
      <c r="N337" s="72">
        <f t="shared" si="315"/>
        <v>0</v>
      </c>
      <c r="O337" s="72">
        <f t="shared" si="316"/>
        <v>0.320138888884685</v>
      </c>
      <c r="P337" s="88"/>
      <c r="Q337" s="88"/>
      <c r="R337" s="88"/>
      <c r="S337" s="393" t="s">
        <v>57</v>
      </c>
      <c r="T337" s="714" t="s">
        <v>948</v>
      </c>
      <c r="U337" s="89"/>
      <c r="V337" s="80"/>
      <c r="W337" s="81"/>
      <c r="X337" s="81"/>
      <c r="Y337" s="81"/>
      <c r="Z337" s="81"/>
      <c r="AA337" s="82"/>
    </row>
    <row r="338" spans="1:44" s="59" customFormat="1" ht="30" customHeight="1" thickBot="1">
      <c r="A338" s="1050"/>
      <c r="B338" s="1062"/>
      <c r="C338" s="1101"/>
      <c r="D338" s="1064"/>
      <c r="E338" s="1054"/>
      <c r="F338" s="88"/>
      <c r="G338" s="399">
        <v>42421.081944444442</v>
      </c>
      <c r="H338" s="399">
        <v>42421.325694444444</v>
      </c>
      <c r="I338" s="88"/>
      <c r="J338" s="88"/>
      <c r="K338" s="88"/>
      <c r="L338" s="72">
        <f t="shared" si="313"/>
        <v>0</v>
      </c>
      <c r="M338" s="72">
        <f t="shared" si="314"/>
        <v>0</v>
      </c>
      <c r="N338" s="72">
        <f t="shared" si="315"/>
        <v>0</v>
      </c>
      <c r="O338" s="72">
        <f t="shared" si="316"/>
        <v>0.24375000000145519</v>
      </c>
      <c r="P338" s="88"/>
      <c r="Q338" s="88"/>
      <c r="R338" s="88"/>
      <c r="S338" s="393" t="s">
        <v>57</v>
      </c>
      <c r="T338" s="714" t="s">
        <v>956</v>
      </c>
      <c r="U338" s="89"/>
      <c r="V338" s="80"/>
      <c r="W338" s="81"/>
      <c r="X338" s="81"/>
      <c r="Y338" s="81"/>
      <c r="Z338" s="81"/>
      <c r="AA338" s="82"/>
    </row>
    <row r="339" spans="1:44" s="59" customFormat="1" ht="30" customHeight="1" thickBot="1">
      <c r="A339" s="1050"/>
      <c r="B339" s="1062"/>
      <c r="C339" s="1101"/>
      <c r="D339" s="1064"/>
      <c r="E339" s="1054"/>
      <c r="F339" s="88"/>
      <c r="G339" s="399">
        <v>42423.04791666667</v>
      </c>
      <c r="H339" s="399">
        <v>42423.295138888891</v>
      </c>
      <c r="I339" s="88"/>
      <c r="J339" s="88"/>
      <c r="K339" s="88"/>
      <c r="L339" s="72">
        <f t="shared" si="313"/>
        <v>0</v>
      </c>
      <c r="M339" s="72">
        <f t="shared" si="314"/>
        <v>0</v>
      </c>
      <c r="N339" s="72">
        <f t="shared" si="315"/>
        <v>0</v>
      </c>
      <c r="O339" s="72">
        <f t="shared" si="316"/>
        <v>0.24722222222044365</v>
      </c>
      <c r="P339" s="88"/>
      <c r="Q339" s="88"/>
      <c r="R339" s="88"/>
      <c r="S339" s="393" t="s">
        <v>57</v>
      </c>
      <c r="T339" s="714" t="s">
        <v>854</v>
      </c>
      <c r="U339" s="89"/>
      <c r="V339" s="80"/>
      <c r="W339" s="81"/>
      <c r="X339" s="81"/>
      <c r="Y339" s="81"/>
      <c r="Z339" s="81"/>
      <c r="AA339" s="82"/>
    </row>
    <row r="340" spans="1:44" s="59" customFormat="1" ht="30" customHeight="1">
      <c r="A340" s="1050"/>
      <c r="B340" s="1062"/>
      <c r="C340" s="1101"/>
      <c r="D340" s="1064"/>
      <c r="E340" s="1054"/>
      <c r="F340" s="88"/>
      <c r="G340" s="399">
        <v>42403.331944444442</v>
      </c>
      <c r="H340" s="399">
        <v>42404.780555555553</v>
      </c>
      <c r="I340" s="88"/>
      <c r="J340" s="88"/>
      <c r="K340" s="88"/>
      <c r="L340" s="72">
        <f t="shared" ref="L340" si="317">IF(RIGHT(S340)="T",(+H340-G340),0)</f>
        <v>0</v>
      </c>
      <c r="M340" s="72">
        <f t="shared" ref="M340" si="318">IF(RIGHT(S340)="U",(+H340-G340),0)</f>
        <v>0</v>
      </c>
      <c r="N340" s="72">
        <f t="shared" ref="N340" si="319">IF(RIGHT(S340)="C",(+H340-G340),0)</f>
        <v>0</v>
      </c>
      <c r="O340" s="72">
        <f t="shared" ref="O340" si="320">IF(RIGHT(S340)="D",(+H340-G340),0)</f>
        <v>1.4486111111109494</v>
      </c>
      <c r="P340" s="88"/>
      <c r="Q340" s="88"/>
      <c r="R340" s="88"/>
      <c r="S340" s="393" t="s">
        <v>831</v>
      </c>
      <c r="T340" s="714" t="s">
        <v>954</v>
      </c>
      <c r="U340" s="89"/>
      <c r="V340" s="80"/>
      <c r="W340" s="81"/>
      <c r="X340" s="81"/>
      <c r="Y340" s="81"/>
      <c r="Z340" s="81"/>
      <c r="AA340" s="82"/>
    </row>
    <row r="341" spans="1:44" s="69" customFormat="1" ht="30" customHeight="1" thickBot="1">
      <c r="A341" s="401"/>
      <c r="B341" s="60"/>
      <c r="C341" s="402" t="s">
        <v>58</v>
      </c>
      <c r="D341" s="60"/>
      <c r="E341" s="61"/>
      <c r="F341" s="62" t="s">
        <v>54</v>
      </c>
      <c r="G341" s="403"/>
      <c r="H341" s="403"/>
      <c r="I341" s="62" t="s">
        <v>54</v>
      </c>
      <c r="J341" s="62" t="s">
        <v>54</v>
      </c>
      <c r="K341" s="62" t="s">
        <v>54</v>
      </c>
      <c r="L341" s="63">
        <f>SUM(L334:L340)</f>
        <v>0</v>
      </c>
      <c r="M341" s="63">
        <f>SUM(M334:M340)</f>
        <v>0</v>
      </c>
      <c r="N341" s="63">
        <f>SUM(N334:N340)</f>
        <v>0</v>
      </c>
      <c r="O341" s="63">
        <f>SUM(O334:O340)</f>
        <v>3.3756944444394321</v>
      </c>
      <c r="P341" s="62" t="s">
        <v>54</v>
      </c>
      <c r="Q341" s="62" t="s">
        <v>54</v>
      </c>
      <c r="R341" s="62" t="s">
        <v>54</v>
      </c>
      <c r="S341" s="442"/>
      <c r="T341" s="412"/>
      <c r="U341" s="60"/>
      <c r="V341" s="404">
        <f>$AB$15-((N341*24))</f>
        <v>696</v>
      </c>
      <c r="W341" s="405">
        <v>469</v>
      </c>
      <c r="X341" s="98">
        <v>260.05099999999999</v>
      </c>
      <c r="Y341" s="406">
        <f>W341*X341</f>
        <v>121963.91899999999</v>
      </c>
      <c r="Z341" s="404">
        <f>(Y341*(V341-L341*24))/V341</f>
        <v>121963.91899999999</v>
      </c>
      <c r="AA341" s="407">
        <f>(Z341/Y341)*100</f>
        <v>100</v>
      </c>
      <c r="AB341" s="59"/>
    </row>
    <row r="342" spans="1:44" s="59" customFormat="1" ht="30" customHeight="1">
      <c r="A342" s="1049">
        <v>59</v>
      </c>
      <c r="B342" s="1061" t="s">
        <v>178</v>
      </c>
      <c r="C342" s="1065" t="s">
        <v>179</v>
      </c>
      <c r="D342" s="1063">
        <v>45.94</v>
      </c>
      <c r="E342" s="1053" t="s">
        <v>53</v>
      </c>
      <c r="F342" s="71" t="s">
        <v>54</v>
      </c>
      <c r="G342" s="171"/>
      <c r="H342" s="171"/>
      <c r="I342" s="71" t="s">
        <v>54</v>
      </c>
      <c r="J342" s="71" t="s">
        <v>54</v>
      </c>
      <c r="K342" s="71" t="s">
        <v>54</v>
      </c>
      <c r="L342" s="72">
        <f>IF(RIGHT(S342)="T",(+H342-G342),0)</f>
        <v>0</v>
      </c>
      <c r="M342" s="72">
        <f>IF(RIGHT(S342)="U",(+H342-G342),0)</f>
        <v>0</v>
      </c>
      <c r="N342" s="72">
        <f>IF(RIGHT(S342)="C",(+H342-G342),0)</f>
        <v>0</v>
      </c>
      <c r="O342" s="72">
        <f>IF(RIGHT(S342)="D",(+H342-G342),0)</f>
        <v>0</v>
      </c>
      <c r="P342" s="71" t="s">
        <v>54</v>
      </c>
      <c r="Q342" s="71" t="s">
        <v>54</v>
      </c>
      <c r="R342" s="71" t="s">
        <v>54</v>
      </c>
      <c r="S342" s="172"/>
      <c r="T342" s="378"/>
      <c r="U342" s="73"/>
      <c r="V342" s="74"/>
      <c r="W342" s="75"/>
      <c r="X342" s="75"/>
      <c r="Y342" s="75"/>
      <c r="Z342" s="75"/>
      <c r="AA342" s="76"/>
    </row>
    <row r="343" spans="1:44" s="59" customFormat="1" ht="30" customHeight="1">
      <c r="A343" s="1050"/>
      <c r="B343" s="1062"/>
      <c r="C343" s="1101"/>
      <c r="D343" s="1064"/>
      <c r="E343" s="1054"/>
      <c r="F343" s="88"/>
      <c r="G343" s="171"/>
      <c r="H343" s="171"/>
      <c r="I343" s="88"/>
      <c r="J343" s="88"/>
      <c r="K343" s="88"/>
      <c r="L343" s="78">
        <f t="shared" ref="L343" si="321">IF(RIGHT(S343)="T",(+H343-G343),0)</f>
        <v>0</v>
      </c>
      <c r="M343" s="78">
        <f t="shared" ref="M343" si="322">IF(RIGHT(S343)="U",(+H343-G343),0)</f>
        <v>0</v>
      </c>
      <c r="N343" s="78">
        <f t="shared" ref="N343" si="323">IF(RIGHT(S343)="C",(+H343-G343),0)</f>
        <v>0</v>
      </c>
      <c r="O343" s="78">
        <f t="shared" ref="O343" si="324">IF(RIGHT(S343)="D",(+H343-G343),0)</f>
        <v>0</v>
      </c>
      <c r="P343" s="88"/>
      <c r="Q343" s="88"/>
      <c r="R343" s="88"/>
      <c r="S343" s="172"/>
      <c r="T343" s="378"/>
      <c r="U343" s="89"/>
      <c r="V343" s="80"/>
      <c r="W343" s="81"/>
      <c r="X343" s="81"/>
      <c r="Y343" s="81"/>
      <c r="Z343" s="81"/>
      <c r="AA343" s="82"/>
    </row>
    <row r="344" spans="1:44" s="69" customFormat="1" ht="30" customHeight="1" thickBot="1">
      <c r="A344" s="401"/>
      <c r="B344" s="60"/>
      <c r="C344" s="402" t="s">
        <v>58</v>
      </c>
      <c r="D344" s="60"/>
      <c r="E344" s="61"/>
      <c r="F344" s="62" t="s">
        <v>54</v>
      </c>
      <c r="G344" s="403"/>
      <c r="H344" s="403"/>
      <c r="I344" s="62" t="s">
        <v>54</v>
      </c>
      <c r="J344" s="62" t="s">
        <v>54</v>
      </c>
      <c r="K344" s="62" t="s">
        <v>54</v>
      </c>
      <c r="L344" s="63">
        <f>SUM(L342:L343)</f>
        <v>0</v>
      </c>
      <c r="M344" s="63">
        <f>SUM(M342:M343)</f>
        <v>0</v>
      </c>
      <c r="N344" s="63">
        <f>SUM(N342:N343)</f>
        <v>0</v>
      </c>
      <c r="O344" s="63">
        <f>SUM(O342:O343)</f>
        <v>0</v>
      </c>
      <c r="P344" s="62" t="s">
        <v>54</v>
      </c>
      <c r="Q344" s="62" t="s">
        <v>54</v>
      </c>
      <c r="R344" s="62" t="s">
        <v>54</v>
      </c>
      <c r="S344" s="442"/>
      <c r="T344" s="412"/>
      <c r="U344" s="60"/>
      <c r="V344" s="404">
        <f>$AB$15-((N344*24))</f>
        <v>696</v>
      </c>
      <c r="W344" s="405">
        <v>515</v>
      </c>
      <c r="X344" s="98">
        <v>45.94</v>
      </c>
      <c r="Y344" s="406">
        <f>W344*X344</f>
        <v>23659.1</v>
      </c>
      <c r="Z344" s="404">
        <f>(Y344*(V344-L344*24))/V344</f>
        <v>23659.1</v>
      </c>
      <c r="AA344" s="407">
        <f>(Z344/Y344)*100</f>
        <v>100</v>
      </c>
      <c r="AB344" s="59"/>
    </row>
    <row r="345" spans="1:44" s="51" customFormat="1" ht="30" customHeight="1">
      <c r="A345" s="1059">
        <v>60</v>
      </c>
      <c r="B345" s="1074" t="s">
        <v>180</v>
      </c>
      <c r="C345" s="1130" t="s">
        <v>181</v>
      </c>
      <c r="D345" s="1063">
        <v>45.94</v>
      </c>
      <c r="E345" s="1053" t="s">
        <v>53</v>
      </c>
      <c r="F345" s="71" t="s">
        <v>54</v>
      </c>
      <c r="G345" s="399"/>
      <c r="H345" s="399"/>
      <c r="I345" s="83"/>
      <c r="J345" s="83"/>
      <c r="K345" s="83"/>
      <c r="L345" s="72">
        <f>IF(RIGHT(S345)="T",(+H345-G345),0)</f>
        <v>0</v>
      </c>
      <c r="M345" s="72">
        <f>IF(RIGHT(S345)="U",(+H345-G345),0)</f>
        <v>0</v>
      </c>
      <c r="N345" s="72">
        <f>IF(RIGHT(S345)="C",(+H345-G345),0)</f>
        <v>0</v>
      </c>
      <c r="O345" s="72">
        <f>IF(RIGHT(S345)="D",(+H345-G345),0)</f>
        <v>0</v>
      </c>
      <c r="P345" s="93"/>
      <c r="Q345" s="93"/>
      <c r="R345" s="93"/>
      <c r="S345" s="393"/>
      <c r="T345" s="714"/>
      <c r="U345" s="93"/>
      <c r="V345" s="111"/>
      <c r="W345" s="112"/>
      <c r="X345" s="112"/>
      <c r="Y345" s="112"/>
      <c r="Z345" s="112"/>
      <c r="AA345" s="113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  <c r="AN345" s="50"/>
      <c r="AO345" s="50"/>
      <c r="AP345" s="50"/>
      <c r="AQ345" s="50"/>
      <c r="AR345" s="50"/>
    </row>
    <row r="346" spans="1:44" s="51" customFormat="1" ht="30" customHeight="1">
      <c r="A346" s="1103"/>
      <c r="B346" s="1093"/>
      <c r="C346" s="1133"/>
      <c r="D346" s="1067"/>
      <c r="E346" s="1078"/>
      <c r="F346" s="88"/>
      <c r="G346" s="171"/>
      <c r="H346" s="171"/>
      <c r="I346" s="40"/>
      <c r="J346" s="40"/>
      <c r="K346" s="40"/>
      <c r="L346" s="78">
        <f t="shared" ref="L346" si="325">IF(RIGHT(S346)="T",(+H346-G346),0)</f>
        <v>0</v>
      </c>
      <c r="M346" s="78">
        <f t="shared" ref="M346" si="326">IF(RIGHT(S346)="U",(+H346-G346),0)</f>
        <v>0</v>
      </c>
      <c r="N346" s="78">
        <f t="shared" ref="N346" si="327">IF(RIGHT(S346)="C",(+H346-G346),0)</f>
        <v>0</v>
      </c>
      <c r="O346" s="78">
        <f t="shared" ref="O346" si="328">IF(RIGHT(S346)="D",(+H346-G346),0)</f>
        <v>0</v>
      </c>
      <c r="P346" s="42"/>
      <c r="Q346" s="42"/>
      <c r="R346" s="42"/>
      <c r="S346" s="172"/>
      <c r="T346" s="378"/>
      <c r="U346" s="42"/>
      <c r="V346" s="127"/>
      <c r="W346" s="114"/>
      <c r="X346" s="114"/>
      <c r="Y346" s="114"/>
      <c r="Z346" s="114"/>
      <c r="AA346" s="128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  <c r="AN346" s="50"/>
      <c r="AO346" s="50"/>
      <c r="AP346" s="50"/>
      <c r="AQ346" s="50"/>
      <c r="AR346" s="50"/>
    </row>
    <row r="347" spans="1:44" s="69" customFormat="1" ht="30" customHeight="1" thickBot="1">
      <c r="A347" s="401"/>
      <c r="B347" s="60"/>
      <c r="C347" s="402" t="s">
        <v>58</v>
      </c>
      <c r="D347" s="60"/>
      <c r="E347" s="61"/>
      <c r="F347" s="62" t="s">
        <v>54</v>
      </c>
      <c r="G347" s="403"/>
      <c r="H347" s="403"/>
      <c r="I347" s="62" t="s">
        <v>54</v>
      </c>
      <c r="J347" s="62" t="s">
        <v>54</v>
      </c>
      <c r="K347" s="62" t="s">
        <v>54</v>
      </c>
      <c r="L347" s="63">
        <f>SUM(L345:L346)</f>
        <v>0</v>
      </c>
      <c r="M347" s="63">
        <f t="shared" ref="M347:O347" si="329">SUM(M345:M346)</f>
        <v>0</v>
      </c>
      <c r="N347" s="63">
        <f t="shared" si="329"/>
        <v>0</v>
      </c>
      <c r="O347" s="63">
        <f t="shared" si="329"/>
        <v>0</v>
      </c>
      <c r="P347" s="62" t="s">
        <v>54</v>
      </c>
      <c r="Q347" s="62" t="s">
        <v>54</v>
      </c>
      <c r="R347" s="62" t="s">
        <v>54</v>
      </c>
      <c r="S347" s="442"/>
      <c r="T347" s="412"/>
      <c r="U347" s="60"/>
      <c r="V347" s="404">
        <f>$AB$15-((N347*24))</f>
        <v>696</v>
      </c>
      <c r="W347" s="405">
        <v>515</v>
      </c>
      <c r="X347" s="98">
        <v>45.94</v>
      </c>
      <c r="Y347" s="406">
        <f>W347*X347</f>
        <v>23659.1</v>
      </c>
      <c r="Z347" s="404">
        <f>(Y347*(V347-L347*24))/V347</f>
        <v>23659.1</v>
      </c>
      <c r="AA347" s="407">
        <f>(Z347/Y347)*100</f>
        <v>100</v>
      </c>
      <c r="AB347" s="59"/>
    </row>
    <row r="348" spans="1:44" s="59" customFormat="1" ht="30" customHeight="1">
      <c r="A348" s="835">
        <v>61</v>
      </c>
      <c r="B348" s="831" t="s">
        <v>182</v>
      </c>
      <c r="C348" s="824" t="s">
        <v>183</v>
      </c>
      <c r="D348" s="817">
        <v>23.462</v>
      </c>
      <c r="E348" s="818" t="s">
        <v>53</v>
      </c>
      <c r="F348" s="71" t="s">
        <v>54</v>
      </c>
      <c r="G348" s="399"/>
      <c r="H348" s="399"/>
      <c r="I348" s="71" t="s">
        <v>54</v>
      </c>
      <c r="J348" s="71" t="s">
        <v>54</v>
      </c>
      <c r="K348" s="71" t="s">
        <v>54</v>
      </c>
      <c r="L348" s="84">
        <f>IF(RIGHT(S348)="T",(+H348-G348),0)</f>
        <v>0</v>
      </c>
      <c r="M348" s="84">
        <f>IF(RIGHT(S348)="U",(+H348-G348),0)</f>
        <v>0</v>
      </c>
      <c r="N348" s="84">
        <f>IF(RIGHT(S348)="C",(+H348-G348),0)</f>
        <v>0</v>
      </c>
      <c r="O348" s="84">
        <f>IF(RIGHT(S348)="D",(+H348-G348),0)</f>
        <v>0</v>
      </c>
      <c r="P348" s="71" t="s">
        <v>54</v>
      </c>
      <c r="Q348" s="71" t="s">
        <v>54</v>
      </c>
      <c r="R348" s="71" t="s">
        <v>54</v>
      </c>
      <c r="S348" s="393"/>
      <c r="T348" s="714"/>
      <c r="U348" s="73"/>
      <c r="V348" s="85"/>
      <c r="W348" s="86"/>
      <c r="X348" s="86"/>
      <c r="Y348" s="86"/>
      <c r="Z348" s="86"/>
      <c r="AA348" s="87"/>
    </row>
    <row r="349" spans="1:44" s="69" customFormat="1" ht="30" customHeight="1" thickBot="1">
      <c r="A349" s="401"/>
      <c r="B349" s="60"/>
      <c r="C349" s="402" t="s">
        <v>58</v>
      </c>
      <c r="D349" s="60"/>
      <c r="E349" s="61"/>
      <c r="F349" s="62" t="s">
        <v>54</v>
      </c>
      <c r="G349" s="403"/>
      <c r="H349" s="403"/>
      <c r="I349" s="62" t="s">
        <v>54</v>
      </c>
      <c r="J349" s="62" t="s">
        <v>54</v>
      </c>
      <c r="K349" s="62" t="s">
        <v>54</v>
      </c>
      <c r="L349" s="63">
        <f>SUM(L348:L348)</f>
        <v>0</v>
      </c>
      <c r="M349" s="63">
        <f>SUM(M348:M348)</f>
        <v>0</v>
      </c>
      <c r="N349" s="63">
        <f>SUM(N348:N348)</f>
        <v>0</v>
      </c>
      <c r="O349" s="63">
        <f>SUM(O348:O348)</f>
        <v>0</v>
      </c>
      <c r="P349" s="62" t="s">
        <v>54</v>
      </c>
      <c r="Q349" s="62" t="s">
        <v>54</v>
      </c>
      <c r="R349" s="62" t="s">
        <v>54</v>
      </c>
      <c r="S349" s="442"/>
      <c r="T349" s="412"/>
      <c r="U349" s="60"/>
      <c r="V349" s="404">
        <f>$AB$15-((N349*24))</f>
        <v>696</v>
      </c>
      <c r="W349" s="405">
        <v>687</v>
      </c>
      <c r="X349" s="98">
        <v>23.462</v>
      </c>
      <c r="Y349" s="406">
        <f>W349*X349</f>
        <v>16118.394</v>
      </c>
      <c r="Z349" s="404">
        <f>(Y349*(V349-L349*24))/V349</f>
        <v>16118.393999999998</v>
      </c>
      <c r="AA349" s="407">
        <f>(Z349/Y349)*100</f>
        <v>99.999999999999986</v>
      </c>
      <c r="AB349" s="59"/>
    </row>
    <row r="350" spans="1:44" s="166" customFormat="1" ht="30" customHeight="1" thickBot="1">
      <c r="A350" s="1059">
        <v>62</v>
      </c>
      <c r="B350" s="1074" t="s">
        <v>184</v>
      </c>
      <c r="C350" s="1130" t="s">
        <v>185</v>
      </c>
      <c r="D350" s="1063">
        <v>23.462</v>
      </c>
      <c r="E350" s="1053" t="s">
        <v>53</v>
      </c>
      <c r="F350" s="71" t="s">
        <v>54</v>
      </c>
      <c r="G350" s="399"/>
      <c r="H350" s="399"/>
      <c r="I350" s="92"/>
      <c r="J350" s="92"/>
      <c r="K350" s="92"/>
      <c r="L350" s="72">
        <f>IF(RIGHT(S350)="T",(+H350-G350),0)</f>
        <v>0</v>
      </c>
      <c r="M350" s="72">
        <f>IF(RIGHT(S350)="U",(+H350-G350),0)</f>
        <v>0</v>
      </c>
      <c r="N350" s="72">
        <f>IF(RIGHT(S350)="C",(+H350-G350),0)</f>
        <v>0</v>
      </c>
      <c r="O350" s="72">
        <f>IF(RIGHT(S350)="D",(+H350-G350),0)</f>
        <v>0</v>
      </c>
      <c r="P350" s="93"/>
      <c r="Q350" s="93"/>
      <c r="R350" s="93"/>
      <c r="S350" s="393"/>
      <c r="T350" s="714"/>
      <c r="U350" s="93"/>
      <c r="V350" s="94"/>
      <c r="W350" s="95"/>
      <c r="X350" s="95"/>
      <c r="Y350" s="95"/>
      <c r="Z350" s="95"/>
      <c r="AA350" s="96"/>
      <c r="AB350" s="178"/>
      <c r="AC350" s="615"/>
      <c r="AD350" s="165"/>
      <c r="AE350" s="165"/>
      <c r="AF350" s="165"/>
      <c r="AG350" s="165"/>
      <c r="AH350" s="165"/>
      <c r="AI350" s="165"/>
      <c r="AJ350" s="165"/>
      <c r="AK350" s="165"/>
      <c r="AL350" s="165"/>
      <c r="AM350" s="165"/>
      <c r="AN350" s="165"/>
      <c r="AO350" s="165"/>
      <c r="AP350" s="165"/>
      <c r="AQ350" s="165"/>
      <c r="AR350" s="165"/>
    </row>
    <row r="351" spans="1:44" s="166" customFormat="1" ht="30" customHeight="1" thickBot="1">
      <c r="A351" s="1060"/>
      <c r="B351" s="1075"/>
      <c r="C351" s="1131"/>
      <c r="D351" s="1064"/>
      <c r="E351" s="1054"/>
      <c r="F351" s="71" t="s">
        <v>54</v>
      </c>
      <c r="G351" s="399"/>
      <c r="H351" s="399"/>
      <c r="I351" s="92"/>
      <c r="J351" s="92"/>
      <c r="K351" s="92"/>
      <c r="L351" s="72">
        <f t="shared" ref="L351:L352" si="330">IF(RIGHT(S351)="T",(+H351-G351),0)</f>
        <v>0</v>
      </c>
      <c r="M351" s="72">
        <f t="shared" ref="M351:M352" si="331">IF(RIGHT(S351)="U",(+H351-G351),0)</f>
        <v>0</v>
      </c>
      <c r="N351" s="72">
        <f t="shared" ref="N351:N352" si="332">IF(RIGHT(S351)="C",(+H351-G351),0)</f>
        <v>0</v>
      </c>
      <c r="O351" s="72">
        <f t="shared" ref="O351:O352" si="333">IF(RIGHT(S351)="D",(+H351-G351),0)</f>
        <v>0</v>
      </c>
      <c r="P351" s="93"/>
      <c r="Q351" s="93"/>
      <c r="R351" s="93"/>
      <c r="S351" s="393"/>
      <c r="T351" s="714"/>
      <c r="U351" s="42"/>
      <c r="V351" s="127"/>
      <c r="W351" s="114"/>
      <c r="X351" s="114"/>
      <c r="Y351" s="114"/>
      <c r="Z351" s="114"/>
      <c r="AA351" s="128"/>
      <c r="AB351" s="178"/>
      <c r="AC351" s="615"/>
      <c r="AD351" s="165"/>
      <c r="AE351" s="165"/>
      <c r="AF351" s="165"/>
      <c r="AG351" s="165"/>
      <c r="AH351" s="165"/>
      <c r="AI351" s="165"/>
      <c r="AJ351" s="165"/>
      <c r="AK351" s="165"/>
      <c r="AL351" s="165"/>
      <c r="AM351" s="165"/>
      <c r="AN351" s="165"/>
      <c r="AO351" s="165"/>
      <c r="AP351" s="165"/>
      <c r="AQ351" s="165"/>
      <c r="AR351" s="165"/>
    </row>
    <row r="352" spans="1:44" s="166" customFormat="1" ht="30" customHeight="1">
      <c r="A352" s="1103"/>
      <c r="B352" s="1093"/>
      <c r="C352" s="1133"/>
      <c r="D352" s="1067"/>
      <c r="E352" s="1078"/>
      <c r="F352" s="71" t="s">
        <v>54</v>
      </c>
      <c r="G352" s="399"/>
      <c r="H352" s="399"/>
      <c r="I352" s="92"/>
      <c r="J352" s="92"/>
      <c r="K352" s="92"/>
      <c r="L352" s="72">
        <f t="shared" si="330"/>
        <v>0</v>
      </c>
      <c r="M352" s="72">
        <f t="shared" si="331"/>
        <v>0</v>
      </c>
      <c r="N352" s="72">
        <f t="shared" si="332"/>
        <v>0</v>
      </c>
      <c r="O352" s="72">
        <f t="shared" si="333"/>
        <v>0</v>
      </c>
      <c r="P352" s="93"/>
      <c r="Q352" s="93"/>
      <c r="R352" s="93"/>
      <c r="S352" s="393"/>
      <c r="T352" s="714"/>
      <c r="U352" s="42"/>
      <c r="V352" s="127"/>
      <c r="W352" s="114"/>
      <c r="X352" s="114"/>
      <c r="Y352" s="114"/>
      <c r="Z352" s="114"/>
      <c r="AA352" s="128"/>
      <c r="AB352" s="178"/>
      <c r="AC352" s="615"/>
      <c r="AD352" s="165"/>
      <c r="AE352" s="165"/>
      <c r="AF352" s="165"/>
      <c r="AG352" s="165"/>
      <c r="AH352" s="165"/>
      <c r="AI352" s="165"/>
      <c r="AJ352" s="165"/>
      <c r="AK352" s="165"/>
      <c r="AL352" s="165"/>
      <c r="AM352" s="165"/>
      <c r="AN352" s="165"/>
      <c r="AO352" s="165"/>
      <c r="AP352" s="165"/>
      <c r="AQ352" s="165"/>
      <c r="AR352" s="165"/>
    </row>
    <row r="353" spans="1:44" s="126" customFormat="1" ht="30" customHeight="1" thickBot="1">
      <c r="A353" s="401"/>
      <c r="B353" s="60"/>
      <c r="C353" s="402" t="s">
        <v>58</v>
      </c>
      <c r="D353" s="60"/>
      <c r="E353" s="61"/>
      <c r="F353" s="62" t="s">
        <v>54</v>
      </c>
      <c r="G353" s="403"/>
      <c r="H353" s="403"/>
      <c r="I353" s="62" t="s">
        <v>54</v>
      </c>
      <c r="J353" s="62" t="s">
        <v>54</v>
      </c>
      <c r="K353" s="62" t="s">
        <v>54</v>
      </c>
      <c r="L353" s="63">
        <f>SUM(L350:L350)</f>
        <v>0</v>
      </c>
      <c r="M353" s="63">
        <f>SUM(M350:M350)</f>
        <v>0</v>
      </c>
      <c r="N353" s="63">
        <f>SUM(N350:N350)</f>
        <v>0</v>
      </c>
      <c r="O353" s="63">
        <f>SUM(O350:O350)</f>
        <v>0</v>
      </c>
      <c r="P353" s="62" t="s">
        <v>54</v>
      </c>
      <c r="Q353" s="62" t="s">
        <v>54</v>
      </c>
      <c r="R353" s="62" t="s">
        <v>54</v>
      </c>
      <c r="S353" s="442"/>
      <c r="T353" s="412"/>
      <c r="U353" s="60"/>
      <c r="V353" s="404">
        <f>$AB$15-((N353*24))</f>
        <v>696</v>
      </c>
      <c r="W353" s="405">
        <v>687</v>
      </c>
      <c r="X353" s="98">
        <v>23.462</v>
      </c>
      <c r="Y353" s="406">
        <f>W353*X353</f>
        <v>16118.394</v>
      </c>
      <c r="Z353" s="404">
        <f>(Y353*(V353-L353*24))/V353</f>
        <v>16118.393999999998</v>
      </c>
      <c r="AA353" s="407">
        <f>(Z353/Y353)*100</f>
        <v>99.999999999999986</v>
      </c>
      <c r="AB353" s="124"/>
    </row>
    <row r="354" spans="1:44" s="51" customFormat="1" ht="30" customHeight="1">
      <c r="A354" s="90">
        <v>63</v>
      </c>
      <c r="B354" s="91" t="s">
        <v>186</v>
      </c>
      <c r="C354" s="92" t="s">
        <v>187</v>
      </c>
      <c r="D354" s="843">
        <v>6.1059999999999999</v>
      </c>
      <c r="E354" s="70" t="s">
        <v>53</v>
      </c>
      <c r="F354" s="71" t="s">
        <v>54</v>
      </c>
      <c r="G354" s="399"/>
      <c r="H354" s="399"/>
      <c r="I354" s="83"/>
      <c r="J354" s="83"/>
      <c r="K354" s="83"/>
      <c r="L354" s="72">
        <f>IF(RIGHT(S354)="T",(+H354-G354),0)</f>
        <v>0</v>
      </c>
      <c r="M354" s="72">
        <f>IF(RIGHT(S354)="U",(+H354-G354),0)</f>
        <v>0</v>
      </c>
      <c r="N354" s="72">
        <f>IF(RIGHT(S354)="C",(+H354-G354),0)</f>
        <v>0</v>
      </c>
      <c r="O354" s="72">
        <f>IF(RIGHT(S354)="D",(+H354-G354),0)</f>
        <v>0</v>
      </c>
      <c r="P354" s="93"/>
      <c r="Q354" s="93"/>
      <c r="R354" s="93"/>
      <c r="S354" s="393"/>
      <c r="T354" s="714"/>
      <c r="U354" s="93"/>
      <c r="V354" s="94"/>
      <c r="W354" s="95"/>
      <c r="X354" s="95"/>
      <c r="Y354" s="95"/>
      <c r="Z354" s="95"/>
      <c r="AA354" s="96"/>
      <c r="AB354" s="178"/>
      <c r="AC354" s="179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  <c r="AN354" s="50"/>
      <c r="AO354" s="50"/>
      <c r="AP354" s="50"/>
      <c r="AQ354" s="50"/>
      <c r="AR354" s="50"/>
    </row>
    <row r="355" spans="1:44" s="126" customFormat="1" ht="30" customHeight="1" thickBot="1">
      <c r="A355" s="401"/>
      <c r="B355" s="60"/>
      <c r="C355" s="402" t="s">
        <v>58</v>
      </c>
      <c r="D355" s="60"/>
      <c r="E355" s="61"/>
      <c r="F355" s="62" t="s">
        <v>54</v>
      </c>
      <c r="G355" s="403"/>
      <c r="H355" s="403"/>
      <c r="I355" s="62" t="s">
        <v>54</v>
      </c>
      <c r="J355" s="62" t="s">
        <v>54</v>
      </c>
      <c r="K355" s="62" t="s">
        <v>54</v>
      </c>
      <c r="L355" s="63">
        <f>SUM(L354:L354)</f>
        <v>0</v>
      </c>
      <c r="M355" s="63">
        <f>SUM(M354:M354)</f>
        <v>0</v>
      </c>
      <c r="N355" s="63">
        <f>SUM(N354:N354)</f>
        <v>0</v>
      </c>
      <c r="O355" s="63">
        <f>SUM(O354:O354)</f>
        <v>0</v>
      </c>
      <c r="P355" s="62" t="s">
        <v>54</v>
      </c>
      <c r="Q355" s="62" t="s">
        <v>54</v>
      </c>
      <c r="R355" s="62" t="s">
        <v>54</v>
      </c>
      <c r="S355" s="442"/>
      <c r="T355" s="412"/>
      <c r="U355" s="60"/>
      <c r="V355" s="404">
        <f>$AB$15-((N355*24))</f>
        <v>696</v>
      </c>
      <c r="W355" s="405">
        <v>687</v>
      </c>
      <c r="X355" s="98">
        <v>6.1059999999999999</v>
      </c>
      <c r="Y355" s="406">
        <f>W355*X355</f>
        <v>4194.8220000000001</v>
      </c>
      <c r="Z355" s="404">
        <f>(Y355*(V355-L355*24))/V355</f>
        <v>4194.8220000000001</v>
      </c>
      <c r="AA355" s="407">
        <f>(Z355/Y355)*100</f>
        <v>100</v>
      </c>
      <c r="AB355" s="124"/>
    </row>
    <row r="356" spans="1:44" s="51" customFormat="1" ht="30" customHeight="1">
      <c r="A356" s="935">
        <v>64</v>
      </c>
      <c r="B356" s="934" t="s">
        <v>188</v>
      </c>
      <c r="C356" s="936" t="s">
        <v>189</v>
      </c>
      <c r="D356" s="929">
        <v>6.1059999999999999</v>
      </c>
      <c r="E356" s="930" t="s">
        <v>53</v>
      </c>
      <c r="F356" s="71" t="s">
        <v>54</v>
      </c>
      <c r="G356" s="399"/>
      <c r="H356" s="399"/>
      <c r="I356" s="83"/>
      <c r="J356" s="83"/>
      <c r="K356" s="83"/>
      <c r="L356" s="72">
        <f>IF(RIGHT(S356)="T",(+H356-G356),0)</f>
        <v>0</v>
      </c>
      <c r="M356" s="72">
        <f>IF(RIGHT(S356)="U",(+H356-G356),0)</f>
        <v>0</v>
      </c>
      <c r="N356" s="72">
        <f>IF(RIGHT(S356)="C",(+H356-G356),0)</f>
        <v>0</v>
      </c>
      <c r="O356" s="72">
        <f>IF(RIGHT(S356)="D",(+H356-G356),0)</f>
        <v>0</v>
      </c>
      <c r="P356" s="93"/>
      <c r="Q356" s="93"/>
      <c r="R356" s="93"/>
      <c r="S356" s="393"/>
      <c r="T356" s="714"/>
      <c r="U356" s="93"/>
      <c r="V356" s="111"/>
      <c r="W356" s="112"/>
      <c r="X356" s="112"/>
      <c r="Y356" s="112"/>
      <c r="Z356" s="112"/>
      <c r="AA356" s="113"/>
      <c r="AB356" s="178"/>
      <c r="AC356" s="179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  <c r="AN356" s="50"/>
      <c r="AO356" s="50"/>
      <c r="AP356" s="50"/>
      <c r="AQ356" s="50"/>
      <c r="AR356" s="50"/>
    </row>
    <row r="357" spans="1:44" s="126" customFormat="1" ht="30" customHeight="1" thickBot="1">
      <c r="A357" s="401"/>
      <c r="B357" s="60"/>
      <c r="C357" s="402" t="s">
        <v>58</v>
      </c>
      <c r="D357" s="60"/>
      <c r="E357" s="61"/>
      <c r="F357" s="62" t="s">
        <v>54</v>
      </c>
      <c r="G357" s="403"/>
      <c r="H357" s="403"/>
      <c r="I357" s="62" t="s">
        <v>54</v>
      </c>
      <c r="J357" s="62" t="s">
        <v>54</v>
      </c>
      <c r="K357" s="62" t="s">
        <v>54</v>
      </c>
      <c r="L357" s="63">
        <f>SUM(L356:L356)</f>
        <v>0</v>
      </c>
      <c r="M357" s="63">
        <f>SUM(M356:M356)</f>
        <v>0</v>
      </c>
      <c r="N357" s="63">
        <f>SUM(N356:N356)</f>
        <v>0</v>
      </c>
      <c r="O357" s="63">
        <f>SUM(O356:O356)</f>
        <v>0</v>
      </c>
      <c r="P357" s="62" t="s">
        <v>54</v>
      </c>
      <c r="Q357" s="62" t="s">
        <v>54</v>
      </c>
      <c r="R357" s="62" t="s">
        <v>54</v>
      </c>
      <c r="S357" s="442"/>
      <c r="T357" s="412"/>
      <c r="U357" s="60"/>
      <c r="V357" s="404">
        <f>$AB$15-((N357*24))</f>
        <v>696</v>
      </c>
      <c r="W357" s="405">
        <v>687</v>
      </c>
      <c r="X357" s="98">
        <v>6.1059999999999999</v>
      </c>
      <c r="Y357" s="406">
        <f>W357*X357</f>
        <v>4194.8220000000001</v>
      </c>
      <c r="Z357" s="404">
        <f>(Y357*(V357-L357*24))/V357</f>
        <v>4194.8220000000001</v>
      </c>
      <c r="AA357" s="407">
        <f>(Z357/Y357)*100</f>
        <v>100</v>
      </c>
      <c r="AB357" s="124"/>
    </row>
    <row r="358" spans="1:44" s="59" customFormat="1" ht="30" customHeight="1" thickBot="1">
      <c r="A358" s="1049">
        <v>65</v>
      </c>
      <c r="B358" s="1061" t="s">
        <v>190</v>
      </c>
      <c r="C358" s="1065" t="s">
        <v>191</v>
      </c>
      <c r="D358" s="1063">
        <v>6.782</v>
      </c>
      <c r="E358" s="1053" t="s">
        <v>53</v>
      </c>
      <c r="F358" s="71" t="s">
        <v>54</v>
      </c>
      <c r="G358" s="399">
        <v>42419.505555555559</v>
      </c>
      <c r="H358" s="399">
        <v>42419.695138888892</v>
      </c>
      <c r="I358" s="71" t="s">
        <v>54</v>
      </c>
      <c r="J358" s="71" t="s">
        <v>54</v>
      </c>
      <c r="K358" s="71" t="s">
        <v>54</v>
      </c>
      <c r="L358" s="72">
        <f>IF(RIGHT(S358)="T",(+H358-G358),0)</f>
        <v>0</v>
      </c>
      <c r="M358" s="72">
        <f>IF(RIGHT(S358)="U",(+H358-G358),0)</f>
        <v>0</v>
      </c>
      <c r="N358" s="72">
        <f>IF(RIGHT(S358)="C",(+H358-G358),0)</f>
        <v>0</v>
      </c>
      <c r="O358" s="72">
        <f>IF(RIGHT(S358)="D",(+H358-G358),0)</f>
        <v>0.18958333333284827</v>
      </c>
      <c r="P358" s="71" t="s">
        <v>54</v>
      </c>
      <c r="Q358" s="71" t="s">
        <v>54</v>
      </c>
      <c r="R358" s="71" t="s">
        <v>54</v>
      </c>
      <c r="S358" s="393" t="s">
        <v>837</v>
      </c>
      <c r="T358" s="714" t="s">
        <v>957</v>
      </c>
      <c r="U358" s="73"/>
      <c r="V358" s="74"/>
      <c r="W358" s="75"/>
      <c r="X358" s="75"/>
      <c r="Y358" s="75"/>
      <c r="Z358" s="75"/>
      <c r="AA358" s="76"/>
    </row>
    <row r="359" spans="1:44" s="59" customFormat="1" ht="30" customHeight="1">
      <c r="A359" s="1104"/>
      <c r="B359" s="1087"/>
      <c r="C359" s="1066"/>
      <c r="D359" s="1067"/>
      <c r="E359" s="1078"/>
      <c r="F359" s="71" t="s">
        <v>54</v>
      </c>
      <c r="G359" s="399"/>
      <c r="H359" s="399"/>
      <c r="I359" s="71" t="s">
        <v>54</v>
      </c>
      <c r="J359" s="71" t="s">
        <v>54</v>
      </c>
      <c r="K359" s="71" t="s">
        <v>54</v>
      </c>
      <c r="L359" s="72">
        <f>IF(RIGHT(S359)="T",(+H359-G359),0)</f>
        <v>0</v>
      </c>
      <c r="M359" s="72">
        <f>IF(RIGHT(S359)="U",(+H359-G359),0)</f>
        <v>0</v>
      </c>
      <c r="N359" s="72">
        <f>IF(RIGHT(S359)="C",(+H359-G359),0)</f>
        <v>0</v>
      </c>
      <c r="O359" s="72">
        <f>IF(RIGHT(S359)="D",(+H359-G359),0)</f>
        <v>0</v>
      </c>
      <c r="P359" s="71" t="s">
        <v>54</v>
      </c>
      <c r="Q359" s="71" t="s">
        <v>54</v>
      </c>
      <c r="R359" s="71" t="s">
        <v>54</v>
      </c>
      <c r="S359" s="393"/>
      <c r="T359" s="714"/>
      <c r="U359" s="89"/>
      <c r="V359" s="80"/>
      <c r="W359" s="81"/>
      <c r="X359" s="81"/>
      <c r="Y359" s="81"/>
      <c r="Z359" s="81"/>
      <c r="AA359" s="82"/>
    </row>
    <row r="360" spans="1:44" s="69" customFormat="1" ht="30" customHeight="1" thickBot="1">
      <c r="A360" s="401"/>
      <c r="B360" s="60"/>
      <c r="C360" s="402" t="s">
        <v>58</v>
      </c>
      <c r="D360" s="60"/>
      <c r="E360" s="61"/>
      <c r="F360" s="62" t="s">
        <v>54</v>
      </c>
      <c r="G360" s="403"/>
      <c r="H360" s="403"/>
      <c r="I360" s="62" t="s">
        <v>54</v>
      </c>
      <c r="J360" s="62" t="s">
        <v>54</v>
      </c>
      <c r="K360" s="62" t="s">
        <v>54</v>
      </c>
      <c r="L360" s="63">
        <f>SUM(L358:L359)</f>
        <v>0</v>
      </c>
      <c r="M360" s="63">
        <f>SUM(M358:M358)</f>
        <v>0</v>
      </c>
      <c r="N360" s="63">
        <f>SUM(N358:N358)</f>
        <v>0</v>
      </c>
      <c r="O360" s="63">
        <f>SUM(O358:O358)</f>
        <v>0.18958333333284827</v>
      </c>
      <c r="P360" s="62" t="s">
        <v>54</v>
      </c>
      <c r="Q360" s="62" t="s">
        <v>54</v>
      </c>
      <c r="R360" s="62" t="s">
        <v>54</v>
      </c>
      <c r="S360" s="442"/>
      <c r="T360" s="412"/>
      <c r="U360" s="60"/>
      <c r="V360" s="404">
        <f>$AB$15-((N360*24))</f>
        <v>696</v>
      </c>
      <c r="W360" s="405">
        <v>687</v>
      </c>
      <c r="X360" s="98">
        <v>6.782</v>
      </c>
      <c r="Y360" s="406">
        <f>W360*X360</f>
        <v>4659.2340000000004</v>
      </c>
      <c r="Z360" s="404">
        <f>(Y360*(V360-L360*24))/V360</f>
        <v>4659.2340000000004</v>
      </c>
      <c r="AA360" s="407">
        <f>(Z360/Y360)*100</f>
        <v>100</v>
      </c>
      <c r="AB360" s="178"/>
    </row>
    <row r="361" spans="1:44" s="51" customFormat="1" ht="30" customHeight="1" thickBot="1">
      <c r="A361" s="1059">
        <v>66</v>
      </c>
      <c r="B361" s="1074" t="s">
        <v>192</v>
      </c>
      <c r="C361" s="1130" t="s">
        <v>193</v>
      </c>
      <c r="D361" s="1063">
        <v>6.782</v>
      </c>
      <c r="E361" s="1053" t="s">
        <v>53</v>
      </c>
      <c r="F361" s="71" t="s">
        <v>54</v>
      </c>
      <c r="G361" s="399">
        <v>42401.331250000003</v>
      </c>
      <c r="H361" s="399">
        <v>42401.398611111108</v>
      </c>
      <c r="I361" s="83"/>
      <c r="J361" s="83"/>
      <c r="K361" s="83"/>
      <c r="L361" s="72">
        <f>IF(RIGHT(S361)="T",(+H361-G361),0)</f>
        <v>0</v>
      </c>
      <c r="M361" s="72">
        <f>IF(RIGHT(S361)="U",(+H361-G361),0)</f>
        <v>6.7361111105128657E-2</v>
      </c>
      <c r="N361" s="72">
        <f>IF(RIGHT(S361)="C",(+H361-G361),0)</f>
        <v>0</v>
      </c>
      <c r="O361" s="72">
        <f>IF(RIGHT(S361)="D",(+H361-G361),0)</f>
        <v>0</v>
      </c>
      <c r="P361" s="93"/>
      <c r="Q361" s="93"/>
      <c r="R361" s="93"/>
      <c r="S361" s="393" t="s">
        <v>836</v>
      </c>
      <c r="T361" s="714" t="s">
        <v>958</v>
      </c>
      <c r="U361" s="93"/>
      <c r="V361" s="111"/>
      <c r="W361" s="112"/>
      <c r="X361" s="112"/>
      <c r="Y361" s="112"/>
      <c r="Z361" s="112"/>
      <c r="AA361" s="113"/>
      <c r="AB361" s="178"/>
      <c r="AC361" s="179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  <c r="AN361" s="50"/>
      <c r="AO361" s="50"/>
      <c r="AP361" s="50"/>
      <c r="AQ361" s="50"/>
      <c r="AR361" s="50"/>
    </row>
    <row r="362" spans="1:44" s="51" customFormat="1" ht="30" customHeight="1">
      <c r="A362" s="1103"/>
      <c r="B362" s="1093"/>
      <c r="C362" s="1133"/>
      <c r="D362" s="1067"/>
      <c r="E362" s="1078"/>
      <c r="F362" s="71" t="s">
        <v>54</v>
      </c>
      <c r="G362" s="399"/>
      <c r="H362" s="399"/>
      <c r="I362" s="83"/>
      <c r="J362" s="83"/>
      <c r="K362" s="83"/>
      <c r="L362" s="72">
        <f t="shared" ref="L362" si="334">IF(RIGHT(S362)="T",(+H362-G362),0)</f>
        <v>0</v>
      </c>
      <c r="M362" s="72">
        <f t="shared" ref="M362" si="335">IF(RIGHT(S362)="U",(+H362-G362),0)</f>
        <v>0</v>
      </c>
      <c r="N362" s="72">
        <f t="shared" ref="N362" si="336">IF(RIGHT(S362)="C",(+H362-G362),0)</f>
        <v>0</v>
      </c>
      <c r="O362" s="72">
        <f t="shared" ref="O362" si="337">IF(RIGHT(S362)="D",(+H362-G362),0)</f>
        <v>0</v>
      </c>
      <c r="P362" s="93"/>
      <c r="Q362" s="93"/>
      <c r="R362" s="93"/>
      <c r="S362" s="393"/>
      <c r="T362" s="714"/>
      <c r="U362" s="42"/>
      <c r="V362" s="127"/>
      <c r="W362" s="114"/>
      <c r="X362" s="114"/>
      <c r="Y362" s="114"/>
      <c r="Z362" s="114"/>
      <c r="AA362" s="128"/>
      <c r="AB362" s="178"/>
      <c r="AC362" s="179"/>
      <c r="AD362" s="50"/>
      <c r="AE362" s="50"/>
      <c r="AF362" s="50"/>
      <c r="AG362" s="50"/>
      <c r="AH362" s="50"/>
      <c r="AI362" s="50"/>
      <c r="AJ362" s="50"/>
      <c r="AK362" s="50"/>
      <c r="AL362" s="50"/>
      <c r="AM362" s="50"/>
      <c r="AN362" s="50"/>
      <c r="AO362" s="50"/>
      <c r="AP362" s="50"/>
      <c r="AQ362" s="50"/>
      <c r="AR362" s="50"/>
    </row>
    <row r="363" spans="1:44" s="69" customFormat="1" ht="30" customHeight="1" thickBot="1">
      <c r="A363" s="401"/>
      <c r="B363" s="60"/>
      <c r="C363" s="402" t="s">
        <v>58</v>
      </c>
      <c r="D363" s="60"/>
      <c r="E363" s="136"/>
      <c r="F363" s="62" t="s">
        <v>54</v>
      </c>
      <c r="G363" s="403"/>
      <c r="H363" s="403"/>
      <c r="I363" s="62" t="s">
        <v>54</v>
      </c>
      <c r="J363" s="62" t="s">
        <v>54</v>
      </c>
      <c r="K363" s="62" t="s">
        <v>54</v>
      </c>
      <c r="L363" s="63">
        <f>SUM(L361:L362)</f>
        <v>0</v>
      </c>
      <c r="M363" s="63">
        <f t="shared" ref="M363:O363" si="338">SUM(M361:M362)</f>
        <v>6.7361111105128657E-2</v>
      </c>
      <c r="N363" s="63">
        <f t="shared" si="338"/>
        <v>0</v>
      </c>
      <c r="O363" s="63">
        <f t="shared" si="338"/>
        <v>0</v>
      </c>
      <c r="P363" s="62" t="s">
        <v>54</v>
      </c>
      <c r="Q363" s="62" t="s">
        <v>54</v>
      </c>
      <c r="R363" s="62" t="s">
        <v>54</v>
      </c>
      <c r="S363" s="442"/>
      <c r="T363" s="412"/>
      <c r="U363" s="60"/>
      <c r="V363" s="404">
        <f>$AB$15-((N363*24))</f>
        <v>696</v>
      </c>
      <c r="W363" s="405">
        <v>687</v>
      </c>
      <c r="X363" s="98">
        <v>6.782</v>
      </c>
      <c r="Y363" s="406">
        <f>W363*X363</f>
        <v>4659.2340000000004</v>
      </c>
      <c r="Z363" s="404">
        <f>(Y363*(V363-L363*24))/V363</f>
        <v>4659.2340000000004</v>
      </c>
      <c r="AA363" s="407">
        <f>(Z363/Y363)*100</f>
        <v>100</v>
      </c>
      <c r="AB363" s="178"/>
    </row>
    <row r="364" spans="1:44" s="59" customFormat="1" ht="30" customHeight="1" thickBot="1">
      <c r="A364" s="838">
        <v>67</v>
      </c>
      <c r="B364" s="844" t="s">
        <v>194</v>
      </c>
      <c r="C364" s="845" t="s">
        <v>195</v>
      </c>
      <c r="D364" s="843">
        <v>201.2</v>
      </c>
      <c r="E364" s="820" t="s">
        <v>53</v>
      </c>
      <c r="F364" s="71" t="s">
        <v>54</v>
      </c>
      <c r="G364" s="399"/>
      <c r="H364" s="399"/>
      <c r="I364" s="71" t="s">
        <v>54</v>
      </c>
      <c r="J364" s="71" t="s">
        <v>54</v>
      </c>
      <c r="K364" s="71" t="s">
        <v>54</v>
      </c>
      <c r="L364" s="72">
        <f>IF(RIGHT(S364)="T",(+H364-G364),0)</f>
        <v>0</v>
      </c>
      <c r="M364" s="72">
        <f>IF(RIGHT(S364)="U",(+H364-G364),0)</f>
        <v>0</v>
      </c>
      <c r="N364" s="72">
        <f>IF(RIGHT(S364)="C",(+H364-G364),0)</f>
        <v>0</v>
      </c>
      <c r="O364" s="72">
        <f>IF(RIGHT(S364)="D",(+H364-G364),0)</f>
        <v>0</v>
      </c>
      <c r="P364" s="71" t="s">
        <v>54</v>
      </c>
      <c r="Q364" s="71" t="s">
        <v>54</v>
      </c>
      <c r="R364" s="71" t="s">
        <v>54</v>
      </c>
      <c r="S364" s="393"/>
      <c r="T364" s="714"/>
      <c r="U364" s="73"/>
      <c r="V364" s="85"/>
      <c r="W364" s="86"/>
      <c r="X364" s="86"/>
      <c r="Y364" s="86"/>
      <c r="Z364" s="86"/>
      <c r="AA364" s="87"/>
    </row>
    <row r="365" spans="1:44" s="59" customFormat="1" ht="30" customHeight="1">
      <c r="A365" s="833"/>
      <c r="B365" s="832"/>
      <c r="C365" s="834"/>
      <c r="D365" s="828"/>
      <c r="E365" s="820"/>
      <c r="F365" s="71" t="s">
        <v>54</v>
      </c>
      <c r="G365" s="399"/>
      <c r="H365" s="399"/>
      <c r="I365" s="71" t="s">
        <v>54</v>
      </c>
      <c r="J365" s="71" t="s">
        <v>54</v>
      </c>
      <c r="K365" s="71" t="s">
        <v>54</v>
      </c>
      <c r="L365" s="72">
        <f>IF(RIGHT(S365)="T",(+H365-G365),0)</f>
        <v>0</v>
      </c>
      <c r="M365" s="72">
        <f>IF(RIGHT(S365)="U",(+H365-G365),0)</f>
        <v>0</v>
      </c>
      <c r="N365" s="72">
        <f>IF(RIGHT(S365)="C",(+H365-G365),0)</f>
        <v>0</v>
      </c>
      <c r="O365" s="72">
        <f>IF(RIGHT(S365)="D",(+H365-G365),0)</f>
        <v>0</v>
      </c>
      <c r="P365" s="71" t="s">
        <v>54</v>
      </c>
      <c r="Q365" s="71" t="s">
        <v>54</v>
      </c>
      <c r="R365" s="71" t="s">
        <v>54</v>
      </c>
      <c r="S365" s="393"/>
      <c r="T365" s="714"/>
      <c r="U365" s="73"/>
      <c r="V365" s="80"/>
      <c r="W365" s="81"/>
      <c r="X365" s="81"/>
      <c r="Y365" s="81"/>
      <c r="Z365" s="81"/>
      <c r="AA365" s="82"/>
    </row>
    <row r="366" spans="1:44" s="69" customFormat="1" ht="30" customHeight="1" thickBot="1">
      <c r="A366" s="401"/>
      <c r="B366" s="60"/>
      <c r="C366" s="402" t="s">
        <v>58</v>
      </c>
      <c r="D366" s="60"/>
      <c r="E366" s="136"/>
      <c r="F366" s="62" t="s">
        <v>54</v>
      </c>
      <c r="G366" s="403"/>
      <c r="H366" s="403"/>
      <c r="I366" s="62" t="s">
        <v>54</v>
      </c>
      <c r="J366" s="62" t="s">
        <v>54</v>
      </c>
      <c r="K366" s="62" t="s">
        <v>54</v>
      </c>
      <c r="L366" s="63">
        <f>SUM(L364:L365)</f>
        <v>0</v>
      </c>
      <c r="M366" s="63">
        <f>SUM(M364:M365)</f>
        <v>0</v>
      </c>
      <c r="N366" s="63">
        <f>SUM(N364:N365)</f>
        <v>0</v>
      </c>
      <c r="O366" s="63">
        <f>SUM(O364:O365)</f>
        <v>0</v>
      </c>
      <c r="P366" s="62" t="s">
        <v>54</v>
      </c>
      <c r="Q366" s="62" t="s">
        <v>54</v>
      </c>
      <c r="R366" s="62" t="s">
        <v>54</v>
      </c>
      <c r="S366" s="442"/>
      <c r="T366" s="412"/>
      <c r="U366" s="60"/>
      <c r="V366" s="404">
        <f>$AB$15-((N366*24))</f>
        <v>696</v>
      </c>
      <c r="W366" s="405">
        <v>225</v>
      </c>
      <c r="X366" s="98">
        <v>201.2</v>
      </c>
      <c r="Y366" s="406">
        <f>W366*X366</f>
        <v>45270</v>
      </c>
      <c r="Z366" s="404">
        <f>(Y366*(V366-L366*24))/V366</f>
        <v>45270</v>
      </c>
      <c r="AA366" s="407">
        <f>(Z366/Y366)*100</f>
        <v>100</v>
      </c>
      <c r="AB366" s="59"/>
    </row>
    <row r="367" spans="1:44" s="59" customFormat="1" ht="30" customHeight="1">
      <c r="A367" s="1049">
        <v>68</v>
      </c>
      <c r="B367" s="1061" t="s">
        <v>196</v>
      </c>
      <c r="C367" s="1065" t="s">
        <v>197</v>
      </c>
      <c r="D367" s="1051">
        <v>187.965</v>
      </c>
      <c r="E367" s="1036" t="s">
        <v>53</v>
      </c>
      <c r="F367" s="71" t="s">
        <v>54</v>
      </c>
      <c r="G367" s="399">
        <v>42404.70416666667</v>
      </c>
      <c r="H367" s="399">
        <v>42404.725694444445</v>
      </c>
      <c r="I367" s="71" t="s">
        <v>54</v>
      </c>
      <c r="J367" s="71" t="s">
        <v>54</v>
      </c>
      <c r="K367" s="71" t="s">
        <v>54</v>
      </c>
      <c r="L367" s="72">
        <f>IF(RIGHT(S367)="T",(+H367-G367),0)</f>
        <v>0</v>
      </c>
      <c r="M367" s="72">
        <f>IF(RIGHT(S367)="U",(+H367-G367),0)</f>
        <v>2.1527777775190771E-2</v>
      </c>
      <c r="N367" s="72">
        <f>IF(RIGHT(S367)="C",(+H367-G367),0)</f>
        <v>0</v>
      </c>
      <c r="O367" s="72">
        <f>IF(RIGHT(S367)="D",(+H367-G367),0)</f>
        <v>0</v>
      </c>
      <c r="P367" s="71" t="s">
        <v>54</v>
      </c>
      <c r="Q367" s="71" t="s">
        <v>54</v>
      </c>
      <c r="R367" s="71" t="s">
        <v>54</v>
      </c>
      <c r="S367" s="393" t="s">
        <v>836</v>
      </c>
      <c r="T367" s="714" t="s">
        <v>959</v>
      </c>
      <c r="U367" s="73"/>
      <c r="V367" s="74"/>
      <c r="W367" s="75"/>
      <c r="X367" s="75"/>
      <c r="Y367" s="75"/>
      <c r="Z367" s="75"/>
      <c r="AA367" s="76"/>
    </row>
    <row r="368" spans="1:44" s="59" customFormat="1" ht="30" customHeight="1">
      <c r="A368" s="1050"/>
      <c r="B368" s="1062"/>
      <c r="C368" s="1101"/>
      <c r="D368" s="1052"/>
      <c r="E368" s="1037"/>
      <c r="F368" s="52"/>
      <c r="G368" s="399"/>
      <c r="H368" s="399"/>
      <c r="I368" s="52"/>
      <c r="J368" s="52"/>
      <c r="K368" s="52"/>
      <c r="L368" s="78">
        <f t="shared" ref="L368" si="339">IF(RIGHT(S368)="T",(+H368-G368),0)</f>
        <v>0</v>
      </c>
      <c r="M368" s="78">
        <f t="shared" ref="M368" si="340">IF(RIGHT(S368)="U",(+H368-G368),0)</f>
        <v>0</v>
      </c>
      <c r="N368" s="78">
        <f t="shared" ref="N368" si="341">IF(RIGHT(S368)="C",(+H368-G368),0)</f>
        <v>0</v>
      </c>
      <c r="O368" s="78">
        <f t="shared" ref="O368" si="342">IF(RIGHT(S368)="D",(+H368-G368),0)</f>
        <v>0</v>
      </c>
      <c r="P368" s="52"/>
      <c r="Q368" s="52"/>
      <c r="R368" s="52"/>
      <c r="S368" s="393"/>
      <c r="T368" s="714"/>
      <c r="U368" s="55"/>
      <c r="V368" s="80"/>
      <c r="W368" s="81"/>
      <c r="X368" s="81"/>
      <c r="Y368" s="81"/>
      <c r="Z368" s="81"/>
      <c r="AA368" s="82"/>
    </row>
    <row r="369" spans="1:44" s="69" customFormat="1" ht="30" customHeight="1" thickBot="1">
      <c r="A369" s="401"/>
      <c r="B369" s="60"/>
      <c r="C369" s="402" t="s">
        <v>58</v>
      </c>
      <c r="D369" s="60"/>
      <c r="E369" s="136"/>
      <c r="F369" s="62" t="s">
        <v>54</v>
      </c>
      <c r="G369" s="403"/>
      <c r="H369" s="403"/>
      <c r="I369" s="62" t="s">
        <v>54</v>
      </c>
      <c r="J369" s="62" t="s">
        <v>54</v>
      </c>
      <c r="K369" s="62" t="s">
        <v>54</v>
      </c>
      <c r="L369" s="63">
        <f>SUM(L367:L368)</f>
        <v>0</v>
      </c>
      <c r="M369" s="63">
        <f>SUM(M367:M368)</f>
        <v>2.1527777775190771E-2</v>
      </c>
      <c r="N369" s="63">
        <f>SUM(N367:N368)</f>
        <v>0</v>
      </c>
      <c r="O369" s="63">
        <f>SUM(O367:O368)</f>
        <v>0</v>
      </c>
      <c r="P369" s="62" t="s">
        <v>54</v>
      </c>
      <c r="Q369" s="62" t="s">
        <v>54</v>
      </c>
      <c r="R369" s="62" t="s">
        <v>54</v>
      </c>
      <c r="S369" s="442"/>
      <c r="T369" s="412"/>
      <c r="U369" s="60"/>
      <c r="V369" s="404">
        <f>$AB$15-((N369*24))</f>
        <v>696</v>
      </c>
      <c r="W369" s="405">
        <v>515</v>
      </c>
      <c r="X369" s="98">
        <v>187.965</v>
      </c>
      <c r="Y369" s="406">
        <f>W369*X369</f>
        <v>96801.975000000006</v>
      </c>
      <c r="Z369" s="404">
        <f>(Y369*(V369-L369*24))/V369</f>
        <v>96801.975000000006</v>
      </c>
      <c r="AA369" s="407">
        <f>(Z369/Y369)*100</f>
        <v>100</v>
      </c>
      <c r="AB369" s="59"/>
    </row>
    <row r="370" spans="1:44" s="51" customFormat="1" ht="31.5" customHeight="1">
      <c r="A370" s="816">
        <v>69</v>
      </c>
      <c r="B370" s="815" t="s">
        <v>198</v>
      </c>
      <c r="C370" s="825" t="s">
        <v>199</v>
      </c>
      <c r="D370" s="817">
        <v>198.54</v>
      </c>
      <c r="E370" s="820" t="s">
        <v>53</v>
      </c>
      <c r="F370" s="38" t="s">
        <v>54</v>
      </c>
      <c r="G370" s="399"/>
      <c r="H370" s="399"/>
      <c r="I370" s="139"/>
      <c r="J370" s="139"/>
      <c r="K370" s="139"/>
      <c r="L370" s="72">
        <f>IF(RIGHT(S370)="T",(+H370-G370),0)</f>
        <v>0</v>
      </c>
      <c r="M370" s="72">
        <f>IF(RIGHT(S370)="U",(+H370-G370),0)</f>
        <v>0</v>
      </c>
      <c r="N370" s="72">
        <f>IF(RIGHT(S370)="C",(+H370-G370),0)</f>
        <v>0</v>
      </c>
      <c r="O370" s="72">
        <f>IF(RIGHT(S370)="D",(+H370-G370),0)</f>
        <v>0</v>
      </c>
      <c r="P370" s="44"/>
      <c r="Q370" s="44"/>
      <c r="R370" s="44"/>
      <c r="S370" s="393"/>
      <c r="T370" s="714"/>
      <c r="U370" s="44"/>
      <c r="V370" s="107"/>
      <c r="W370" s="821"/>
      <c r="X370" s="817"/>
      <c r="Y370" s="109"/>
      <c r="Z370" s="107"/>
      <c r="AA370" s="110"/>
      <c r="AB370" s="178"/>
      <c r="AC370" s="179"/>
      <c r="AD370" s="50"/>
      <c r="AE370" s="50"/>
      <c r="AF370" s="50"/>
      <c r="AG370" s="50"/>
      <c r="AH370" s="50"/>
      <c r="AI370" s="50"/>
      <c r="AJ370" s="50"/>
      <c r="AK370" s="50"/>
      <c r="AL370" s="50"/>
      <c r="AM370" s="50"/>
      <c r="AN370" s="50"/>
      <c r="AO370" s="50"/>
      <c r="AP370" s="50"/>
      <c r="AQ370" s="50"/>
      <c r="AR370" s="50"/>
    </row>
    <row r="371" spans="1:44" s="69" customFormat="1" ht="30" customHeight="1" thickBot="1">
      <c r="A371" s="401"/>
      <c r="B371" s="60"/>
      <c r="C371" s="402" t="s">
        <v>58</v>
      </c>
      <c r="D371" s="60"/>
      <c r="E371" s="136"/>
      <c r="F371" s="62" t="s">
        <v>54</v>
      </c>
      <c r="G371" s="403"/>
      <c r="H371" s="403"/>
      <c r="I371" s="62" t="s">
        <v>54</v>
      </c>
      <c r="J371" s="62" t="s">
        <v>54</v>
      </c>
      <c r="K371" s="62" t="s">
        <v>54</v>
      </c>
      <c r="L371" s="63">
        <f>SUM(L370:L370)</f>
        <v>0</v>
      </c>
      <c r="M371" s="63">
        <f>SUM(M370:M370)</f>
        <v>0</v>
      </c>
      <c r="N371" s="63">
        <f>SUM(N370:N370)</f>
        <v>0</v>
      </c>
      <c r="O371" s="63">
        <f>SUM(O370:O370)</f>
        <v>0</v>
      </c>
      <c r="P371" s="62" t="s">
        <v>54</v>
      </c>
      <c r="Q371" s="62" t="s">
        <v>54</v>
      </c>
      <c r="R371" s="62" t="s">
        <v>54</v>
      </c>
      <c r="S371" s="442"/>
      <c r="T371" s="412"/>
      <c r="U371" s="60"/>
      <c r="V371" s="404">
        <f>$AB$15-((N371*24))</f>
        <v>696</v>
      </c>
      <c r="W371" s="405">
        <v>395</v>
      </c>
      <c r="X371" s="98">
        <v>198.54</v>
      </c>
      <c r="Y371" s="406">
        <f>W371*X371</f>
        <v>78423.3</v>
      </c>
      <c r="Z371" s="404">
        <f>(Y371*(V371-L371*24))/V371</f>
        <v>78423.3</v>
      </c>
      <c r="AA371" s="413">
        <f>(Z371/Y371)*100</f>
        <v>100</v>
      </c>
      <c r="AB371" s="59"/>
    </row>
    <row r="372" spans="1:44" s="59" customFormat="1" ht="30" customHeight="1">
      <c r="A372" s="1049">
        <v>70</v>
      </c>
      <c r="B372" s="1061" t="s">
        <v>200</v>
      </c>
      <c r="C372" s="1065" t="s">
        <v>201</v>
      </c>
      <c r="D372" s="1063">
        <v>198.54</v>
      </c>
      <c r="E372" s="1053" t="s">
        <v>53</v>
      </c>
      <c r="F372" s="71" t="s">
        <v>54</v>
      </c>
      <c r="G372" s="399">
        <v>42411.700694444444</v>
      </c>
      <c r="H372" s="399">
        <v>42411.716666666667</v>
      </c>
      <c r="I372" s="71" t="s">
        <v>54</v>
      </c>
      <c r="J372" s="71" t="s">
        <v>54</v>
      </c>
      <c r="K372" s="83"/>
      <c r="L372" s="72">
        <f>IF(RIGHT(S372)="T",(+H372-G372),0)</f>
        <v>1.5972222223354038E-2</v>
      </c>
      <c r="M372" s="72">
        <f>IF(RIGHT(S372)="U",(+H372-G372),0)</f>
        <v>0</v>
      </c>
      <c r="N372" s="72">
        <f>IF(RIGHT(S372)="C",(+H372-G372),0)</f>
        <v>0</v>
      </c>
      <c r="O372" s="72">
        <f>IF(RIGHT(S372)="D",(+H372-G372),0)</f>
        <v>0</v>
      </c>
      <c r="P372" s="71" t="s">
        <v>54</v>
      </c>
      <c r="Q372" s="71" t="s">
        <v>54</v>
      </c>
      <c r="R372" s="71" t="s">
        <v>54</v>
      </c>
      <c r="S372" s="393" t="s">
        <v>961</v>
      </c>
      <c r="T372" s="714" t="s">
        <v>960</v>
      </c>
      <c r="U372" s="73"/>
      <c r="V372" s="85"/>
      <c r="W372" s="86"/>
      <c r="X372" s="86"/>
      <c r="Y372" s="86"/>
      <c r="Z372" s="86"/>
      <c r="AA372" s="87"/>
    </row>
    <row r="373" spans="1:44" s="59" customFormat="1" ht="30" customHeight="1">
      <c r="A373" s="1104"/>
      <c r="B373" s="1087"/>
      <c r="C373" s="1066"/>
      <c r="D373" s="1067"/>
      <c r="E373" s="1078"/>
      <c r="F373" s="88"/>
      <c r="G373" s="399"/>
      <c r="H373" s="399"/>
      <c r="I373" s="88"/>
      <c r="J373" s="88"/>
      <c r="K373" s="40"/>
      <c r="L373" s="78">
        <f t="shared" ref="L373" si="343">IF(RIGHT(S373)="T",(+H373-G373),0)</f>
        <v>0</v>
      </c>
      <c r="M373" s="78">
        <f t="shared" ref="M373" si="344">IF(RIGHT(S373)="U",(+H373-G373),0)</f>
        <v>0</v>
      </c>
      <c r="N373" s="78">
        <f t="shared" ref="N373" si="345">IF(RIGHT(S373)="C",(+H373-G373),0)</f>
        <v>0</v>
      </c>
      <c r="O373" s="78">
        <f t="shared" ref="O373" si="346">IF(RIGHT(S373)="D",(+H373-G373),0)</f>
        <v>0</v>
      </c>
      <c r="P373" s="88"/>
      <c r="Q373" s="88"/>
      <c r="R373" s="88"/>
      <c r="S373" s="393"/>
      <c r="T373" s="714"/>
      <c r="U373" s="89"/>
      <c r="V373" s="80"/>
      <c r="W373" s="81"/>
      <c r="X373" s="81"/>
      <c r="Y373" s="81"/>
      <c r="Z373" s="81"/>
      <c r="AA373" s="82"/>
    </row>
    <row r="374" spans="1:44" s="69" customFormat="1" ht="30" customHeight="1" thickBot="1">
      <c r="A374" s="401"/>
      <c r="B374" s="60"/>
      <c r="C374" s="402" t="s">
        <v>58</v>
      </c>
      <c r="D374" s="60"/>
      <c r="E374" s="61"/>
      <c r="F374" s="62" t="s">
        <v>54</v>
      </c>
      <c r="G374" s="403"/>
      <c r="H374" s="403"/>
      <c r="I374" s="62" t="s">
        <v>54</v>
      </c>
      <c r="J374" s="62" t="s">
        <v>54</v>
      </c>
      <c r="K374" s="164"/>
      <c r="L374" s="63">
        <f>SUM(L372:L373)</f>
        <v>1.5972222223354038E-2</v>
      </c>
      <c r="M374" s="63">
        <f t="shared" ref="M374:O374" si="347">SUM(M372:M373)</f>
        <v>0</v>
      </c>
      <c r="N374" s="63">
        <f t="shared" si="347"/>
        <v>0</v>
      </c>
      <c r="O374" s="63">
        <f t="shared" si="347"/>
        <v>0</v>
      </c>
      <c r="P374" s="62" t="s">
        <v>54</v>
      </c>
      <c r="Q374" s="62" t="s">
        <v>54</v>
      </c>
      <c r="R374" s="62" t="s">
        <v>54</v>
      </c>
      <c r="S374" s="442"/>
      <c r="T374" s="412"/>
      <c r="U374" s="60"/>
      <c r="V374" s="404">
        <f>$AB$15-((N374*24))</f>
        <v>696</v>
      </c>
      <c r="W374" s="405">
        <v>395</v>
      </c>
      <c r="X374" s="98">
        <v>198.54</v>
      </c>
      <c r="Y374" s="406">
        <f>W374*X374</f>
        <v>78423.3</v>
      </c>
      <c r="Z374" s="404">
        <f>(Y374*(V374-L374*24))/V374</f>
        <v>78380.107090514182</v>
      </c>
      <c r="AA374" s="407">
        <f>(Z374/Y374)*100</f>
        <v>99.944923371643597</v>
      </c>
      <c r="AB374" s="59"/>
    </row>
    <row r="375" spans="1:44" s="51" customFormat="1" ht="30" customHeight="1">
      <c r="A375" s="907">
        <v>71</v>
      </c>
      <c r="B375" s="909" t="s">
        <v>202</v>
      </c>
      <c r="C375" s="912" t="s">
        <v>203</v>
      </c>
      <c r="D375" s="910">
        <v>240</v>
      </c>
      <c r="E375" s="904" t="s">
        <v>53</v>
      </c>
      <c r="F375" s="38" t="s">
        <v>54</v>
      </c>
      <c r="G375" s="399">
        <v>42419.348611111112</v>
      </c>
      <c r="H375" s="399">
        <v>42419.838888888888</v>
      </c>
      <c r="I375" s="139"/>
      <c r="J375" s="139"/>
      <c r="K375" s="139"/>
      <c r="L375" s="72">
        <f>IF(RIGHT(S375)="T",(+H375-G375),0)</f>
        <v>0</v>
      </c>
      <c r="M375" s="72">
        <f>IF(RIGHT(S375)="U",(+H375-G375),0)</f>
        <v>0</v>
      </c>
      <c r="N375" s="72">
        <f>IF(RIGHT(S375)="C",(+H375-G375),0)</f>
        <v>0</v>
      </c>
      <c r="O375" s="72">
        <f>IF(RIGHT(S375)="D",(+H375-G375),0)</f>
        <v>0.49027777777519077</v>
      </c>
      <c r="P375" s="44"/>
      <c r="Q375" s="44"/>
      <c r="R375" s="44"/>
      <c r="S375" s="393" t="s">
        <v>831</v>
      </c>
      <c r="T375" s="714" t="s">
        <v>962</v>
      </c>
      <c r="U375" s="44"/>
      <c r="V375" s="107"/>
      <c r="W375" s="821"/>
      <c r="X375" s="817"/>
      <c r="Y375" s="109"/>
      <c r="Z375" s="107"/>
      <c r="AA375" s="110"/>
      <c r="AB375" s="178"/>
      <c r="AC375" s="179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  <c r="AN375" s="50"/>
      <c r="AO375" s="50"/>
      <c r="AP375" s="50"/>
      <c r="AQ375" s="50"/>
      <c r="AR375" s="50"/>
    </row>
    <row r="376" spans="1:44" s="69" customFormat="1" ht="30" customHeight="1" thickBot="1">
      <c r="A376" s="445"/>
      <c r="B376" s="168"/>
      <c r="C376" s="446" t="s">
        <v>58</v>
      </c>
      <c r="D376" s="168"/>
      <c r="E376" s="786"/>
      <c r="F376" s="169" t="s">
        <v>54</v>
      </c>
      <c r="G376" s="447"/>
      <c r="H376" s="447"/>
      <c r="I376" s="169" t="s">
        <v>54</v>
      </c>
      <c r="J376" s="169" t="s">
        <v>54</v>
      </c>
      <c r="K376" s="180"/>
      <c r="L376" s="170">
        <f>SUM(L375:L375)</f>
        <v>0</v>
      </c>
      <c r="M376" s="170">
        <f>SUM(M375:M375)</f>
        <v>0</v>
      </c>
      <c r="N376" s="170">
        <f>SUM(N375:N375)</f>
        <v>0</v>
      </c>
      <c r="O376" s="170">
        <f>SUM(O375:O375)</f>
        <v>0.49027777777519077</v>
      </c>
      <c r="P376" s="169" t="s">
        <v>54</v>
      </c>
      <c r="Q376" s="169" t="s">
        <v>54</v>
      </c>
      <c r="R376" s="169" t="s">
        <v>54</v>
      </c>
      <c r="S376" s="448"/>
      <c r="T376" s="449"/>
      <c r="U376" s="168"/>
      <c r="V376" s="396">
        <f>$AB$15-((N376*24))</f>
        <v>696</v>
      </c>
      <c r="W376" s="435">
        <v>291</v>
      </c>
      <c r="X376" s="787">
        <v>240</v>
      </c>
      <c r="Y376" s="397">
        <f>W376*X376</f>
        <v>69840</v>
      </c>
      <c r="Z376" s="396">
        <f>(Y376*(V376-L376*24))/V376</f>
        <v>69840</v>
      </c>
      <c r="AA376" s="398">
        <f>(Z376/Y376)*100</f>
        <v>100</v>
      </c>
      <c r="AB376" s="59"/>
    </row>
    <row r="377" spans="1:44" s="51" customFormat="1" ht="30" customHeight="1" thickBot="1">
      <c r="A377" s="1059">
        <v>72</v>
      </c>
      <c r="B377" s="1074" t="s">
        <v>204</v>
      </c>
      <c r="C377" s="1130" t="s">
        <v>205</v>
      </c>
      <c r="D377" s="1063">
        <v>72.599999999999994</v>
      </c>
      <c r="E377" s="1036" t="s">
        <v>53</v>
      </c>
      <c r="F377" s="38" t="s">
        <v>54</v>
      </c>
      <c r="G377" s="971"/>
      <c r="H377" s="971"/>
      <c r="I377" s="139"/>
      <c r="J377" s="139"/>
      <c r="K377" s="139"/>
      <c r="L377" s="84">
        <f>IF(RIGHT(S377)="T",(+H377-G377),0)</f>
        <v>0</v>
      </c>
      <c r="M377" s="84">
        <f>IF(RIGHT(S377)="U",(+H377-G377),0)</f>
        <v>0</v>
      </c>
      <c r="N377" s="84">
        <f>IF(RIGHT(S377)="C",(+H377-G377),0)</f>
        <v>0</v>
      </c>
      <c r="O377" s="84">
        <f>IF(RIGHT(S377)="D",(+H377-G377),0)</f>
        <v>0</v>
      </c>
      <c r="P377" s="44"/>
      <c r="Q377" s="44"/>
      <c r="R377" s="44"/>
      <c r="S377" s="951"/>
      <c r="T377" s="952"/>
      <c r="U377" s="44"/>
      <c r="V377" s="107"/>
      <c r="W377" s="821"/>
      <c r="X377" s="817"/>
      <c r="Y377" s="109"/>
      <c r="Z377" s="107"/>
      <c r="AA377" s="110"/>
      <c r="AB377" s="178"/>
      <c r="AC377" s="179"/>
      <c r="AD377" s="50"/>
      <c r="AE377" s="50"/>
      <c r="AF377" s="50"/>
      <c r="AG377" s="50"/>
      <c r="AH377" s="50"/>
      <c r="AI377" s="50"/>
      <c r="AJ377" s="50"/>
      <c r="AK377" s="50"/>
      <c r="AL377" s="50"/>
      <c r="AM377" s="50"/>
      <c r="AN377" s="50"/>
      <c r="AO377" s="50"/>
      <c r="AP377" s="50"/>
      <c r="AQ377" s="50"/>
      <c r="AR377" s="50"/>
    </row>
    <row r="378" spans="1:44" s="51" customFormat="1" ht="30" customHeight="1">
      <c r="A378" s="1103"/>
      <c r="B378" s="1093"/>
      <c r="C378" s="1133"/>
      <c r="D378" s="1067"/>
      <c r="E378" s="1038"/>
      <c r="F378" s="38" t="s">
        <v>54</v>
      </c>
      <c r="G378" s="971"/>
      <c r="H378" s="971"/>
      <c r="I378" s="139"/>
      <c r="J378" s="139"/>
      <c r="K378" s="139"/>
      <c r="L378" s="84">
        <f>IF(RIGHT(S378)="T",(+H378-G378),0)</f>
        <v>0</v>
      </c>
      <c r="M378" s="84">
        <f>IF(RIGHT(S378)="U",(+H378-G378),0)</f>
        <v>0</v>
      </c>
      <c r="N378" s="84">
        <f>IF(RIGHT(S378)="C",(+H378-G378),0)</f>
        <v>0</v>
      </c>
      <c r="O378" s="84">
        <f>IF(RIGHT(S378)="D",(+H378-G378),0)</f>
        <v>0</v>
      </c>
      <c r="P378" s="44"/>
      <c r="Q378" s="44"/>
      <c r="R378" s="44"/>
      <c r="S378" s="951"/>
      <c r="T378" s="952"/>
      <c r="U378" s="42"/>
      <c r="V378" s="189"/>
      <c r="W378" s="941"/>
      <c r="X378" s="937"/>
      <c r="Y378" s="191"/>
      <c r="Z378" s="189"/>
      <c r="AA378" s="443"/>
      <c r="AB378" s="178"/>
      <c r="AC378" s="179"/>
      <c r="AD378" s="50"/>
      <c r="AE378" s="50"/>
      <c r="AF378" s="50"/>
      <c r="AG378" s="50"/>
      <c r="AH378" s="50"/>
      <c r="AI378" s="50"/>
      <c r="AJ378" s="50"/>
      <c r="AK378" s="50"/>
      <c r="AL378" s="50"/>
      <c r="AM378" s="50"/>
      <c r="AN378" s="50"/>
      <c r="AO378" s="50"/>
      <c r="AP378" s="50"/>
      <c r="AQ378" s="50"/>
      <c r="AR378" s="50"/>
    </row>
    <row r="379" spans="1:44" s="69" customFormat="1" ht="30" customHeight="1" thickBot="1">
      <c r="A379" s="401"/>
      <c r="B379" s="60"/>
      <c r="C379" s="402" t="s">
        <v>58</v>
      </c>
      <c r="D379" s="60"/>
      <c r="E379" s="61"/>
      <c r="F379" s="62" t="s">
        <v>54</v>
      </c>
      <c r="G379" s="403"/>
      <c r="H379" s="403"/>
      <c r="I379" s="62" t="s">
        <v>54</v>
      </c>
      <c r="J379" s="62" t="s">
        <v>54</v>
      </c>
      <c r="K379" s="164"/>
      <c r="L379" s="63">
        <f t="shared" ref="L379" si="348">SUM(L377:L378)</f>
        <v>0</v>
      </c>
      <c r="M379" s="63">
        <f>SUM(M377:M378)</f>
        <v>0</v>
      </c>
      <c r="N379" s="63">
        <f t="shared" ref="N379:O379" si="349">SUM(N377:N378)</f>
        <v>0</v>
      </c>
      <c r="O379" s="63">
        <f t="shared" si="349"/>
        <v>0</v>
      </c>
      <c r="P379" s="62" t="s">
        <v>54</v>
      </c>
      <c r="Q379" s="62" t="s">
        <v>54</v>
      </c>
      <c r="R379" s="62" t="s">
        <v>54</v>
      </c>
      <c r="S379" s="442"/>
      <c r="T379" s="412"/>
      <c r="U379" s="60"/>
      <c r="V379" s="404">
        <f>$AB$15-((N379*24))</f>
        <v>696</v>
      </c>
      <c r="W379" s="405">
        <v>515</v>
      </c>
      <c r="X379" s="98">
        <v>72.599999999999994</v>
      </c>
      <c r="Y379" s="406">
        <f>W379*X379</f>
        <v>37389</v>
      </c>
      <c r="Z379" s="404">
        <f>(Y379*(V379-L379*24))/V379</f>
        <v>37389</v>
      </c>
      <c r="AA379" s="407">
        <f>(Z379/Y379)*100</f>
        <v>100</v>
      </c>
      <c r="AB379" s="59"/>
    </row>
    <row r="380" spans="1:44" s="59" customFormat="1" ht="30" customHeight="1">
      <c r="A380" s="1049">
        <v>73</v>
      </c>
      <c r="B380" s="1061" t="s">
        <v>206</v>
      </c>
      <c r="C380" s="1065" t="s">
        <v>207</v>
      </c>
      <c r="D380" s="1063">
        <v>73.2</v>
      </c>
      <c r="E380" s="1053" t="s">
        <v>53</v>
      </c>
      <c r="F380" s="71" t="s">
        <v>54</v>
      </c>
      <c r="G380" s="399"/>
      <c r="H380" s="399"/>
      <c r="I380" s="71" t="s">
        <v>54</v>
      </c>
      <c r="J380" s="71" t="s">
        <v>54</v>
      </c>
      <c r="K380" s="83"/>
      <c r="L380" s="72">
        <f>IF(RIGHT(S380)="T",(+H380-G380),0)</f>
        <v>0</v>
      </c>
      <c r="M380" s="72">
        <f>IF(RIGHT(S380)="U",(+H380-G380),0)</f>
        <v>0</v>
      </c>
      <c r="N380" s="72">
        <f>IF(RIGHT(S380)="C",(+H380-G380),0)</f>
        <v>0</v>
      </c>
      <c r="O380" s="72">
        <f>IF(RIGHT(S380)="D",(+H380-G380),0)</f>
        <v>0</v>
      </c>
      <c r="P380" s="71" t="s">
        <v>54</v>
      </c>
      <c r="Q380" s="71" t="s">
        <v>54</v>
      </c>
      <c r="R380" s="71" t="s">
        <v>54</v>
      </c>
      <c r="S380" s="393"/>
      <c r="T380" s="714"/>
      <c r="U380" s="73"/>
      <c r="V380" s="85"/>
      <c r="W380" s="86"/>
      <c r="X380" s="86"/>
      <c r="Y380" s="86"/>
      <c r="Z380" s="86"/>
      <c r="AA380" s="87"/>
    </row>
    <row r="381" spans="1:44" s="59" customFormat="1" ht="30" customHeight="1">
      <c r="A381" s="1104"/>
      <c r="B381" s="1087"/>
      <c r="C381" s="1066"/>
      <c r="D381" s="1067"/>
      <c r="E381" s="1078"/>
      <c r="F381" s="88"/>
      <c r="G381" s="399"/>
      <c r="H381" s="399"/>
      <c r="I381" s="88"/>
      <c r="J381" s="88"/>
      <c r="K381" s="40"/>
      <c r="L381" s="78">
        <f>IF(RIGHT(S381)="T",(+H381-G381),0)</f>
        <v>0</v>
      </c>
      <c r="M381" s="78">
        <f>IF(RIGHT(S381)="U",(+H381-G381),0)</f>
        <v>0</v>
      </c>
      <c r="N381" s="78">
        <f>IF(RIGHT(S381)="C",(+H381-G381),0)</f>
        <v>0</v>
      </c>
      <c r="O381" s="78">
        <f>IF(RIGHT(S381)="D",(+H381-G381),0)</f>
        <v>0</v>
      </c>
      <c r="P381" s="88"/>
      <c r="Q381" s="88"/>
      <c r="R381" s="88"/>
      <c r="S381" s="393"/>
      <c r="T381" s="714"/>
      <c r="U381" s="89"/>
      <c r="V381" s="80"/>
      <c r="W381" s="81"/>
      <c r="X381" s="81"/>
      <c r="Y381" s="81"/>
      <c r="Z381" s="81"/>
      <c r="AA381" s="82"/>
    </row>
    <row r="382" spans="1:44" s="69" customFormat="1" ht="30" customHeight="1" thickBot="1">
      <c r="A382" s="401"/>
      <c r="B382" s="60"/>
      <c r="C382" s="402" t="s">
        <v>58</v>
      </c>
      <c r="D382" s="60"/>
      <c r="E382" s="61"/>
      <c r="F382" s="62" t="s">
        <v>54</v>
      </c>
      <c r="G382" s="403"/>
      <c r="H382" s="403"/>
      <c r="I382" s="62" t="s">
        <v>54</v>
      </c>
      <c r="J382" s="62" t="s">
        <v>54</v>
      </c>
      <c r="K382" s="164"/>
      <c r="L382" s="63">
        <f>SUM(L380:L381)</f>
        <v>0</v>
      </c>
      <c r="M382" s="63">
        <f t="shared" ref="M382:O382" si="350">SUM(M380:M381)</f>
        <v>0</v>
      </c>
      <c r="N382" s="63">
        <f t="shared" si="350"/>
        <v>0</v>
      </c>
      <c r="O382" s="63">
        <f t="shared" si="350"/>
        <v>0</v>
      </c>
      <c r="P382" s="62" t="s">
        <v>54</v>
      </c>
      <c r="Q382" s="62" t="s">
        <v>54</v>
      </c>
      <c r="R382" s="62" t="s">
        <v>54</v>
      </c>
      <c r="S382" s="442"/>
      <c r="T382" s="412"/>
      <c r="U382" s="60"/>
      <c r="V382" s="404">
        <f>$AB$15-((N382*24))</f>
        <v>696</v>
      </c>
      <c r="W382" s="405">
        <v>515</v>
      </c>
      <c r="X382" s="98">
        <v>73.2</v>
      </c>
      <c r="Y382" s="406">
        <f>W382*X382</f>
        <v>37698</v>
      </c>
      <c r="Z382" s="404">
        <f>(Y382*(V382-L382*24))/V382</f>
        <v>37698</v>
      </c>
      <c r="AA382" s="407">
        <f>(Z382/Y382)*100</f>
        <v>100</v>
      </c>
      <c r="AB382" s="59"/>
    </row>
    <row r="383" spans="1:44" s="59" customFormat="1" ht="30" customHeight="1" thickBot="1">
      <c r="A383" s="1120">
        <v>74</v>
      </c>
      <c r="B383" s="1061" t="s">
        <v>208</v>
      </c>
      <c r="C383" s="1065" t="s">
        <v>209</v>
      </c>
      <c r="D383" s="1051">
        <v>385.69</v>
      </c>
      <c r="E383" s="1053" t="s">
        <v>53</v>
      </c>
      <c r="F383" s="71" t="s">
        <v>54</v>
      </c>
      <c r="G383" s="399">
        <v>42414.897916666669</v>
      </c>
      <c r="H383" s="399">
        <v>42415.274305555555</v>
      </c>
      <c r="I383" s="71" t="s">
        <v>54</v>
      </c>
      <c r="J383" s="71" t="s">
        <v>54</v>
      </c>
      <c r="K383" s="83"/>
      <c r="L383" s="72">
        <f>IF(RIGHT(S383)="T",(+H383-G383),0)</f>
        <v>0</v>
      </c>
      <c r="M383" s="72">
        <f>IF(RIGHT(S383)="U",(+H383-G383),0)</f>
        <v>0</v>
      </c>
      <c r="N383" s="72">
        <f>IF(RIGHT(S383)="C",(+H383-G383),0)</f>
        <v>0</v>
      </c>
      <c r="O383" s="72">
        <f>IF(RIGHT(S383)="D",(+H383-G383),0)</f>
        <v>0.37638888888614019</v>
      </c>
      <c r="P383" s="71" t="s">
        <v>54</v>
      </c>
      <c r="Q383" s="71" t="s">
        <v>54</v>
      </c>
      <c r="R383" s="71" t="s">
        <v>54</v>
      </c>
      <c r="S383" s="393" t="s">
        <v>57</v>
      </c>
      <c r="T383" s="714" t="s">
        <v>943</v>
      </c>
      <c r="U383" s="73"/>
      <c r="V383" s="74"/>
      <c r="W383" s="75"/>
      <c r="X383" s="75"/>
      <c r="Y383" s="75"/>
      <c r="Z383" s="75"/>
      <c r="AA383" s="76"/>
    </row>
    <row r="384" spans="1:44" s="59" customFormat="1" ht="30" customHeight="1" thickBot="1">
      <c r="A384" s="1104"/>
      <c r="B384" s="1062"/>
      <c r="C384" s="1101"/>
      <c r="D384" s="1052"/>
      <c r="E384" s="1054"/>
      <c r="F384" s="71" t="s">
        <v>54</v>
      </c>
      <c r="G384" s="399">
        <v>42420.054861111108</v>
      </c>
      <c r="H384" s="399">
        <v>42420.384027777778</v>
      </c>
      <c r="I384" s="71" t="s">
        <v>54</v>
      </c>
      <c r="J384" s="71" t="s">
        <v>54</v>
      </c>
      <c r="K384" s="83"/>
      <c r="L384" s="72">
        <f t="shared" ref="L384:L385" si="351">IF(RIGHT(S384)="T",(+H384-G384),0)</f>
        <v>0</v>
      </c>
      <c r="M384" s="72">
        <f t="shared" ref="M384:M385" si="352">IF(RIGHT(S384)="U",(+H384-G384),0)</f>
        <v>0</v>
      </c>
      <c r="N384" s="72">
        <f t="shared" ref="N384:N385" si="353">IF(RIGHT(S384)="C",(+H384-G384),0)</f>
        <v>0</v>
      </c>
      <c r="O384" s="72">
        <f t="shared" ref="O384:O385" si="354">IF(RIGHT(S384)="D",(+H384-G384),0)</f>
        <v>0.32916666667006211</v>
      </c>
      <c r="P384" s="71" t="s">
        <v>54</v>
      </c>
      <c r="Q384" s="71" t="s">
        <v>54</v>
      </c>
      <c r="R384" s="71" t="s">
        <v>54</v>
      </c>
      <c r="S384" s="393" t="s">
        <v>57</v>
      </c>
      <c r="T384" s="714" t="s">
        <v>948</v>
      </c>
      <c r="U384" s="73"/>
      <c r="V384" s="74"/>
      <c r="W384" s="75"/>
      <c r="X384" s="75"/>
      <c r="Y384" s="75"/>
      <c r="Z384" s="75"/>
      <c r="AA384" s="76"/>
    </row>
    <row r="385" spans="1:44" s="59" customFormat="1" ht="30" customHeight="1">
      <c r="A385" s="1104"/>
      <c r="B385" s="1062"/>
      <c r="C385" s="1101"/>
      <c r="D385" s="1052"/>
      <c r="E385" s="1054"/>
      <c r="F385" s="71" t="s">
        <v>54</v>
      </c>
      <c r="G385" s="399">
        <v>42422.332638888889</v>
      </c>
      <c r="H385" s="399">
        <v>42422.738194444442</v>
      </c>
      <c r="I385" s="71" t="s">
        <v>54</v>
      </c>
      <c r="J385" s="71" t="s">
        <v>54</v>
      </c>
      <c r="K385" s="83"/>
      <c r="L385" s="72">
        <f t="shared" si="351"/>
        <v>0</v>
      </c>
      <c r="M385" s="72">
        <f t="shared" si="352"/>
        <v>0</v>
      </c>
      <c r="N385" s="72">
        <f t="shared" si="353"/>
        <v>0</v>
      </c>
      <c r="O385" s="72">
        <f t="shared" si="354"/>
        <v>0.40555555555329192</v>
      </c>
      <c r="P385" s="71" t="s">
        <v>54</v>
      </c>
      <c r="Q385" s="71" t="s">
        <v>54</v>
      </c>
      <c r="R385" s="71" t="s">
        <v>54</v>
      </c>
      <c r="S385" s="393" t="s">
        <v>831</v>
      </c>
      <c r="T385" s="714" t="s">
        <v>963</v>
      </c>
      <c r="U385" s="73"/>
      <c r="V385" s="74"/>
      <c r="W385" s="75"/>
      <c r="X385" s="75"/>
      <c r="Y385" s="75"/>
      <c r="Z385" s="75"/>
      <c r="AA385" s="76"/>
    </row>
    <row r="386" spans="1:44" s="69" customFormat="1" ht="30" customHeight="1" thickBot="1">
      <c r="A386" s="401"/>
      <c r="B386" s="60"/>
      <c r="C386" s="402" t="s">
        <v>58</v>
      </c>
      <c r="D386" s="60"/>
      <c r="E386" s="136"/>
      <c r="F386" s="62" t="s">
        <v>54</v>
      </c>
      <c r="G386" s="403"/>
      <c r="H386" s="403"/>
      <c r="I386" s="62" t="s">
        <v>54</v>
      </c>
      <c r="J386" s="62" t="s">
        <v>54</v>
      </c>
      <c r="K386" s="164"/>
      <c r="L386" s="63">
        <f>SUM(L383:L385)</f>
        <v>0</v>
      </c>
      <c r="M386" s="63">
        <f>SUM(M383:M385)</f>
        <v>0</v>
      </c>
      <c r="N386" s="63">
        <f>SUM(N383:N385)</f>
        <v>0</v>
      </c>
      <c r="O386" s="63">
        <f>SUM(O383:O385)</f>
        <v>1.1111111111094942</v>
      </c>
      <c r="P386" s="62" t="s">
        <v>54</v>
      </c>
      <c r="Q386" s="62" t="s">
        <v>54</v>
      </c>
      <c r="R386" s="62" t="s">
        <v>54</v>
      </c>
      <c r="S386" s="442"/>
      <c r="T386" s="412"/>
      <c r="U386" s="60"/>
      <c r="V386" s="404">
        <f>$AB$15-((N386*24))</f>
        <v>696</v>
      </c>
      <c r="W386" s="405">
        <v>342</v>
      </c>
      <c r="X386" s="98">
        <v>385.69</v>
      </c>
      <c r="Y386" s="406">
        <f>W386*X386</f>
        <v>131905.98000000001</v>
      </c>
      <c r="Z386" s="404">
        <f>(Y386*(V386-L386*24))/V386</f>
        <v>131905.98000000001</v>
      </c>
      <c r="AA386" s="407">
        <f>(Z386/Y386)*100</f>
        <v>100</v>
      </c>
      <c r="AB386" s="59"/>
    </row>
    <row r="387" spans="1:44" s="59" customFormat="1" ht="30" customHeight="1" thickBot="1">
      <c r="A387" s="1049">
        <v>75</v>
      </c>
      <c r="B387" s="1061" t="s">
        <v>210</v>
      </c>
      <c r="C387" s="1065" t="s">
        <v>211</v>
      </c>
      <c r="D387" s="1051">
        <v>370.77199999999999</v>
      </c>
      <c r="E387" s="1036" t="s">
        <v>53</v>
      </c>
      <c r="F387" s="71" t="s">
        <v>54</v>
      </c>
      <c r="G387" s="399">
        <v>42401.056250000001</v>
      </c>
      <c r="H387" s="399">
        <v>42401.310416666667</v>
      </c>
      <c r="I387" s="71" t="s">
        <v>54</v>
      </c>
      <c r="J387" s="71" t="s">
        <v>54</v>
      </c>
      <c r="K387" s="83"/>
      <c r="L387" s="84">
        <f>IF(RIGHT(S387)="T",(+H387-G387),0)</f>
        <v>0</v>
      </c>
      <c r="M387" s="84">
        <f>IF(RIGHT(S387)="U",(+H387-G387),0)</f>
        <v>0</v>
      </c>
      <c r="N387" s="84">
        <f>IF(RIGHT(S387)="C",(+H387-G387),0)</f>
        <v>0</v>
      </c>
      <c r="O387" s="84">
        <f>IF(RIGHT(S387)="D",(+H387-G387),0)</f>
        <v>0.25416666666569654</v>
      </c>
      <c r="P387" s="71" t="s">
        <v>54</v>
      </c>
      <c r="Q387" s="71" t="s">
        <v>54</v>
      </c>
      <c r="R387" s="71" t="s">
        <v>54</v>
      </c>
      <c r="S387" s="393" t="s">
        <v>57</v>
      </c>
      <c r="T387" s="714" t="s">
        <v>855</v>
      </c>
      <c r="U387" s="73"/>
      <c r="V387" s="74"/>
      <c r="W387" s="75"/>
      <c r="X387" s="75"/>
      <c r="Y387" s="75"/>
      <c r="Z387" s="75"/>
      <c r="AA387" s="76"/>
    </row>
    <row r="388" spans="1:44" s="59" customFormat="1" ht="30" customHeight="1" thickBot="1">
      <c r="A388" s="1050"/>
      <c r="B388" s="1062"/>
      <c r="C388" s="1101"/>
      <c r="D388" s="1052"/>
      <c r="E388" s="1037"/>
      <c r="F388" s="71" t="s">
        <v>54</v>
      </c>
      <c r="G388" s="399">
        <v>42405.463888888888</v>
      </c>
      <c r="H388" s="399">
        <v>42405.648611111108</v>
      </c>
      <c r="I388" s="71" t="s">
        <v>54</v>
      </c>
      <c r="J388" s="71" t="s">
        <v>54</v>
      </c>
      <c r="K388" s="83"/>
      <c r="L388" s="84">
        <f t="shared" ref="L388:L389" si="355">IF(RIGHT(S388)="T",(+H388-G388),0)</f>
        <v>0.18472222222044365</v>
      </c>
      <c r="M388" s="84">
        <f t="shared" ref="M388:M389" si="356">IF(RIGHT(S388)="U",(+H388-G388),0)</f>
        <v>0</v>
      </c>
      <c r="N388" s="84">
        <f t="shared" ref="N388:N389" si="357">IF(RIGHT(S388)="C",(+H388-G388),0)</f>
        <v>0</v>
      </c>
      <c r="O388" s="84">
        <f t="shared" ref="O388:O389" si="358">IF(RIGHT(S388)="D",(+H388-G388),0)</f>
        <v>0</v>
      </c>
      <c r="P388" s="71" t="s">
        <v>54</v>
      </c>
      <c r="Q388" s="71" t="s">
        <v>54</v>
      </c>
      <c r="R388" s="71" t="s">
        <v>54</v>
      </c>
      <c r="S388" s="393" t="s">
        <v>834</v>
      </c>
      <c r="T388" s="714" t="s">
        <v>964</v>
      </c>
      <c r="U388" s="55"/>
      <c r="V388" s="80"/>
      <c r="W388" s="81"/>
      <c r="X388" s="81"/>
      <c r="Y388" s="81"/>
      <c r="Z388" s="81"/>
      <c r="AA388" s="82"/>
    </row>
    <row r="389" spans="1:44" s="59" customFormat="1" ht="30" customHeight="1">
      <c r="A389" s="1050"/>
      <c r="B389" s="1062"/>
      <c r="C389" s="1101"/>
      <c r="D389" s="1052"/>
      <c r="E389" s="1037"/>
      <c r="F389" s="71" t="s">
        <v>54</v>
      </c>
      <c r="G389" s="399">
        <v>42409.129861111112</v>
      </c>
      <c r="H389" s="399">
        <v>42409.347916666666</v>
      </c>
      <c r="I389" s="71" t="s">
        <v>54</v>
      </c>
      <c r="J389" s="71" t="s">
        <v>54</v>
      </c>
      <c r="K389" s="83"/>
      <c r="L389" s="84">
        <f t="shared" si="355"/>
        <v>0</v>
      </c>
      <c r="M389" s="84">
        <f t="shared" si="356"/>
        <v>0</v>
      </c>
      <c r="N389" s="84">
        <f t="shared" si="357"/>
        <v>0</v>
      </c>
      <c r="O389" s="84">
        <f t="shared" si="358"/>
        <v>0.21805555555329192</v>
      </c>
      <c r="P389" s="71" t="s">
        <v>54</v>
      </c>
      <c r="Q389" s="71" t="s">
        <v>54</v>
      </c>
      <c r="R389" s="71" t="s">
        <v>54</v>
      </c>
      <c r="S389" s="393" t="s">
        <v>57</v>
      </c>
      <c r="T389" s="714" t="s">
        <v>965</v>
      </c>
      <c r="U389" s="55"/>
      <c r="V389" s="80"/>
      <c r="W389" s="81"/>
      <c r="X389" s="81"/>
      <c r="Y389" s="81"/>
      <c r="Z389" s="81"/>
      <c r="AA389" s="82"/>
    </row>
    <row r="390" spans="1:44" s="59" customFormat="1" ht="30" customHeight="1" thickBot="1">
      <c r="A390" s="401"/>
      <c r="B390" s="60"/>
      <c r="C390" s="402" t="s">
        <v>58</v>
      </c>
      <c r="D390" s="60"/>
      <c r="E390" s="136"/>
      <c r="F390" s="62" t="s">
        <v>54</v>
      </c>
      <c r="G390" s="403"/>
      <c r="H390" s="403"/>
      <c r="I390" s="62" t="s">
        <v>54</v>
      </c>
      <c r="J390" s="62" t="s">
        <v>54</v>
      </c>
      <c r="K390" s="164"/>
      <c r="L390" s="63">
        <f>SUM(L387:L389)</f>
        <v>0.18472222222044365</v>
      </c>
      <c r="M390" s="63">
        <f>SUM(M387:M389)</f>
        <v>0</v>
      </c>
      <c r="N390" s="63">
        <f>SUM(N387:N389)</f>
        <v>0</v>
      </c>
      <c r="O390" s="63">
        <f>SUM(O387:O389)</f>
        <v>0.47222222221898846</v>
      </c>
      <c r="P390" s="62" t="s">
        <v>54</v>
      </c>
      <c r="Q390" s="62" t="s">
        <v>54</v>
      </c>
      <c r="R390" s="62" t="s">
        <v>54</v>
      </c>
      <c r="S390" s="442"/>
      <c r="T390" s="412"/>
      <c r="U390" s="60"/>
      <c r="V390" s="404">
        <f>$AB$15-((N390*24))</f>
        <v>696</v>
      </c>
      <c r="W390" s="405">
        <v>361</v>
      </c>
      <c r="X390" s="98">
        <v>370.77199999999999</v>
      </c>
      <c r="Y390" s="406">
        <f>W390*X390</f>
        <v>133848.69200000001</v>
      </c>
      <c r="Z390" s="404">
        <f>(Y390*(V390-L390*24))/V390</f>
        <v>132996.11173008484</v>
      </c>
      <c r="AA390" s="407">
        <f>(Z390/Y390)*100</f>
        <v>99.363026819929502</v>
      </c>
    </row>
    <row r="391" spans="1:44" s="59" customFormat="1" ht="30" customHeight="1">
      <c r="A391" s="1021">
        <v>76</v>
      </c>
      <c r="B391" s="1026" t="s">
        <v>212</v>
      </c>
      <c r="C391" s="1025" t="s">
        <v>213</v>
      </c>
      <c r="D391" s="1023">
        <v>370.77199999999999</v>
      </c>
      <c r="E391" s="1017" t="s">
        <v>53</v>
      </c>
      <c r="F391" s="52" t="s">
        <v>54</v>
      </c>
      <c r="G391" s="399">
        <v>42406.081944444442</v>
      </c>
      <c r="H391" s="399">
        <v>42406.341666666667</v>
      </c>
      <c r="I391" s="52" t="s">
        <v>54</v>
      </c>
      <c r="J391" s="52" t="s">
        <v>54</v>
      </c>
      <c r="K391" s="52" t="s">
        <v>54</v>
      </c>
      <c r="L391" s="321">
        <f>IF(RIGHT(S391)="T",(+H391-G391),0)</f>
        <v>0</v>
      </c>
      <c r="M391" s="321">
        <f>IF(RIGHT(S391)="U",(+H391-G391),0)</f>
        <v>0</v>
      </c>
      <c r="N391" s="321">
        <f>IF(RIGHT(S391)="C",(+H391-G391),0)</f>
        <v>0</v>
      </c>
      <c r="O391" s="321">
        <f>IF(RIGHT(S391)="D",(+H391-G391),0)</f>
        <v>0.25972222222480923</v>
      </c>
      <c r="P391" s="52" t="s">
        <v>54</v>
      </c>
      <c r="Q391" s="52" t="s">
        <v>54</v>
      </c>
      <c r="R391" s="52" t="s">
        <v>54</v>
      </c>
      <c r="S391" s="393" t="s">
        <v>57</v>
      </c>
      <c r="T391" s="714" t="s">
        <v>966</v>
      </c>
      <c r="U391" s="55"/>
      <c r="V391" s="56"/>
      <c r="W391" s="57"/>
      <c r="X391" s="57"/>
      <c r="Y391" s="57"/>
      <c r="Z391" s="57"/>
      <c r="AA391" s="58"/>
    </row>
    <row r="392" spans="1:44" s="69" customFormat="1" ht="30" customHeight="1" thickBot="1">
      <c r="A392" s="401"/>
      <c r="B392" s="60"/>
      <c r="C392" s="402" t="s">
        <v>58</v>
      </c>
      <c r="D392" s="60"/>
      <c r="E392" s="61"/>
      <c r="F392" s="62" t="s">
        <v>54</v>
      </c>
      <c r="G392" s="403"/>
      <c r="H392" s="403"/>
      <c r="I392" s="62" t="s">
        <v>54</v>
      </c>
      <c r="J392" s="62" t="s">
        <v>54</v>
      </c>
      <c r="K392" s="62" t="s">
        <v>54</v>
      </c>
      <c r="L392" s="63">
        <f>SUM(L391:L391)</f>
        <v>0</v>
      </c>
      <c r="M392" s="63">
        <f>SUM(M391:M391)</f>
        <v>0</v>
      </c>
      <c r="N392" s="63">
        <f>SUM(N391:N391)</f>
        <v>0</v>
      </c>
      <c r="O392" s="63">
        <f>SUM(O391:O391)</f>
        <v>0.25972222222480923</v>
      </c>
      <c r="P392" s="62" t="s">
        <v>54</v>
      </c>
      <c r="Q392" s="62" t="s">
        <v>54</v>
      </c>
      <c r="R392" s="62" t="s">
        <v>54</v>
      </c>
      <c r="S392" s="442"/>
      <c r="T392" s="412"/>
      <c r="U392" s="60"/>
      <c r="V392" s="404">
        <f>$AB$15-((N392*24))</f>
        <v>696</v>
      </c>
      <c r="W392" s="405">
        <v>361</v>
      </c>
      <c r="X392" s="98">
        <v>370.77199999999999</v>
      </c>
      <c r="Y392" s="406">
        <f>W392*X392</f>
        <v>133848.69200000001</v>
      </c>
      <c r="Z392" s="404">
        <f>(Y392*(V392-L392*24))/V392</f>
        <v>133848.69200000001</v>
      </c>
      <c r="AA392" s="407">
        <f>(Z392/Y392)*100</f>
        <v>100</v>
      </c>
      <c r="AB392" s="59"/>
    </row>
    <row r="393" spans="1:44" s="59" customFormat="1" ht="30" customHeight="1" thickBot="1">
      <c r="A393" s="1049">
        <v>77</v>
      </c>
      <c r="B393" s="1061" t="s">
        <v>214</v>
      </c>
      <c r="C393" s="1065" t="s">
        <v>215</v>
      </c>
      <c r="D393" s="1063">
        <v>107.07899999999999</v>
      </c>
      <c r="E393" s="1053" t="s">
        <v>53</v>
      </c>
      <c r="F393" s="71" t="s">
        <v>54</v>
      </c>
      <c r="G393" s="399"/>
      <c r="H393" s="399"/>
      <c r="I393" s="38" t="s">
        <v>54</v>
      </c>
      <c r="J393" s="38" t="s">
        <v>54</v>
      </c>
      <c r="K393" s="38" t="s">
        <v>54</v>
      </c>
      <c r="L393" s="84">
        <f>IF(RIGHT(S393)="T",(+H393-G393),0)</f>
        <v>0</v>
      </c>
      <c r="M393" s="84">
        <f>IF(RIGHT(S393)="U",(+H393-G393),0)</f>
        <v>0</v>
      </c>
      <c r="N393" s="84">
        <f>IF(RIGHT(S393)="C",(+H393-G393),0)</f>
        <v>0</v>
      </c>
      <c r="O393" s="84">
        <f>IF(RIGHT(S393)="D",(+H393-G393),0)</f>
        <v>0</v>
      </c>
      <c r="P393" s="38" t="s">
        <v>54</v>
      </c>
      <c r="Q393" s="38" t="s">
        <v>54</v>
      </c>
      <c r="R393" s="38" t="s">
        <v>54</v>
      </c>
      <c r="S393" s="393"/>
      <c r="T393" s="666"/>
      <c r="U393" s="192"/>
      <c r="V393" s="74"/>
      <c r="W393" s="202"/>
      <c r="X393" s="202"/>
      <c r="Y393" s="202"/>
      <c r="Z393" s="202"/>
      <c r="AA393" s="203"/>
    </row>
    <row r="394" spans="1:44" s="59" customFormat="1" ht="30" customHeight="1" thickBot="1">
      <c r="A394" s="1104"/>
      <c r="B394" s="1087"/>
      <c r="C394" s="1066"/>
      <c r="D394" s="1067"/>
      <c r="E394" s="1078"/>
      <c r="F394" s="71" t="s">
        <v>54</v>
      </c>
      <c r="G394" s="399"/>
      <c r="H394" s="628"/>
      <c r="I394" s="77" t="s">
        <v>54</v>
      </c>
      <c r="J394" s="77" t="s">
        <v>54</v>
      </c>
      <c r="K394" s="77" t="s">
        <v>54</v>
      </c>
      <c r="L394" s="78">
        <f t="shared" ref="L394:L395" si="359">IF(RIGHT(S394)="T",(+H394-G394),0)</f>
        <v>0</v>
      </c>
      <c r="M394" s="78">
        <f t="shared" ref="M394:M395" si="360">IF(RIGHT(S394)="U",(+H394-G394),0)</f>
        <v>0</v>
      </c>
      <c r="N394" s="78">
        <f t="shared" ref="N394:N395" si="361">IF(RIGHT(S394)="C",(+H394-G394),0)</f>
        <v>0</v>
      </c>
      <c r="O394" s="78">
        <f t="shared" ref="O394:O395" si="362">IF(RIGHT(S394)="D",(+H394-G394),0)</f>
        <v>0</v>
      </c>
      <c r="P394" s="77" t="s">
        <v>54</v>
      </c>
      <c r="Q394" s="77" t="s">
        <v>54</v>
      </c>
      <c r="R394" s="77" t="s">
        <v>54</v>
      </c>
      <c r="S394" s="630"/>
      <c r="T394" s="679"/>
      <c r="U394" s="79"/>
      <c r="V394" s="635"/>
      <c r="W394" s="694"/>
      <c r="X394" s="694"/>
      <c r="Y394" s="694"/>
      <c r="Z394" s="694"/>
      <c r="AA394" s="694"/>
    </row>
    <row r="395" spans="1:44" s="59" customFormat="1" ht="30" customHeight="1">
      <c r="A395" s="743"/>
      <c r="B395" s="741"/>
      <c r="C395" s="739"/>
      <c r="D395" s="737"/>
      <c r="E395" s="746"/>
      <c r="F395" s="71" t="s">
        <v>54</v>
      </c>
      <c r="G395" s="399"/>
      <c r="H395" s="399"/>
      <c r="I395" s="52" t="s">
        <v>54</v>
      </c>
      <c r="J395" s="52" t="s">
        <v>54</v>
      </c>
      <c r="K395" s="52" t="s">
        <v>54</v>
      </c>
      <c r="L395" s="41">
        <f t="shared" si="359"/>
        <v>0</v>
      </c>
      <c r="M395" s="41">
        <f t="shared" si="360"/>
        <v>0</v>
      </c>
      <c r="N395" s="41">
        <f t="shared" si="361"/>
        <v>0</v>
      </c>
      <c r="O395" s="41">
        <f t="shared" si="362"/>
        <v>0</v>
      </c>
      <c r="P395" s="52" t="s">
        <v>54</v>
      </c>
      <c r="Q395" s="52" t="s">
        <v>54</v>
      </c>
      <c r="R395" s="52" t="s">
        <v>54</v>
      </c>
      <c r="S395" s="393"/>
      <c r="T395" s="666"/>
      <c r="U395" s="55"/>
      <c r="V395" s="56"/>
      <c r="W395" s="753"/>
      <c r="X395" s="753"/>
      <c r="Y395" s="753"/>
      <c r="Z395" s="753"/>
      <c r="AA395" s="754"/>
    </row>
    <row r="396" spans="1:44" s="69" customFormat="1" ht="30" customHeight="1" thickBot="1">
      <c r="A396" s="401"/>
      <c r="B396" s="60"/>
      <c r="C396" s="402" t="s">
        <v>58</v>
      </c>
      <c r="D396" s="60"/>
      <c r="E396" s="61"/>
      <c r="F396" s="62" t="s">
        <v>54</v>
      </c>
      <c r="G396" s="403"/>
      <c r="H396" s="403"/>
      <c r="I396" s="62" t="s">
        <v>54</v>
      </c>
      <c r="J396" s="62" t="s">
        <v>54</v>
      </c>
      <c r="K396" s="62" t="s">
        <v>54</v>
      </c>
      <c r="L396" s="63">
        <f>SUM(L393:L395)</f>
        <v>0</v>
      </c>
      <c r="M396" s="63">
        <f>SUM(M393:M395)</f>
        <v>0</v>
      </c>
      <c r="N396" s="63">
        <f>SUM(N393:N395)</f>
        <v>0</v>
      </c>
      <c r="O396" s="63">
        <f>SUM(O393:O395)</f>
        <v>0</v>
      </c>
      <c r="P396" s="62" t="s">
        <v>54</v>
      </c>
      <c r="Q396" s="62" t="s">
        <v>54</v>
      </c>
      <c r="R396" s="62" t="s">
        <v>54</v>
      </c>
      <c r="S396" s="442"/>
      <c r="T396" s="412"/>
      <c r="U396" s="60"/>
      <c r="V396" s="404">
        <f>$AB$15-((N396*24))</f>
        <v>696</v>
      </c>
      <c r="W396" s="405">
        <v>515</v>
      </c>
      <c r="X396" s="98">
        <v>107.07899999999999</v>
      </c>
      <c r="Y396" s="406">
        <f>W396*X396</f>
        <v>55145.684999999998</v>
      </c>
      <c r="Z396" s="404">
        <f>(Y396*(V396-L396*24))/V396</f>
        <v>55145.684999999998</v>
      </c>
      <c r="AA396" s="407">
        <f>(Z396/Y396)*100</f>
        <v>100</v>
      </c>
      <c r="AB396" s="59"/>
    </row>
    <row r="397" spans="1:44" s="51" customFormat="1" ht="30" customHeight="1">
      <c r="A397" s="1059">
        <v>78</v>
      </c>
      <c r="B397" s="1074" t="s">
        <v>216</v>
      </c>
      <c r="C397" s="1130" t="s">
        <v>217</v>
      </c>
      <c r="D397" s="1063">
        <v>107.1</v>
      </c>
      <c r="E397" s="1053" t="s">
        <v>53</v>
      </c>
      <c r="F397" s="71" t="s">
        <v>54</v>
      </c>
      <c r="G397" s="399"/>
      <c r="H397" s="399"/>
      <c r="I397" s="83"/>
      <c r="J397" s="83"/>
      <c r="K397" s="83"/>
      <c r="L397" s="72">
        <f>IF(RIGHT(S397)="T",(+H397-G397),0)</f>
        <v>0</v>
      </c>
      <c r="M397" s="72">
        <f>IF(RIGHT(S397)="U",(+H397-G397),0)</f>
        <v>0</v>
      </c>
      <c r="N397" s="72">
        <f>IF(RIGHT(S397)="C",(+H397-G397),0)</f>
        <v>0</v>
      </c>
      <c r="O397" s="72">
        <f>IF(RIGHT(S397)="D",(+H397-G397),0)</f>
        <v>0</v>
      </c>
      <c r="P397" s="93"/>
      <c r="Q397" s="93"/>
      <c r="R397" s="93"/>
      <c r="S397" s="393"/>
      <c r="T397" s="666"/>
      <c r="U397" s="93"/>
      <c r="V397" s="94"/>
      <c r="W397" s="182"/>
      <c r="X397" s="182"/>
      <c r="Y397" s="182"/>
      <c r="Z397" s="182"/>
      <c r="AA397" s="183"/>
      <c r="AB397" s="178"/>
      <c r="AC397" s="179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  <c r="AN397" s="50"/>
      <c r="AO397" s="50"/>
      <c r="AP397" s="50"/>
      <c r="AQ397" s="50"/>
      <c r="AR397" s="50"/>
    </row>
    <row r="398" spans="1:44" s="51" customFormat="1" ht="30" customHeight="1">
      <c r="A398" s="1060"/>
      <c r="B398" s="1075"/>
      <c r="C398" s="1131"/>
      <c r="D398" s="1064"/>
      <c r="E398" s="1054"/>
      <c r="F398" s="88"/>
      <c r="G398" s="399"/>
      <c r="H398" s="399"/>
      <c r="I398" s="40"/>
      <c r="J398" s="40"/>
      <c r="K398" s="40"/>
      <c r="L398" s="41">
        <f t="shared" ref="L398" si="363">IF(RIGHT(S398)="T",(+H398-G398),0)</f>
        <v>0</v>
      </c>
      <c r="M398" s="41">
        <f t="shared" ref="M398" si="364">IF(RIGHT(S398)="U",(+H398-G398),0)</f>
        <v>0</v>
      </c>
      <c r="N398" s="41">
        <f t="shared" ref="N398" si="365">IF(RIGHT(S398)="C",(+H398-G398),0)</f>
        <v>0</v>
      </c>
      <c r="O398" s="41">
        <f t="shared" ref="O398" si="366">IF(RIGHT(S398)="D",(+H398-G398),0)</f>
        <v>0</v>
      </c>
      <c r="P398" s="42"/>
      <c r="Q398" s="42"/>
      <c r="R398" s="42"/>
      <c r="S398" s="393"/>
      <c r="T398" s="666"/>
      <c r="U398" s="42"/>
      <c r="V398" s="127"/>
      <c r="W398" s="335"/>
      <c r="X398" s="335"/>
      <c r="Y398" s="335"/>
      <c r="Z398" s="335"/>
      <c r="AA398" s="336"/>
      <c r="AB398" s="178"/>
      <c r="AC398" s="179"/>
      <c r="AD398" s="50"/>
      <c r="AE398" s="50"/>
      <c r="AF398" s="50"/>
      <c r="AG398" s="50"/>
      <c r="AH398" s="50"/>
      <c r="AI398" s="50"/>
      <c r="AJ398" s="50"/>
      <c r="AK398" s="50"/>
      <c r="AL398" s="50"/>
      <c r="AM398" s="50"/>
      <c r="AN398" s="50"/>
      <c r="AO398" s="50"/>
      <c r="AP398" s="50"/>
      <c r="AQ398" s="50"/>
      <c r="AR398" s="50"/>
    </row>
    <row r="399" spans="1:44" s="69" customFormat="1" ht="30" customHeight="1" thickBot="1">
      <c r="A399" s="401"/>
      <c r="B399" s="60"/>
      <c r="C399" s="402" t="s">
        <v>58</v>
      </c>
      <c r="D399" s="60"/>
      <c r="E399" s="61"/>
      <c r="F399" s="62" t="s">
        <v>54</v>
      </c>
      <c r="G399" s="403"/>
      <c r="H399" s="403"/>
      <c r="I399" s="62" t="s">
        <v>54</v>
      </c>
      <c r="J399" s="62" t="s">
        <v>54</v>
      </c>
      <c r="K399" s="62" t="s">
        <v>54</v>
      </c>
      <c r="L399" s="63">
        <f>SUM(L397:L398)</f>
        <v>0</v>
      </c>
      <c r="M399" s="63">
        <f>SUM(M397:M398)</f>
        <v>0</v>
      </c>
      <c r="N399" s="63">
        <f>SUM(N397:N398)</f>
        <v>0</v>
      </c>
      <c r="O399" s="63">
        <f>SUM(O397:O398)</f>
        <v>0</v>
      </c>
      <c r="P399" s="62" t="s">
        <v>54</v>
      </c>
      <c r="Q399" s="62" t="s">
        <v>54</v>
      </c>
      <c r="R399" s="62" t="s">
        <v>54</v>
      </c>
      <c r="S399" s="442"/>
      <c r="T399" s="412"/>
      <c r="U399" s="60"/>
      <c r="V399" s="404">
        <f>$AB$15-((N399*24))</f>
        <v>696</v>
      </c>
      <c r="W399" s="405">
        <v>515</v>
      </c>
      <c r="X399" s="98">
        <v>107.1</v>
      </c>
      <c r="Y399" s="406">
        <f>W399*X399</f>
        <v>55156.5</v>
      </c>
      <c r="Z399" s="404">
        <f>(Y399*(V399-L399*24))/V399</f>
        <v>55156.5</v>
      </c>
      <c r="AA399" s="407">
        <f>(Z399/Y399)*100</f>
        <v>100</v>
      </c>
      <c r="AB399" s="59"/>
    </row>
    <row r="400" spans="1:44" s="51" customFormat="1" ht="30" customHeight="1">
      <c r="A400" s="536">
        <v>79</v>
      </c>
      <c r="B400" s="534" t="s">
        <v>218</v>
      </c>
      <c r="C400" s="532" t="s">
        <v>219</v>
      </c>
      <c r="D400" s="530">
        <v>5.9219999999999997</v>
      </c>
      <c r="E400" s="541" t="s">
        <v>53</v>
      </c>
      <c r="F400" s="38" t="s">
        <v>54</v>
      </c>
      <c r="G400" s="171"/>
      <c r="H400" s="171"/>
      <c r="I400" s="139"/>
      <c r="J400" s="139"/>
      <c r="K400" s="139"/>
      <c r="L400" s="72">
        <f>IF(RIGHT(S400)="T",(+H400-G400),0)</f>
        <v>0</v>
      </c>
      <c r="M400" s="72">
        <f>IF(RIGHT(S400)="U",(+H400-G400),0)</f>
        <v>0</v>
      </c>
      <c r="N400" s="72">
        <f>IF(RIGHT(S400)="C",(+H400-G400),0)</f>
        <v>0</v>
      </c>
      <c r="O400" s="72">
        <f>IF(RIGHT(S400)="D",(+H400-G400),0)</f>
        <v>0</v>
      </c>
      <c r="P400" s="44"/>
      <c r="Q400" s="44"/>
      <c r="R400" s="44"/>
      <c r="S400" s="951"/>
      <c r="T400" s="952"/>
      <c r="U400" s="44"/>
      <c r="V400" s="107"/>
      <c r="W400" s="108"/>
      <c r="X400" s="530"/>
      <c r="Y400" s="109"/>
      <c r="Z400" s="107"/>
      <c r="AA400" s="110"/>
      <c r="AB400" s="178"/>
      <c r="AC400" s="179"/>
      <c r="AD400" s="50"/>
      <c r="AE400" s="50"/>
      <c r="AF400" s="50"/>
      <c r="AG400" s="50"/>
      <c r="AH400" s="50"/>
      <c r="AI400" s="50"/>
      <c r="AJ400" s="50"/>
      <c r="AK400" s="50"/>
      <c r="AL400" s="50"/>
      <c r="AM400" s="50"/>
      <c r="AN400" s="50"/>
      <c r="AO400" s="50"/>
      <c r="AP400" s="50"/>
      <c r="AQ400" s="50"/>
      <c r="AR400" s="50"/>
    </row>
    <row r="401" spans="1:44" s="69" customFormat="1" ht="30" customHeight="1" thickBot="1">
      <c r="A401" s="445"/>
      <c r="B401" s="168"/>
      <c r="C401" s="446" t="s">
        <v>58</v>
      </c>
      <c r="D401" s="168"/>
      <c r="E401" s="545"/>
      <c r="F401" s="169" t="s">
        <v>54</v>
      </c>
      <c r="G401" s="447"/>
      <c r="H401" s="447"/>
      <c r="I401" s="169" t="s">
        <v>54</v>
      </c>
      <c r="J401" s="169" t="s">
        <v>54</v>
      </c>
      <c r="K401" s="169" t="s">
        <v>54</v>
      </c>
      <c r="L401" s="170">
        <f>SUM(L400:L400)</f>
        <v>0</v>
      </c>
      <c r="M401" s="170">
        <f>SUM(M400:M400)</f>
        <v>0</v>
      </c>
      <c r="N401" s="170">
        <f>SUM(N400:N400)</f>
        <v>0</v>
      </c>
      <c r="O401" s="170">
        <f>SUM(O400:O400)</f>
        <v>0</v>
      </c>
      <c r="P401" s="169" t="s">
        <v>54</v>
      </c>
      <c r="Q401" s="169" t="s">
        <v>54</v>
      </c>
      <c r="R401" s="169" t="s">
        <v>54</v>
      </c>
      <c r="S401" s="448"/>
      <c r="T401" s="449"/>
      <c r="U401" s="168"/>
      <c r="V401" s="396">
        <f>$AB$15-((N401*24))</f>
        <v>696</v>
      </c>
      <c r="W401" s="435">
        <v>515</v>
      </c>
      <c r="X401" s="150">
        <v>5.9219999999999997</v>
      </c>
      <c r="Y401" s="397">
        <f>W401*X401</f>
        <v>3049.83</v>
      </c>
      <c r="Z401" s="396">
        <f>(Y401*(V401-L401*24))/V401</f>
        <v>3049.8300000000004</v>
      </c>
      <c r="AA401" s="398">
        <f>(Z401/Y401)*100</f>
        <v>100.00000000000003</v>
      </c>
      <c r="AB401" s="59"/>
    </row>
    <row r="402" spans="1:44" s="69" customFormat="1" ht="30" customHeight="1">
      <c r="A402" s="1082">
        <v>80</v>
      </c>
      <c r="B402" s="1169" t="s">
        <v>220</v>
      </c>
      <c r="C402" s="1130" t="s">
        <v>221</v>
      </c>
      <c r="D402" s="1063">
        <v>5.86</v>
      </c>
      <c r="E402" s="1036" t="s">
        <v>53</v>
      </c>
      <c r="F402" s="38" t="s">
        <v>54</v>
      </c>
      <c r="G402" s="399"/>
      <c r="H402" s="399"/>
      <c r="I402" s="139"/>
      <c r="J402" s="139"/>
      <c r="K402" s="139"/>
      <c r="L402" s="84">
        <f t="shared" ref="L402:L403" si="367">IF(RIGHT(S402)="T",(+H402-G402),0)</f>
        <v>0</v>
      </c>
      <c r="M402" s="84">
        <f t="shared" ref="M402:M403" si="368">IF(RIGHT(S402)="U",(+H402-G402),0)</f>
        <v>0</v>
      </c>
      <c r="N402" s="84">
        <f t="shared" ref="N402:N403" si="369">IF(RIGHT(S402)="C",(+H402-G402),0)</f>
        <v>0</v>
      </c>
      <c r="O402" s="84">
        <f t="shared" ref="O402:O403" si="370">IF(RIGHT(S402)="D",(+H402-G402),0)</f>
        <v>0</v>
      </c>
      <c r="P402" s="44"/>
      <c r="Q402" s="44"/>
      <c r="R402" s="44"/>
      <c r="S402" s="393"/>
      <c r="T402" s="714"/>
      <c r="U402" s="44"/>
      <c r="V402" s="107"/>
      <c r="W402" s="790"/>
      <c r="X402" s="776"/>
      <c r="Y402" s="109"/>
      <c r="Z402" s="107"/>
      <c r="AA402" s="110"/>
      <c r="AB402" s="59"/>
    </row>
    <row r="403" spans="1:44" s="69" customFormat="1" ht="30" customHeight="1">
      <c r="A403" s="1121"/>
      <c r="B403" s="1170"/>
      <c r="C403" s="1133"/>
      <c r="D403" s="1067"/>
      <c r="E403" s="1038"/>
      <c r="F403" s="77" t="s">
        <v>54</v>
      </c>
      <c r="G403" s="399"/>
      <c r="H403" s="399"/>
      <c r="I403" s="142"/>
      <c r="J403" s="142"/>
      <c r="K403" s="142"/>
      <c r="L403" s="78">
        <f t="shared" si="367"/>
        <v>0</v>
      </c>
      <c r="M403" s="78">
        <f t="shared" si="368"/>
        <v>0</v>
      </c>
      <c r="N403" s="78">
        <f t="shared" si="369"/>
        <v>0</v>
      </c>
      <c r="O403" s="78">
        <f t="shared" si="370"/>
        <v>0</v>
      </c>
      <c r="P403" s="143"/>
      <c r="Q403" s="143"/>
      <c r="R403" s="143"/>
      <c r="S403" s="393"/>
      <c r="T403" s="714"/>
      <c r="U403" s="143"/>
      <c r="V403" s="144"/>
      <c r="W403" s="793"/>
      <c r="X403" s="788"/>
      <c r="Y403" s="146"/>
      <c r="Z403" s="144"/>
      <c r="AA403" s="235"/>
      <c r="AB403" s="59"/>
    </row>
    <row r="404" spans="1:44" s="51" customFormat="1" ht="30" customHeight="1" thickBot="1">
      <c r="A404" s="445"/>
      <c r="B404" s="168"/>
      <c r="C404" s="446" t="s">
        <v>58</v>
      </c>
      <c r="D404" s="168"/>
      <c r="E404" s="786"/>
      <c r="F404" s="169" t="s">
        <v>54</v>
      </c>
      <c r="G404" s="447"/>
      <c r="H404" s="447"/>
      <c r="I404" s="169" t="s">
        <v>54</v>
      </c>
      <c r="J404" s="169" t="s">
        <v>54</v>
      </c>
      <c r="K404" s="169" t="s">
        <v>54</v>
      </c>
      <c r="L404" s="170">
        <f>SUM(L402:L402)</f>
        <v>0</v>
      </c>
      <c r="M404" s="170">
        <f>SUM(M402:M402)</f>
        <v>0</v>
      </c>
      <c r="N404" s="170">
        <f>SUM(N402:N402)</f>
        <v>0</v>
      </c>
      <c r="O404" s="170">
        <f>SUM(O402:O403)</f>
        <v>0</v>
      </c>
      <c r="P404" s="169" t="s">
        <v>54</v>
      </c>
      <c r="Q404" s="169" t="s">
        <v>54</v>
      </c>
      <c r="R404" s="169" t="s">
        <v>54</v>
      </c>
      <c r="S404" s="448"/>
      <c r="T404" s="449"/>
      <c r="U404" s="168"/>
      <c r="V404" s="396">
        <f>$AB$15-((N404*24))</f>
        <v>696</v>
      </c>
      <c r="W404" s="435">
        <v>515</v>
      </c>
      <c r="X404" s="787">
        <v>5.86</v>
      </c>
      <c r="Y404" s="397">
        <f>W404*X404</f>
        <v>3017.9</v>
      </c>
      <c r="Z404" s="396">
        <f>(Y404*(V404-L404*24))/V404</f>
        <v>3017.9</v>
      </c>
      <c r="AA404" s="398">
        <f>(Z404/Y404)*100</f>
        <v>100</v>
      </c>
      <c r="AB404" s="178"/>
      <c r="AC404" s="179"/>
      <c r="AD404" s="50"/>
      <c r="AE404" s="50"/>
      <c r="AF404" s="50"/>
      <c r="AG404" s="50"/>
      <c r="AH404" s="50"/>
      <c r="AI404" s="50"/>
      <c r="AJ404" s="50"/>
      <c r="AK404" s="50"/>
      <c r="AL404" s="50"/>
      <c r="AM404" s="50"/>
      <c r="AN404" s="50"/>
      <c r="AO404" s="50"/>
      <c r="AP404" s="50"/>
      <c r="AQ404" s="50"/>
      <c r="AR404" s="50"/>
    </row>
    <row r="405" spans="1:44" s="59" customFormat="1" ht="30" customHeight="1">
      <c r="A405" s="1049">
        <v>81</v>
      </c>
      <c r="B405" s="1061" t="s">
        <v>222</v>
      </c>
      <c r="C405" s="1065" t="s">
        <v>223</v>
      </c>
      <c r="D405" s="1234">
        <v>179.71100000000001</v>
      </c>
      <c r="E405" s="1053" t="s">
        <v>53</v>
      </c>
      <c r="F405" s="71" t="s">
        <v>54</v>
      </c>
      <c r="G405" s="399"/>
      <c r="H405" s="399"/>
      <c r="I405" s="71" t="s">
        <v>54</v>
      </c>
      <c r="J405" s="71" t="s">
        <v>54</v>
      </c>
      <c r="K405" s="71" t="s">
        <v>54</v>
      </c>
      <c r="L405" s="72">
        <f>IF(RIGHT(S405)="T",(+H405-G405),0)</f>
        <v>0</v>
      </c>
      <c r="M405" s="72">
        <f>IF(RIGHT(S405)="U",(+H405-G405),0)</f>
        <v>0</v>
      </c>
      <c r="N405" s="72">
        <f>IF(RIGHT(S405)="C",(+H405-G405),0)</f>
        <v>0</v>
      </c>
      <c r="O405" s="72">
        <f>IF(RIGHT(S405)="D",(+H405-G405),0)</f>
        <v>0</v>
      </c>
      <c r="P405" s="71" t="s">
        <v>54</v>
      </c>
      <c r="Q405" s="71" t="s">
        <v>54</v>
      </c>
      <c r="R405" s="71" t="s">
        <v>54</v>
      </c>
      <c r="S405" s="393"/>
      <c r="T405" s="714"/>
      <c r="U405" s="73"/>
      <c r="V405" s="85"/>
      <c r="W405" s="86"/>
      <c r="X405" s="86"/>
      <c r="Y405" s="86"/>
      <c r="Z405" s="86"/>
      <c r="AA405" s="87"/>
    </row>
    <row r="406" spans="1:44" s="59" customFormat="1" ht="30" customHeight="1">
      <c r="A406" s="1050"/>
      <c r="B406" s="1062"/>
      <c r="C406" s="1101"/>
      <c r="D406" s="1235"/>
      <c r="E406" s="1054"/>
      <c r="F406" s="88"/>
      <c r="G406" s="399"/>
      <c r="H406" s="399"/>
      <c r="I406" s="88"/>
      <c r="J406" s="88"/>
      <c r="K406" s="88"/>
      <c r="L406" s="78">
        <f t="shared" ref="L406" si="371">IF(RIGHT(S406)="T",(+H406-G406),0)</f>
        <v>0</v>
      </c>
      <c r="M406" s="78">
        <f t="shared" ref="M406" si="372">IF(RIGHT(S406)="U",(+H406-G406),0)</f>
        <v>0</v>
      </c>
      <c r="N406" s="78">
        <f t="shared" ref="N406" si="373">IF(RIGHT(S406)="C",(+H406-G406),0)</f>
        <v>0</v>
      </c>
      <c r="O406" s="78">
        <f t="shared" ref="O406" si="374">IF(RIGHT(S406)="D",(+H406-G406),0)</f>
        <v>0</v>
      </c>
      <c r="P406" s="88"/>
      <c r="Q406" s="88"/>
      <c r="R406" s="88"/>
      <c r="S406" s="393"/>
      <c r="T406" s="666"/>
      <c r="U406" s="89"/>
      <c r="V406" s="80"/>
      <c r="W406" s="81"/>
      <c r="X406" s="81"/>
      <c r="Y406" s="81"/>
      <c r="Z406" s="81"/>
      <c r="AA406" s="82"/>
    </row>
    <row r="407" spans="1:44" s="69" customFormat="1" ht="30" customHeight="1" thickBot="1">
      <c r="A407" s="401"/>
      <c r="B407" s="60"/>
      <c r="C407" s="402" t="s">
        <v>58</v>
      </c>
      <c r="D407" s="60"/>
      <c r="E407" s="61"/>
      <c r="F407" s="62" t="s">
        <v>54</v>
      </c>
      <c r="G407" s="403"/>
      <c r="H407" s="403"/>
      <c r="I407" s="62" t="s">
        <v>54</v>
      </c>
      <c r="J407" s="62" t="s">
        <v>54</v>
      </c>
      <c r="K407" s="62" t="s">
        <v>54</v>
      </c>
      <c r="L407" s="63">
        <f>SUM(L405:L406)</f>
        <v>0</v>
      </c>
      <c r="M407" s="63">
        <f>SUM(M405:M406)</f>
        <v>0</v>
      </c>
      <c r="N407" s="63">
        <f>SUM(N405:N406)</f>
        <v>0</v>
      </c>
      <c r="O407" s="63">
        <f>SUM(O405:O406)</f>
        <v>0</v>
      </c>
      <c r="P407" s="63"/>
      <c r="Q407" s="63"/>
      <c r="R407" s="63"/>
      <c r="S407" s="442"/>
      <c r="T407" s="412"/>
      <c r="U407" s="60"/>
      <c r="V407" s="404">
        <f>$AB$15-((N407*24))</f>
        <v>696</v>
      </c>
      <c r="W407" s="450">
        <v>515</v>
      </c>
      <c r="X407" s="451">
        <v>179.71100000000001</v>
      </c>
      <c r="Y407" s="406">
        <f>W407*X407</f>
        <v>92551.165000000008</v>
      </c>
      <c r="Z407" s="404">
        <f>(Y407*(V407-L407*24))/V407</f>
        <v>92551.165000000008</v>
      </c>
      <c r="AA407" s="407">
        <f>(Z407/Y407)*100</f>
        <v>100</v>
      </c>
      <c r="AB407" s="59"/>
    </row>
    <row r="408" spans="1:44" s="59" customFormat="1" ht="30" customHeight="1" thickBot="1">
      <c r="A408" s="1049">
        <v>82</v>
      </c>
      <c r="B408" s="1061" t="s">
        <v>224</v>
      </c>
      <c r="C408" s="1065" t="s">
        <v>225</v>
      </c>
      <c r="D408" s="1063">
        <v>255.56</v>
      </c>
      <c r="E408" s="1053" t="s">
        <v>53</v>
      </c>
      <c r="F408" s="71" t="s">
        <v>54</v>
      </c>
      <c r="G408" s="399">
        <v>42401.870138888888</v>
      </c>
      <c r="H408" s="399">
        <v>42401.95</v>
      </c>
      <c r="I408" s="71" t="s">
        <v>54</v>
      </c>
      <c r="J408" s="71" t="s">
        <v>54</v>
      </c>
      <c r="K408" s="71" t="s">
        <v>54</v>
      </c>
      <c r="L408" s="72">
        <f>IF(RIGHT(S408)="T",(+H408-G408),0)</f>
        <v>0</v>
      </c>
      <c r="M408" s="72">
        <f>IF(RIGHT(S408)="U",(+H408-G408),0)</f>
        <v>0</v>
      </c>
      <c r="N408" s="72">
        <f>IF(RIGHT(S408)="C",(+H408-G408),0)</f>
        <v>0</v>
      </c>
      <c r="O408" s="72">
        <f>IF(RIGHT(S408)="D",(+H408-G408),0)</f>
        <v>7.9861111109494232E-2</v>
      </c>
      <c r="P408" s="71" t="s">
        <v>54</v>
      </c>
      <c r="Q408" s="71" t="s">
        <v>54</v>
      </c>
      <c r="R408" s="71" t="s">
        <v>54</v>
      </c>
      <c r="S408" s="393" t="s">
        <v>57</v>
      </c>
      <c r="T408" s="714" t="s">
        <v>967</v>
      </c>
      <c r="U408" s="73"/>
      <c r="V408" s="85"/>
      <c r="W408" s="86"/>
      <c r="X408" s="86"/>
      <c r="Y408" s="86"/>
      <c r="Z408" s="86"/>
      <c r="AA408" s="87"/>
    </row>
    <row r="409" spans="1:44" s="59" customFormat="1" ht="30" customHeight="1" thickBot="1">
      <c r="A409" s="1050"/>
      <c r="B409" s="1062"/>
      <c r="C409" s="1101"/>
      <c r="D409" s="1064"/>
      <c r="E409" s="1054"/>
      <c r="F409" s="88"/>
      <c r="G409" s="399">
        <v>42402.843055555553</v>
      </c>
      <c r="H409" s="399">
        <v>42403.267361111109</v>
      </c>
      <c r="I409" s="88"/>
      <c r="J409" s="88"/>
      <c r="K409" s="88"/>
      <c r="L409" s="72">
        <f>IF(RIGHT(S409)="T",(+H409-G409),0)</f>
        <v>0</v>
      </c>
      <c r="M409" s="72">
        <f>IF(RIGHT(S409)="U",(+H409-G409),0)</f>
        <v>0</v>
      </c>
      <c r="N409" s="72">
        <f>IF(RIGHT(S409)="C",(+H409-G409),0)</f>
        <v>0</v>
      </c>
      <c r="O409" s="72">
        <f>IF(RIGHT(S409)="D",(+H409-G409),0)</f>
        <v>0.42430555555620231</v>
      </c>
      <c r="P409" s="88"/>
      <c r="Q409" s="88"/>
      <c r="R409" s="88"/>
      <c r="S409" s="393" t="s">
        <v>57</v>
      </c>
      <c r="T409" s="714" t="s">
        <v>967</v>
      </c>
      <c r="U409" s="89"/>
      <c r="V409" s="80"/>
      <c r="W409" s="81"/>
      <c r="X409" s="81"/>
      <c r="Y409" s="81"/>
      <c r="Z409" s="81"/>
      <c r="AA409" s="82"/>
    </row>
    <row r="410" spans="1:44" s="59" customFormat="1" ht="30" customHeight="1" thickBot="1">
      <c r="A410" s="1050"/>
      <c r="B410" s="1062"/>
      <c r="C410" s="1101"/>
      <c r="D410" s="1064"/>
      <c r="E410" s="1054"/>
      <c r="F410" s="88"/>
      <c r="G410" s="399">
        <v>42403.854166666664</v>
      </c>
      <c r="H410" s="399">
        <v>42404.288888888892</v>
      </c>
      <c r="I410" s="88"/>
      <c r="J410" s="88"/>
      <c r="K410" s="88"/>
      <c r="L410" s="72">
        <f t="shared" ref="L410:L430" si="375">IF(RIGHT(S410)="T",(+H410-G410),0)</f>
        <v>0</v>
      </c>
      <c r="M410" s="72">
        <f t="shared" ref="M410:M430" si="376">IF(RIGHT(S410)="U",(+H410-G410),0)</f>
        <v>0</v>
      </c>
      <c r="N410" s="72">
        <f t="shared" ref="N410:N430" si="377">IF(RIGHT(S410)="C",(+H410-G410),0)</f>
        <v>0</v>
      </c>
      <c r="O410" s="72">
        <f t="shared" ref="O410:O430" si="378">IF(RIGHT(S410)="D",(+H410-G410),0)</f>
        <v>0.43472222222771961</v>
      </c>
      <c r="P410" s="88"/>
      <c r="Q410" s="88"/>
      <c r="R410" s="88"/>
      <c r="S410" s="393" t="s">
        <v>57</v>
      </c>
      <c r="T410" s="714" t="s">
        <v>967</v>
      </c>
      <c r="U410" s="89"/>
      <c r="V410" s="80"/>
      <c r="W410" s="81"/>
      <c r="X410" s="81"/>
      <c r="Y410" s="81"/>
      <c r="Z410" s="81"/>
      <c r="AA410" s="82"/>
    </row>
    <row r="411" spans="1:44" s="59" customFormat="1" ht="30" customHeight="1" thickBot="1">
      <c r="A411" s="1050"/>
      <c r="B411" s="1062"/>
      <c r="C411" s="1101"/>
      <c r="D411" s="1064"/>
      <c r="E411" s="1054"/>
      <c r="F411" s="88"/>
      <c r="G411" s="399">
        <v>42405.913888888892</v>
      </c>
      <c r="H411" s="399">
        <v>42406.27847222222</v>
      </c>
      <c r="I411" s="88"/>
      <c r="J411" s="88"/>
      <c r="K411" s="88"/>
      <c r="L411" s="72">
        <f t="shared" si="375"/>
        <v>0</v>
      </c>
      <c r="M411" s="72">
        <f t="shared" si="376"/>
        <v>0</v>
      </c>
      <c r="N411" s="72">
        <f t="shared" si="377"/>
        <v>0</v>
      </c>
      <c r="O411" s="72">
        <f t="shared" si="378"/>
        <v>0.36458333332848269</v>
      </c>
      <c r="P411" s="88"/>
      <c r="Q411" s="88"/>
      <c r="R411" s="88"/>
      <c r="S411" s="393" t="s">
        <v>57</v>
      </c>
      <c r="T411" s="714" t="s">
        <v>968</v>
      </c>
      <c r="U411" s="89"/>
      <c r="V411" s="80"/>
      <c r="W411" s="81"/>
      <c r="X411" s="81"/>
      <c r="Y411" s="81"/>
      <c r="Z411" s="81"/>
      <c r="AA411" s="82"/>
    </row>
    <row r="412" spans="1:44" s="59" customFormat="1" ht="30" customHeight="1" thickBot="1">
      <c r="A412" s="1050"/>
      <c r="B412" s="1062"/>
      <c r="C412" s="1101"/>
      <c r="D412" s="1064"/>
      <c r="E412" s="1054"/>
      <c r="F412" s="88"/>
      <c r="G412" s="399">
        <v>42406.869444444441</v>
      </c>
      <c r="H412" s="399">
        <v>42407.275000000001</v>
      </c>
      <c r="I412" s="88"/>
      <c r="J412" s="88"/>
      <c r="K412" s="88"/>
      <c r="L412" s="72">
        <f t="shared" ref="L412:L429" si="379">IF(RIGHT(S412)="T",(+H412-G412),0)</f>
        <v>0</v>
      </c>
      <c r="M412" s="72">
        <f t="shared" ref="M412:M429" si="380">IF(RIGHT(S412)="U",(+H412-G412),0)</f>
        <v>0</v>
      </c>
      <c r="N412" s="72">
        <f t="shared" ref="N412:N429" si="381">IF(RIGHT(S412)="C",(+H412-G412),0)</f>
        <v>0</v>
      </c>
      <c r="O412" s="72">
        <f t="shared" ref="O412:O429" si="382">IF(RIGHT(S412)="D",(+H412-G412),0)</f>
        <v>0.40555555556056788</v>
      </c>
      <c r="P412" s="88"/>
      <c r="Q412" s="88"/>
      <c r="R412" s="88"/>
      <c r="S412" s="393" t="s">
        <v>57</v>
      </c>
      <c r="T412" s="714" t="s">
        <v>969</v>
      </c>
      <c r="U412" s="89"/>
      <c r="V412" s="80"/>
      <c r="W412" s="81"/>
      <c r="X412" s="81"/>
      <c r="Y412" s="81"/>
      <c r="Z412" s="81"/>
      <c r="AA412" s="82"/>
    </row>
    <row r="413" spans="1:44" s="59" customFormat="1" ht="30" customHeight="1" thickBot="1">
      <c r="A413" s="1050"/>
      <c r="B413" s="1062"/>
      <c r="C413" s="1101"/>
      <c r="D413" s="1064"/>
      <c r="E413" s="1054"/>
      <c r="F413" s="88"/>
      <c r="G413" s="399">
        <v>42407.751388888886</v>
      </c>
      <c r="H413" s="399">
        <v>42407.753472222219</v>
      </c>
      <c r="I413" s="88"/>
      <c r="J413" s="88"/>
      <c r="K413" s="88"/>
      <c r="L413" s="72">
        <f t="shared" si="379"/>
        <v>0</v>
      </c>
      <c r="M413" s="72">
        <f t="shared" si="380"/>
        <v>0</v>
      </c>
      <c r="N413" s="72">
        <f t="shared" si="381"/>
        <v>2.0833333328482695E-3</v>
      </c>
      <c r="O413" s="72">
        <f t="shared" si="382"/>
        <v>0</v>
      </c>
      <c r="P413" s="88"/>
      <c r="Q413" s="88"/>
      <c r="R413" s="88"/>
      <c r="S413" s="393" t="s">
        <v>833</v>
      </c>
      <c r="T413" s="714" t="s">
        <v>970</v>
      </c>
      <c r="U413" s="89"/>
      <c r="V413" s="80"/>
      <c r="W413" s="81"/>
      <c r="X413" s="81"/>
      <c r="Y413" s="81"/>
      <c r="Z413" s="81"/>
      <c r="AA413" s="82"/>
    </row>
    <row r="414" spans="1:44" s="59" customFormat="1" ht="30" customHeight="1" thickBot="1">
      <c r="A414" s="1050"/>
      <c r="B414" s="1062"/>
      <c r="C414" s="1101"/>
      <c r="D414" s="1064"/>
      <c r="E414" s="1054"/>
      <c r="F414" s="88"/>
      <c r="G414" s="399">
        <v>42407.753472222219</v>
      </c>
      <c r="H414" s="399">
        <v>42408.261111111111</v>
      </c>
      <c r="I414" s="88"/>
      <c r="J414" s="88"/>
      <c r="K414" s="88"/>
      <c r="L414" s="72">
        <f t="shared" ref="L414" si="383">IF(RIGHT(S414)="T",(+H414-G414),0)</f>
        <v>0</v>
      </c>
      <c r="M414" s="72">
        <f t="shared" ref="M414" si="384">IF(RIGHT(S414)="U",(+H414-G414),0)</f>
        <v>0</v>
      </c>
      <c r="N414" s="72">
        <f t="shared" ref="N414" si="385">IF(RIGHT(S414)="C",(+H414-G414),0)</f>
        <v>0</v>
      </c>
      <c r="O414" s="72">
        <f t="shared" ref="O414" si="386">IF(RIGHT(S414)="D",(+H414-G414),0)</f>
        <v>0.50763888889196096</v>
      </c>
      <c r="P414" s="88"/>
      <c r="Q414" s="88"/>
      <c r="R414" s="88"/>
      <c r="S414" s="393" t="s">
        <v>57</v>
      </c>
      <c r="T414" s="714" t="s">
        <v>971</v>
      </c>
      <c r="U414" s="89"/>
      <c r="V414" s="80"/>
      <c r="W414" s="81"/>
      <c r="X414" s="81"/>
      <c r="Y414" s="81"/>
      <c r="Z414" s="81"/>
      <c r="AA414" s="82"/>
    </row>
    <row r="415" spans="1:44" s="59" customFormat="1" ht="30" customHeight="1" thickBot="1">
      <c r="A415" s="1050"/>
      <c r="B415" s="1062"/>
      <c r="C415" s="1101"/>
      <c r="D415" s="1064"/>
      <c r="E415" s="1054"/>
      <c r="F415" s="88"/>
      <c r="G415" s="399">
        <v>42408.76458333333</v>
      </c>
      <c r="H415" s="399">
        <v>42409.260416666664</v>
      </c>
      <c r="I415" s="88"/>
      <c r="J415" s="88"/>
      <c r="K415" s="88"/>
      <c r="L415" s="72">
        <f t="shared" ref="L415:L420" si="387">IF(RIGHT(S415)="T",(+H415-G415),0)</f>
        <v>0</v>
      </c>
      <c r="M415" s="72">
        <f t="shared" ref="M415:M420" si="388">IF(RIGHT(S415)="U",(+H415-G415),0)</f>
        <v>0</v>
      </c>
      <c r="N415" s="72">
        <f t="shared" ref="N415:N420" si="389">IF(RIGHT(S415)="C",(+H415-G415),0)</f>
        <v>0</v>
      </c>
      <c r="O415" s="72">
        <f t="shared" ref="O415:O420" si="390">IF(RIGHT(S415)="D",(+H415-G415),0)</f>
        <v>0.49583333333430346</v>
      </c>
      <c r="P415" s="88"/>
      <c r="Q415" s="88"/>
      <c r="R415" s="88"/>
      <c r="S415" s="393" t="s">
        <v>57</v>
      </c>
      <c r="T415" s="714" t="s">
        <v>972</v>
      </c>
      <c r="U415" s="89"/>
      <c r="V415" s="80"/>
      <c r="W415" s="81"/>
      <c r="X415" s="81"/>
      <c r="Y415" s="81"/>
      <c r="Z415" s="81"/>
      <c r="AA415" s="82"/>
    </row>
    <row r="416" spans="1:44" s="59" customFormat="1" ht="30" customHeight="1" thickBot="1">
      <c r="A416" s="1050"/>
      <c r="B416" s="1062"/>
      <c r="C416" s="1101"/>
      <c r="D416" s="1064"/>
      <c r="E416" s="1054"/>
      <c r="F416" s="88"/>
      <c r="G416" s="399">
        <v>42412.750694444447</v>
      </c>
      <c r="H416" s="399">
        <v>42413.270833333336</v>
      </c>
      <c r="I416" s="88"/>
      <c r="J416" s="88"/>
      <c r="K416" s="88"/>
      <c r="L416" s="72">
        <f t="shared" si="387"/>
        <v>0</v>
      </c>
      <c r="M416" s="72">
        <f t="shared" si="388"/>
        <v>0</v>
      </c>
      <c r="N416" s="72">
        <f t="shared" si="389"/>
        <v>0</v>
      </c>
      <c r="O416" s="72">
        <f t="shared" si="390"/>
        <v>0.52013888888905058</v>
      </c>
      <c r="P416" s="88"/>
      <c r="Q416" s="88"/>
      <c r="R416" s="88"/>
      <c r="S416" s="393" t="s">
        <v>57</v>
      </c>
      <c r="T416" s="714" t="s">
        <v>973</v>
      </c>
      <c r="U416" s="89"/>
      <c r="V416" s="80"/>
      <c r="W416" s="81"/>
      <c r="X416" s="81"/>
      <c r="Y416" s="81"/>
      <c r="Z416" s="81"/>
      <c r="AA416" s="82"/>
    </row>
    <row r="417" spans="1:28" s="59" customFormat="1" ht="30" customHeight="1" thickBot="1">
      <c r="A417" s="1050"/>
      <c r="B417" s="1062"/>
      <c r="C417" s="1101"/>
      <c r="D417" s="1064"/>
      <c r="E417" s="1054"/>
      <c r="F417" s="88"/>
      <c r="G417" s="399">
        <v>42414.75</v>
      </c>
      <c r="H417" s="399">
        <v>42414.765972222223</v>
      </c>
      <c r="I417" s="88"/>
      <c r="J417" s="88"/>
      <c r="K417" s="88"/>
      <c r="L417" s="72">
        <f t="shared" si="387"/>
        <v>0</v>
      </c>
      <c r="M417" s="72">
        <f t="shared" si="388"/>
        <v>0</v>
      </c>
      <c r="N417" s="72">
        <f t="shared" si="389"/>
        <v>0</v>
      </c>
      <c r="O417" s="72">
        <f t="shared" si="390"/>
        <v>1.5972222223354038E-2</v>
      </c>
      <c r="P417" s="88"/>
      <c r="Q417" s="88"/>
      <c r="R417" s="88"/>
      <c r="S417" s="393" t="s">
        <v>57</v>
      </c>
      <c r="T417" s="714" t="s">
        <v>973</v>
      </c>
      <c r="U417" s="89"/>
      <c r="V417" s="80"/>
      <c r="W417" s="81"/>
      <c r="X417" s="81"/>
      <c r="Y417" s="81"/>
      <c r="Z417" s="81"/>
      <c r="AA417" s="82"/>
    </row>
    <row r="418" spans="1:28" s="59" customFormat="1" ht="30" customHeight="1" thickBot="1">
      <c r="A418" s="1050"/>
      <c r="B418" s="1062"/>
      <c r="C418" s="1101"/>
      <c r="D418" s="1064"/>
      <c r="E418" s="1054"/>
      <c r="F418" s="88"/>
      <c r="G418" s="399">
        <v>42414.884722222225</v>
      </c>
      <c r="H418" s="399">
        <v>42415.255555555559</v>
      </c>
      <c r="I418" s="88"/>
      <c r="J418" s="88"/>
      <c r="K418" s="88"/>
      <c r="L418" s="72">
        <f t="shared" si="387"/>
        <v>0</v>
      </c>
      <c r="M418" s="72">
        <f t="shared" si="388"/>
        <v>0</v>
      </c>
      <c r="N418" s="72">
        <f t="shared" si="389"/>
        <v>0</v>
      </c>
      <c r="O418" s="72">
        <f t="shared" si="390"/>
        <v>0.37083333333430346</v>
      </c>
      <c r="P418" s="88"/>
      <c r="Q418" s="88"/>
      <c r="R418" s="88"/>
      <c r="S418" s="393" t="s">
        <v>57</v>
      </c>
      <c r="T418" s="714" t="s">
        <v>973</v>
      </c>
      <c r="U418" s="89"/>
      <c r="V418" s="80"/>
      <c r="W418" s="81"/>
      <c r="X418" s="81"/>
      <c r="Y418" s="81"/>
      <c r="Z418" s="81"/>
      <c r="AA418" s="82"/>
    </row>
    <row r="419" spans="1:28" s="59" customFormat="1" ht="30" customHeight="1" thickBot="1">
      <c r="A419" s="1050"/>
      <c r="B419" s="1062"/>
      <c r="C419" s="1101"/>
      <c r="D419" s="1064"/>
      <c r="E419" s="1054"/>
      <c r="F419" s="88"/>
      <c r="G419" s="399">
        <v>42415.756249999999</v>
      </c>
      <c r="H419" s="399">
        <v>42416.263888888891</v>
      </c>
      <c r="I419" s="88"/>
      <c r="J419" s="88"/>
      <c r="K419" s="88"/>
      <c r="L419" s="72">
        <f t="shared" si="387"/>
        <v>0</v>
      </c>
      <c r="M419" s="72">
        <f t="shared" si="388"/>
        <v>0</v>
      </c>
      <c r="N419" s="72">
        <f t="shared" si="389"/>
        <v>0</v>
      </c>
      <c r="O419" s="72">
        <f t="shared" si="390"/>
        <v>0.50763888889196096</v>
      </c>
      <c r="P419" s="88"/>
      <c r="Q419" s="88"/>
      <c r="R419" s="88"/>
      <c r="S419" s="393" t="s">
        <v>57</v>
      </c>
      <c r="T419" s="714" t="s">
        <v>973</v>
      </c>
      <c r="U419" s="89"/>
      <c r="V419" s="80"/>
      <c r="W419" s="81"/>
      <c r="X419" s="81"/>
      <c r="Y419" s="81"/>
      <c r="Z419" s="81"/>
      <c r="AA419" s="82"/>
    </row>
    <row r="420" spans="1:28" s="59" customFormat="1" ht="30" customHeight="1" thickBot="1">
      <c r="A420" s="1050"/>
      <c r="B420" s="1062"/>
      <c r="C420" s="1101"/>
      <c r="D420" s="1064"/>
      <c r="E420" s="1054"/>
      <c r="F420" s="88"/>
      <c r="G420" s="399">
        <v>42416.847916666666</v>
      </c>
      <c r="H420" s="399">
        <v>42417.005555555559</v>
      </c>
      <c r="I420" s="88"/>
      <c r="J420" s="88"/>
      <c r="K420" s="88"/>
      <c r="L420" s="72">
        <f t="shared" si="387"/>
        <v>0</v>
      </c>
      <c r="M420" s="72">
        <f t="shared" si="388"/>
        <v>0</v>
      </c>
      <c r="N420" s="72">
        <f t="shared" si="389"/>
        <v>0</v>
      </c>
      <c r="O420" s="72">
        <f t="shared" si="390"/>
        <v>0.15763888889341615</v>
      </c>
      <c r="P420" s="88"/>
      <c r="Q420" s="88"/>
      <c r="R420" s="88"/>
      <c r="S420" s="393" t="s">
        <v>57</v>
      </c>
      <c r="T420" s="714" t="s">
        <v>973</v>
      </c>
      <c r="U420" s="89"/>
      <c r="V420" s="80"/>
      <c r="W420" s="81"/>
      <c r="X420" s="81"/>
      <c r="Y420" s="81"/>
      <c r="Z420" s="81"/>
      <c r="AA420" s="82"/>
    </row>
    <row r="421" spans="1:28" s="59" customFormat="1" ht="30" customHeight="1" thickBot="1">
      <c r="A421" s="1050"/>
      <c r="B421" s="1062"/>
      <c r="C421" s="1101"/>
      <c r="D421" s="1064"/>
      <c r="E421" s="1054"/>
      <c r="F421" s="88"/>
      <c r="G421" s="399">
        <v>42417.871527777781</v>
      </c>
      <c r="H421" s="399">
        <v>42418.013888888891</v>
      </c>
      <c r="I421" s="88"/>
      <c r="J421" s="88"/>
      <c r="K421" s="88"/>
      <c r="L421" s="72">
        <f t="shared" si="379"/>
        <v>0</v>
      </c>
      <c r="M421" s="72">
        <f t="shared" si="380"/>
        <v>0</v>
      </c>
      <c r="N421" s="72">
        <f t="shared" si="381"/>
        <v>0</v>
      </c>
      <c r="O421" s="72">
        <f t="shared" si="382"/>
        <v>0.14236111110949423</v>
      </c>
      <c r="P421" s="88"/>
      <c r="Q421" s="88"/>
      <c r="R421" s="88"/>
      <c r="S421" s="393" t="s">
        <v>57</v>
      </c>
      <c r="T421" s="714" t="s">
        <v>973</v>
      </c>
      <c r="U421" s="89"/>
      <c r="V421" s="80"/>
      <c r="W421" s="81"/>
      <c r="X421" s="81"/>
      <c r="Y421" s="81"/>
      <c r="Z421" s="81"/>
      <c r="AA421" s="82"/>
    </row>
    <row r="422" spans="1:28" s="59" customFormat="1" ht="30" customHeight="1" thickBot="1">
      <c r="A422" s="1050"/>
      <c r="B422" s="1062"/>
      <c r="C422" s="1101"/>
      <c r="D422" s="1064"/>
      <c r="E422" s="1054"/>
      <c r="F422" s="88"/>
      <c r="G422" s="399">
        <v>42418.154166666667</v>
      </c>
      <c r="H422" s="399">
        <v>42418.247916666667</v>
      </c>
      <c r="I422" s="88"/>
      <c r="J422" s="88"/>
      <c r="K422" s="88"/>
      <c r="L422" s="72">
        <f t="shared" si="379"/>
        <v>0</v>
      </c>
      <c r="M422" s="72">
        <f t="shared" si="380"/>
        <v>0</v>
      </c>
      <c r="N422" s="72">
        <f t="shared" si="381"/>
        <v>0</v>
      </c>
      <c r="O422" s="72">
        <f t="shared" si="382"/>
        <v>9.375E-2</v>
      </c>
      <c r="P422" s="88"/>
      <c r="Q422" s="88"/>
      <c r="R422" s="88"/>
      <c r="S422" s="393" t="s">
        <v>57</v>
      </c>
      <c r="T422" s="714" t="s">
        <v>974</v>
      </c>
      <c r="U422" s="89"/>
      <c r="V422" s="80"/>
      <c r="W422" s="81"/>
      <c r="X422" s="81"/>
      <c r="Y422" s="81"/>
      <c r="Z422" s="81"/>
      <c r="AA422" s="82"/>
    </row>
    <row r="423" spans="1:28" s="59" customFormat="1" ht="30" customHeight="1" thickBot="1">
      <c r="A423" s="1050"/>
      <c r="B423" s="1062"/>
      <c r="C423" s="1101"/>
      <c r="D423" s="1064"/>
      <c r="E423" s="1054"/>
      <c r="F423" s="88"/>
      <c r="G423" s="399">
        <v>42418.873611111114</v>
      </c>
      <c r="H423" s="399">
        <v>42419.268055555556</v>
      </c>
      <c r="I423" s="88"/>
      <c r="J423" s="88"/>
      <c r="K423" s="88"/>
      <c r="L423" s="72">
        <f t="shared" si="379"/>
        <v>0</v>
      </c>
      <c r="M423" s="72">
        <f t="shared" si="380"/>
        <v>0</v>
      </c>
      <c r="N423" s="72">
        <f t="shared" si="381"/>
        <v>0</v>
      </c>
      <c r="O423" s="72">
        <f t="shared" si="382"/>
        <v>0.3944444444423425</v>
      </c>
      <c r="P423" s="88"/>
      <c r="Q423" s="88"/>
      <c r="R423" s="88"/>
      <c r="S423" s="393" t="s">
        <v>57</v>
      </c>
      <c r="T423" s="714" t="s">
        <v>973</v>
      </c>
      <c r="U423" s="89"/>
      <c r="V423" s="80"/>
      <c r="W423" s="81"/>
      <c r="X423" s="81"/>
      <c r="Y423" s="81"/>
      <c r="Z423" s="81"/>
      <c r="AA423" s="82"/>
    </row>
    <row r="424" spans="1:28" s="59" customFormat="1" ht="30" customHeight="1" thickBot="1">
      <c r="A424" s="1050"/>
      <c r="B424" s="1062"/>
      <c r="C424" s="1101"/>
      <c r="D424" s="1064"/>
      <c r="E424" s="1054"/>
      <c r="F424" s="88"/>
      <c r="G424" s="399">
        <v>42419.820138888892</v>
      </c>
      <c r="H424" s="399">
        <v>42420.299305555556</v>
      </c>
      <c r="I424" s="88"/>
      <c r="J424" s="88"/>
      <c r="K424" s="88"/>
      <c r="L424" s="72">
        <f t="shared" si="379"/>
        <v>0</v>
      </c>
      <c r="M424" s="72">
        <f t="shared" si="380"/>
        <v>0</v>
      </c>
      <c r="N424" s="72">
        <f t="shared" si="381"/>
        <v>0</v>
      </c>
      <c r="O424" s="72">
        <f t="shared" si="382"/>
        <v>0.47916666666424135</v>
      </c>
      <c r="P424" s="88"/>
      <c r="Q424" s="88"/>
      <c r="R424" s="88"/>
      <c r="S424" s="393" t="s">
        <v>57</v>
      </c>
      <c r="T424" s="714" t="s">
        <v>973</v>
      </c>
      <c r="U424" s="89"/>
      <c r="V424" s="80"/>
      <c r="W424" s="81"/>
      <c r="X424" s="81"/>
      <c r="Y424" s="81"/>
      <c r="Z424" s="81"/>
      <c r="AA424" s="82"/>
    </row>
    <row r="425" spans="1:28" s="59" customFormat="1" ht="30" customHeight="1" thickBot="1">
      <c r="A425" s="1050"/>
      <c r="B425" s="1062"/>
      <c r="C425" s="1101"/>
      <c r="D425" s="1064"/>
      <c r="E425" s="1054"/>
      <c r="F425" s="88"/>
      <c r="G425" s="399">
        <v>42420.86041666667</v>
      </c>
      <c r="H425" s="399">
        <v>42421.247916666667</v>
      </c>
      <c r="I425" s="88"/>
      <c r="J425" s="88"/>
      <c r="K425" s="88"/>
      <c r="L425" s="72">
        <f t="shared" si="379"/>
        <v>0</v>
      </c>
      <c r="M425" s="72">
        <f t="shared" si="380"/>
        <v>0</v>
      </c>
      <c r="N425" s="72">
        <f t="shared" si="381"/>
        <v>0</v>
      </c>
      <c r="O425" s="72">
        <f t="shared" si="382"/>
        <v>0.38749999999708962</v>
      </c>
      <c r="P425" s="88"/>
      <c r="Q425" s="88"/>
      <c r="R425" s="88"/>
      <c r="S425" s="393" t="s">
        <v>57</v>
      </c>
      <c r="T425" s="714" t="s">
        <v>856</v>
      </c>
      <c r="U425" s="89"/>
      <c r="V425" s="80"/>
      <c r="W425" s="81"/>
      <c r="X425" s="81"/>
      <c r="Y425" s="81"/>
      <c r="Z425" s="81"/>
      <c r="AA425" s="82"/>
    </row>
    <row r="426" spans="1:28" s="59" customFormat="1" ht="30" customHeight="1" thickBot="1">
      <c r="A426" s="1050"/>
      <c r="B426" s="1062"/>
      <c r="C426" s="1101"/>
      <c r="D426" s="1064"/>
      <c r="E426" s="1054"/>
      <c r="F426" s="88"/>
      <c r="G426" s="399">
        <v>42421.9</v>
      </c>
      <c r="H426" s="399">
        <v>42422.288888888892</v>
      </c>
      <c r="I426" s="88"/>
      <c r="J426" s="88"/>
      <c r="K426" s="88"/>
      <c r="L426" s="72">
        <f t="shared" si="379"/>
        <v>0</v>
      </c>
      <c r="M426" s="72">
        <f t="shared" si="380"/>
        <v>0</v>
      </c>
      <c r="N426" s="72">
        <f t="shared" si="381"/>
        <v>0</v>
      </c>
      <c r="O426" s="72">
        <f t="shared" si="382"/>
        <v>0.38888888889050577</v>
      </c>
      <c r="P426" s="88"/>
      <c r="Q426" s="88"/>
      <c r="R426" s="88"/>
      <c r="S426" s="393" t="s">
        <v>57</v>
      </c>
      <c r="T426" s="714" t="s">
        <v>975</v>
      </c>
      <c r="U426" s="89"/>
      <c r="V426" s="80"/>
      <c r="W426" s="81"/>
      <c r="X426" s="81"/>
      <c r="Y426" s="81"/>
      <c r="Z426" s="81"/>
      <c r="AA426" s="82"/>
    </row>
    <row r="427" spans="1:28" s="59" customFormat="1" ht="30" customHeight="1" thickBot="1">
      <c r="A427" s="1050"/>
      <c r="B427" s="1062"/>
      <c r="C427" s="1101"/>
      <c r="D427" s="1064"/>
      <c r="E427" s="1054"/>
      <c r="F427" s="88"/>
      <c r="G427" s="399">
        <v>42422.893750000003</v>
      </c>
      <c r="H427" s="399">
        <v>42423.263194444444</v>
      </c>
      <c r="I427" s="88"/>
      <c r="J427" s="88"/>
      <c r="K427" s="88"/>
      <c r="L427" s="72">
        <f t="shared" si="379"/>
        <v>0</v>
      </c>
      <c r="M427" s="72">
        <f t="shared" si="380"/>
        <v>0</v>
      </c>
      <c r="N427" s="72">
        <f t="shared" si="381"/>
        <v>0</v>
      </c>
      <c r="O427" s="72">
        <f t="shared" si="382"/>
        <v>0.36944444444088731</v>
      </c>
      <c r="P427" s="88"/>
      <c r="Q427" s="88"/>
      <c r="R427" s="88"/>
      <c r="S427" s="393" t="s">
        <v>57</v>
      </c>
      <c r="T427" s="714" t="s">
        <v>976</v>
      </c>
      <c r="U427" s="89"/>
      <c r="V427" s="80"/>
      <c r="W427" s="81"/>
      <c r="X427" s="81"/>
      <c r="Y427" s="81"/>
      <c r="Z427" s="81"/>
      <c r="AA427" s="82"/>
    </row>
    <row r="428" spans="1:28" s="59" customFormat="1" ht="30" customHeight="1" thickBot="1">
      <c r="A428" s="1050"/>
      <c r="B428" s="1062"/>
      <c r="C428" s="1101"/>
      <c r="D428" s="1064"/>
      <c r="E428" s="1054"/>
      <c r="F428" s="88"/>
      <c r="G428" s="399">
        <v>42426.814583333333</v>
      </c>
      <c r="H428" s="399">
        <v>42427.258333333331</v>
      </c>
      <c r="I428" s="88"/>
      <c r="J428" s="88"/>
      <c r="K428" s="88"/>
      <c r="L428" s="72">
        <f t="shared" si="379"/>
        <v>0</v>
      </c>
      <c r="M428" s="72">
        <f t="shared" si="380"/>
        <v>0</v>
      </c>
      <c r="N428" s="72">
        <f t="shared" si="381"/>
        <v>0</v>
      </c>
      <c r="O428" s="72">
        <f t="shared" si="382"/>
        <v>0.44374999999854481</v>
      </c>
      <c r="P428" s="88"/>
      <c r="Q428" s="88"/>
      <c r="R428" s="88"/>
      <c r="S428" s="393" t="s">
        <v>57</v>
      </c>
      <c r="T428" s="714" t="s">
        <v>977</v>
      </c>
      <c r="U428" s="89"/>
      <c r="V428" s="80"/>
      <c r="W428" s="81"/>
      <c r="X428" s="81"/>
      <c r="Y428" s="81"/>
      <c r="Z428" s="81"/>
      <c r="AA428" s="82"/>
    </row>
    <row r="429" spans="1:28" s="59" customFormat="1" ht="30" customHeight="1" thickBot="1">
      <c r="A429" s="1050"/>
      <c r="B429" s="1062"/>
      <c r="C429" s="1101"/>
      <c r="D429" s="1064"/>
      <c r="E429" s="1054"/>
      <c r="F429" s="88"/>
      <c r="G429" s="399">
        <v>42427.827777777777</v>
      </c>
      <c r="H429" s="399">
        <v>42428.272222222222</v>
      </c>
      <c r="I429" s="88"/>
      <c r="J429" s="88"/>
      <c r="K429" s="88"/>
      <c r="L429" s="72">
        <f t="shared" si="379"/>
        <v>0</v>
      </c>
      <c r="M429" s="72">
        <f t="shared" si="380"/>
        <v>0</v>
      </c>
      <c r="N429" s="72">
        <f t="shared" si="381"/>
        <v>0</v>
      </c>
      <c r="O429" s="72">
        <f t="shared" si="382"/>
        <v>0.44444444444525288</v>
      </c>
      <c r="P429" s="88"/>
      <c r="Q429" s="88"/>
      <c r="R429" s="88"/>
      <c r="S429" s="393" t="s">
        <v>57</v>
      </c>
      <c r="T429" s="714" t="s">
        <v>977</v>
      </c>
      <c r="U429" s="89"/>
      <c r="V429" s="80"/>
      <c r="W429" s="81"/>
      <c r="X429" s="81"/>
      <c r="Y429" s="81"/>
      <c r="Z429" s="81"/>
      <c r="AA429" s="82"/>
    </row>
    <row r="430" spans="1:28" s="59" customFormat="1" ht="30" customHeight="1" thickBot="1">
      <c r="A430" s="1050"/>
      <c r="B430" s="1062"/>
      <c r="C430" s="1101"/>
      <c r="D430" s="1064"/>
      <c r="E430" s="1054"/>
      <c r="F430" s="88"/>
      <c r="G430" s="399">
        <v>42428.885416666664</v>
      </c>
      <c r="H430" s="399">
        <v>42429.27847222222</v>
      </c>
      <c r="I430" s="88"/>
      <c r="J430" s="88"/>
      <c r="K430" s="88"/>
      <c r="L430" s="72">
        <f t="shared" si="375"/>
        <v>0</v>
      </c>
      <c r="M430" s="72">
        <f t="shared" si="376"/>
        <v>0</v>
      </c>
      <c r="N430" s="72">
        <f t="shared" si="377"/>
        <v>0</v>
      </c>
      <c r="O430" s="72">
        <f t="shared" si="378"/>
        <v>0.39305555555620231</v>
      </c>
      <c r="P430" s="88"/>
      <c r="Q430" s="88"/>
      <c r="R430" s="88"/>
      <c r="S430" s="393" t="s">
        <v>57</v>
      </c>
      <c r="T430" s="714" t="s">
        <v>977</v>
      </c>
      <c r="U430" s="89"/>
      <c r="V430" s="80"/>
      <c r="W430" s="81"/>
      <c r="X430" s="81"/>
      <c r="Y430" s="81"/>
      <c r="Z430" s="81"/>
      <c r="AA430" s="82"/>
    </row>
    <row r="431" spans="1:28" s="59" customFormat="1" ht="30" customHeight="1">
      <c r="A431" s="1104"/>
      <c r="B431" s="1062"/>
      <c r="C431" s="1101"/>
      <c r="D431" s="1064"/>
      <c r="E431" s="1054"/>
      <c r="F431" s="88"/>
      <c r="G431" s="399">
        <v>42429.777083333334</v>
      </c>
      <c r="H431" s="614">
        <v>42430</v>
      </c>
      <c r="I431" s="88"/>
      <c r="J431" s="88"/>
      <c r="K431" s="88"/>
      <c r="L431" s="72">
        <f t="shared" ref="L431" si="391">IF(RIGHT(S431)="T",(+H431-G431),0)</f>
        <v>0</v>
      </c>
      <c r="M431" s="72">
        <f t="shared" ref="M431" si="392">IF(RIGHT(S431)="U",(+H431-G431),0)</f>
        <v>0</v>
      </c>
      <c r="N431" s="72">
        <f t="shared" ref="N431" si="393">IF(RIGHT(S431)="C",(+H431-G431),0)</f>
        <v>0</v>
      </c>
      <c r="O431" s="72">
        <f t="shared" ref="O431" si="394">IF(RIGHT(S431)="D",(+H431-G431),0)</f>
        <v>0.22291666666569654</v>
      </c>
      <c r="P431" s="88"/>
      <c r="Q431" s="88"/>
      <c r="R431" s="88"/>
      <c r="S431" s="393" t="s">
        <v>57</v>
      </c>
      <c r="T431" s="714" t="s">
        <v>977</v>
      </c>
      <c r="U431" s="89"/>
      <c r="V431" s="80"/>
      <c r="W431" s="81"/>
      <c r="X431" s="81"/>
      <c r="Y431" s="81"/>
      <c r="Z431" s="81"/>
      <c r="AA431" s="82"/>
    </row>
    <row r="432" spans="1:28" s="69" customFormat="1" ht="30" customHeight="1" thickBot="1">
      <c r="A432" s="401"/>
      <c r="B432" s="60"/>
      <c r="C432" s="402" t="s">
        <v>58</v>
      </c>
      <c r="D432" s="60"/>
      <c r="E432" s="61"/>
      <c r="F432" s="62" t="s">
        <v>54</v>
      </c>
      <c r="G432" s="403"/>
      <c r="H432" s="403"/>
      <c r="I432" s="62" t="s">
        <v>54</v>
      </c>
      <c r="J432" s="62" t="s">
        <v>54</v>
      </c>
      <c r="K432" s="62" t="s">
        <v>54</v>
      </c>
      <c r="L432" s="63">
        <f>SUM(L408:L431)</f>
        <v>0</v>
      </c>
      <c r="M432" s="63">
        <f>SUM(M408:M431)</f>
        <v>0</v>
      </c>
      <c r="N432" s="63">
        <f>SUM(N408:N431)</f>
        <v>2.0833333328482695E-3</v>
      </c>
      <c r="O432" s="63">
        <f>SUM(O408:O431)</f>
        <v>8.0444444444510737</v>
      </c>
      <c r="P432" s="62" t="s">
        <v>54</v>
      </c>
      <c r="Q432" s="62" t="s">
        <v>54</v>
      </c>
      <c r="R432" s="62" t="s">
        <v>54</v>
      </c>
      <c r="S432" s="442"/>
      <c r="T432" s="412"/>
      <c r="U432" s="60"/>
      <c r="V432" s="404">
        <f>$AB$15-((N432*24))</f>
        <v>695.95000000001164</v>
      </c>
      <c r="W432" s="405">
        <v>309</v>
      </c>
      <c r="X432" s="98">
        <v>255.56</v>
      </c>
      <c r="Y432" s="406">
        <f>W432*X432</f>
        <v>78968.039999999994</v>
      </c>
      <c r="Z432" s="404">
        <f>(Y432*(V432-L432*24))/V432</f>
        <v>78968.039999999994</v>
      </c>
      <c r="AA432" s="407">
        <f>(Z432/Y432)*100</f>
        <v>100</v>
      </c>
      <c r="AB432" s="59"/>
    </row>
    <row r="433" spans="1:44" s="51" customFormat="1" ht="30" customHeight="1">
      <c r="A433" s="911">
        <v>83</v>
      </c>
      <c r="B433" s="909" t="s">
        <v>226</v>
      </c>
      <c r="C433" s="912" t="s">
        <v>227</v>
      </c>
      <c r="D433" s="910">
        <v>50.5</v>
      </c>
      <c r="E433" s="904" t="s">
        <v>53</v>
      </c>
      <c r="F433" s="38" t="s">
        <v>54</v>
      </c>
      <c r="G433" s="399">
        <v>42412.65902777778</v>
      </c>
      <c r="H433" s="399">
        <v>42412.696527777778</v>
      </c>
      <c r="I433" s="139"/>
      <c r="J433" s="139"/>
      <c r="K433" s="139"/>
      <c r="L433" s="78">
        <f t="shared" ref="L433" si="395">IF(RIGHT(S433)="T",(+H433-G433),0)</f>
        <v>0</v>
      </c>
      <c r="M433" s="78">
        <f t="shared" ref="M433" si="396">IF(RIGHT(S433)="U",(+H433-G433),0)</f>
        <v>3.7499999998544808E-2</v>
      </c>
      <c r="N433" s="78">
        <f t="shared" ref="N433" si="397">IF(RIGHT(S433)="C",(+H433-G433),0)</f>
        <v>0</v>
      </c>
      <c r="O433" s="78">
        <f t="shared" ref="O433" si="398">IF(RIGHT(S433)="D",(+H433-G433),0)</f>
        <v>0</v>
      </c>
      <c r="P433" s="44"/>
      <c r="Q433" s="44"/>
      <c r="R433" s="44"/>
      <c r="S433" s="393" t="s">
        <v>836</v>
      </c>
      <c r="T433" s="714" t="s">
        <v>978</v>
      </c>
      <c r="U433" s="184"/>
      <c r="V433" s="185"/>
      <c r="W433" s="45"/>
      <c r="X433" s="560"/>
      <c r="Y433" s="46"/>
      <c r="Z433" s="47"/>
      <c r="AA433" s="186"/>
      <c r="AB433" s="187"/>
      <c r="AC433" s="188"/>
      <c r="AD433" s="50"/>
      <c r="AE433" s="50"/>
      <c r="AF433" s="50"/>
      <c r="AG433" s="50"/>
      <c r="AH433" s="50"/>
      <c r="AI433" s="50"/>
      <c r="AJ433" s="50"/>
      <c r="AK433" s="50"/>
      <c r="AL433" s="50"/>
      <c r="AM433" s="50"/>
      <c r="AN433" s="50"/>
      <c r="AO433" s="50"/>
      <c r="AP433" s="50"/>
      <c r="AQ433" s="50"/>
      <c r="AR433" s="50"/>
    </row>
    <row r="434" spans="1:44" s="69" customFormat="1" ht="30" customHeight="1" thickBot="1">
      <c r="A434" s="445"/>
      <c r="B434" s="168"/>
      <c r="C434" s="446" t="s">
        <v>58</v>
      </c>
      <c r="D434" s="168"/>
      <c r="E434" s="545"/>
      <c r="F434" s="169" t="s">
        <v>54</v>
      </c>
      <c r="G434" s="447"/>
      <c r="H434" s="447"/>
      <c r="I434" s="169" t="s">
        <v>54</v>
      </c>
      <c r="J434" s="169" t="s">
        <v>54</v>
      </c>
      <c r="K434" s="169" t="s">
        <v>54</v>
      </c>
      <c r="L434" s="170">
        <f>SUM(L433:L433)</f>
        <v>0</v>
      </c>
      <c r="M434" s="170">
        <f>SUM(M433:M433)</f>
        <v>3.7499999998544808E-2</v>
      </c>
      <c r="N434" s="170">
        <f>SUM(N433:N433)</f>
        <v>0</v>
      </c>
      <c r="O434" s="170">
        <f>SUM(O433:O433)</f>
        <v>0</v>
      </c>
      <c r="P434" s="169" t="s">
        <v>54</v>
      </c>
      <c r="Q434" s="169" t="s">
        <v>54</v>
      </c>
      <c r="R434" s="169" t="s">
        <v>54</v>
      </c>
      <c r="S434" s="448"/>
      <c r="T434" s="449"/>
      <c r="U434" s="168"/>
      <c r="V434" s="396">
        <f>$AB$15-((N434*24))</f>
        <v>696</v>
      </c>
      <c r="W434" s="435">
        <v>515</v>
      </c>
      <c r="X434" s="150">
        <v>50.5</v>
      </c>
      <c r="Y434" s="397">
        <f>W434*X434</f>
        <v>26007.5</v>
      </c>
      <c r="Z434" s="396">
        <f>(Y434*(V434-L434*24))/V434</f>
        <v>26007.5</v>
      </c>
      <c r="AA434" s="398">
        <f>(Z434/Y434)*100</f>
        <v>100</v>
      </c>
      <c r="AB434" s="59"/>
    </row>
    <row r="435" spans="1:44" s="59" customFormat="1" ht="30" customHeight="1" thickBot="1">
      <c r="A435" s="1049">
        <v>84</v>
      </c>
      <c r="B435" s="1061" t="s">
        <v>228</v>
      </c>
      <c r="C435" s="1065" t="s">
        <v>229</v>
      </c>
      <c r="D435" s="1063">
        <v>2.7</v>
      </c>
      <c r="E435" s="1036" t="s">
        <v>53</v>
      </c>
      <c r="F435" s="71" t="s">
        <v>54</v>
      </c>
      <c r="G435" s="399"/>
      <c r="H435" s="399"/>
      <c r="I435" s="71" t="s">
        <v>54</v>
      </c>
      <c r="J435" s="71" t="s">
        <v>54</v>
      </c>
      <c r="K435" s="71" t="s">
        <v>54</v>
      </c>
      <c r="L435" s="72">
        <f>IF(RIGHT(S435)="T",(+H435-G435),0)</f>
        <v>0</v>
      </c>
      <c r="M435" s="72">
        <f>IF(RIGHT(S435)="U",(+H435-G435),0)</f>
        <v>0</v>
      </c>
      <c r="N435" s="72">
        <f>IF(RIGHT(S435)="C",(+H435-G435),0)</f>
        <v>0</v>
      </c>
      <c r="O435" s="72">
        <f>IF(RIGHT(S435)="D",(+H435-G435),0)</f>
        <v>0</v>
      </c>
      <c r="P435" s="71" t="s">
        <v>54</v>
      </c>
      <c r="Q435" s="71" t="s">
        <v>54</v>
      </c>
      <c r="R435" s="71" t="s">
        <v>54</v>
      </c>
      <c r="S435" s="393"/>
      <c r="T435" s="714"/>
      <c r="U435" s="73"/>
      <c r="V435" s="74"/>
      <c r="W435" s="75"/>
      <c r="X435" s="75"/>
      <c r="Y435" s="75"/>
      <c r="Z435" s="75"/>
      <c r="AA435" s="76"/>
    </row>
    <row r="436" spans="1:44" s="59" customFormat="1" ht="30" customHeight="1" thickBot="1">
      <c r="A436" s="1104"/>
      <c r="B436" s="1087"/>
      <c r="C436" s="1066"/>
      <c r="D436" s="1067"/>
      <c r="E436" s="1081"/>
      <c r="F436" s="71" t="s">
        <v>54</v>
      </c>
      <c r="G436" s="399"/>
      <c r="H436" s="399"/>
      <c r="I436" s="71" t="s">
        <v>54</v>
      </c>
      <c r="J436" s="71" t="s">
        <v>54</v>
      </c>
      <c r="K436" s="71" t="s">
        <v>54</v>
      </c>
      <c r="L436" s="72">
        <f>IF(RIGHT(S436)="T",(+H436-G436),0)</f>
        <v>0</v>
      </c>
      <c r="M436" s="72">
        <f>IF(RIGHT(S436)="U",(+H436-G436),0)</f>
        <v>0</v>
      </c>
      <c r="N436" s="72">
        <f>IF(RIGHT(S436)="C",(+H436-G436),0)</f>
        <v>0</v>
      </c>
      <c r="O436" s="72">
        <f>IF(RIGHT(S436)="D",(+H436-G436),0)</f>
        <v>0</v>
      </c>
      <c r="P436" s="71" t="s">
        <v>54</v>
      </c>
      <c r="Q436" s="71" t="s">
        <v>54</v>
      </c>
      <c r="R436" s="71" t="s">
        <v>54</v>
      </c>
      <c r="S436" s="393"/>
      <c r="T436" s="714"/>
      <c r="U436" s="73"/>
      <c r="V436" s="74"/>
      <c r="W436" s="75"/>
      <c r="X436" s="75"/>
      <c r="Y436" s="75"/>
      <c r="Z436" s="75"/>
      <c r="AA436" s="76"/>
    </row>
    <row r="437" spans="1:44" s="69" customFormat="1" ht="30" customHeight="1" thickBot="1">
      <c r="A437" s="401"/>
      <c r="B437" s="60"/>
      <c r="C437" s="402" t="s">
        <v>58</v>
      </c>
      <c r="D437" s="60"/>
      <c r="E437" s="70"/>
      <c r="F437" s="62" t="s">
        <v>54</v>
      </c>
      <c r="G437" s="403"/>
      <c r="H437" s="403"/>
      <c r="I437" s="62" t="s">
        <v>54</v>
      </c>
      <c r="J437" s="62" t="s">
        <v>54</v>
      </c>
      <c r="K437" s="62" t="s">
        <v>54</v>
      </c>
      <c r="L437" s="63">
        <f>SUM(L435:L436)</f>
        <v>0</v>
      </c>
      <c r="M437" s="63">
        <f t="shared" ref="M437:O437" si="399">SUM(M435:M436)</f>
        <v>0</v>
      </c>
      <c r="N437" s="63">
        <f t="shared" si="399"/>
        <v>0</v>
      </c>
      <c r="O437" s="63">
        <f t="shared" si="399"/>
        <v>0</v>
      </c>
      <c r="P437" s="62" t="s">
        <v>54</v>
      </c>
      <c r="Q437" s="62" t="s">
        <v>54</v>
      </c>
      <c r="R437" s="62" t="s">
        <v>54</v>
      </c>
      <c r="S437" s="442"/>
      <c r="T437" s="412"/>
      <c r="U437" s="60"/>
      <c r="V437" s="404">
        <f>$AB$15-((N437*24))</f>
        <v>696</v>
      </c>
      <c r="W437" s="405">
        <v>515</v>
      </c>
      <c r="X437" s="98">
        <v>2.7</v>
      </c>
      <c r="Y437" s="406">
        <f>W437*X437</f>
        <v>1390.5</v>
      </c>
      <c r="Z437" s="404">
        <f>(Y437*(V437-L437*24))/V437</f>
        <v>1390.5</v>
      </c>
      <c r="AA437" s="407">
        <f>(Z437/Y437)*100</f>
        <v>100</v>
      </c>
      <c r="AB437" s="59"/>
    </row>
    <row r="438" spans="1:44" s="59" customFormat="1" ht="17.25" thickBot="1">
      <c r="A438" s="540">
        <v>85</v>
      </c>
      <c r="B438" s="539" t="s">
        <v>230</v>
      </c>
      <c r="C438" s="538" t="s">
        <v>231</v>
      </c>
      <c r="D438" s="530">
        <v>2.7</v>
      </c>
      <c r="E438" s="61" t="s">
        <v>53</v>
      </c>
      <c r="F438" s="71" t="s">
        <v>54</v>
      </c>
      <c r="G438" s="399"/>
      <c r="H438" s="399"/>
      <c r="I438" s="71" t="s">
        <v>54</v>
      </c>
      <c r="J438" s="71" t="s">
        <v>54</v>
      </c>
      <c r="K438" s="71" t="s">
        <v>54</v>
      </c>
      <c r="L438" s="72">
        <f>IF(RIGHT(S438)="T",(+H438-G438),0)</f>
        <v>0</v>
      </c>
      <c r="M438" s="72">
        <f>IF(RIGHT(S438)="U",(+H438-G438),0)</f>
        <v>0</v>
      </c>
      <c r="N438" s="72">
        <f>IF(RIGHT(S438)="C",(+H438-G438),0)</f>
        <v>0</v>
      </c>
      <c r="O438" s="72">
        <f>IF(RIGHT(S438)="D",(+H438-G438),0)</f>
        <v>0</v>
      </c>
      <c r="P438" s="71" t="s">
        <v>54</v>
      </c>
      <c r="Q438" s="71" t="s">
        <v>54</v>
      </c>
      <c r="R438" s="71" t="s">
        <v>54</v>
      </c>
      <c r="S438" s="393"/>
      <c r="T438" s="666"/>
      <c r="U438" s="73"/>
      <c r="V438" s="74"/>
      <c r="W438" s="75"/>
      <c r="X438" s="75"/>
      <c r="Y438" s="75"/>
      <c r="Z438" s="75"/>
      <c r="AA438" s="76"/>
    </row>
    <row r="439" spans="1:44" s="69" customFormat="1" ht="30" customHeight="1" thickBot="1">
      <c r="A439" s="401"/>
      <c r="B439" s="60"/>
      <c r="C439" s="402" t="s">
        <v>58</v>
      </c>
      <c r="D439" s="60"/>
      <c r="E439" s="61"/>
      <c r="F439" s="62" t="s">
        <v>54</v>
      </c>
      <c r="G439" s="403"/>
      <c r="H439" s="403"/>
      <c r="I439" s="62" t="s">
        <v>54</v>
      </c>
      <c r="J439" s="62" t="s">
        <v>54</v>
      </c>
      <c r="K439" s="164"/>
      <c r="L439" s="63">
        <f>SUM(L438:L438)</f>
        <v>0</v>
      </c>
      <c r="M439" s="63">
        <f>SUM(M438:M438)</f>
        <v>0</v>
      </c>
      <c r="N439" s="63">
        <f>SUM(N438:N438)</f>
        <v>0</v>
      </c>
      <c r="O439" s="63">
        <f>SUM(O438:O438)</f>
        <v>0</v>
      </c>
      <c r="P439" s="62" t="s">
        <v>54</v>
      </c>
      <c r="Q439" s="62" t="s">
        <v>54</v>
      </c>
      <c r="R439" s="62" t="s">
        <v>54</v>
      </c>
      <c r="S439" s="442"/>
      <c r="T439" s="412"/>
      <c r="U439" s="60"/>
      <c r="V439" s="404">
        <f>$AB$15-((N439*24))</f>
        <v>696</v>
      </c>
      <c r="W439" s="405">
        <v>515</v>
      </c>
      <c r="X439" s="98">
        <v>2.7</v>
      </c>
      <c r="Y439" s="406">
        <f>W439*X439</f>
        <v>1390.5</v>
      </c>
      <c r="Z439" s="404">
        <f>(Y439*(V439-L439*24))/V439</f>
        <v>1390.5</v>
      </c>
      <c r="AA439" s="407">
        <f>(Z439/Y439)*100</f>
        <v>100</v>
      </c>
      <c r="AB439" s="59"/>
    </row>
    <row r="440" spans="1:44" s="51" customFormat="1" ht="30" customHeight="1">
      <c r="A440" s="90">
        <v>86</v>
      </c>
      <c r="B440" s="91" t="s">
        <v>232</v>
      </c>
      <c r="C440" s="92" t="s">
        <v>233</v>
      </c>
      <c r="D440" s="557">
        <v>14.462999999999999</v>
      </c>
      <c r="E440" s="70" t="s">
        <v>53</v>
      </c>
      <c r="F440" s="71" t="s">
        <v>54</v>
      </c>
      <c r="G440" s="399"/>
      <c r="H440" s="399"/>
      <c r="I440" s="83"/>
      <c r="J440" s="83"/>
      <c r="K440" s="83"/>
      <c r="L440" s="72">
        <f>IF(RIGHT(S440)="T",(+H440-G440),0)</f>
        <v>0</v>
      </c>
      <c r="M440" s="72">
        <f>IF(RIGHT(S440)="U",(+H440-G440),0)</f>
        <v>0</v>
      </c>
      <c r="N440" s="72">
        <f>IF(RIGHT(S440)="C",(+H440-G440),0)</f>
        <v>0</v>
      </c>
      <c r="O440" s="72">
        <f>IF(RIGHT(S440)="D",(+H440-G440),0)</f>
        <v>0</v>
      </c>
      <c r="P440" s="93"/>
      <c r="Q440" s="93"/>
      <c r="R440" s="93"/>
      <c r="S440" s="393"/>
      <c r="T440" s="714"/>
      <c r="U440" s="93"/>
      <c r="V440" s="94"/>
      <c r="W440" s="95"/>
      <c r="X440" s="95"/>
      <c r="Y440" s="95"/>
      <c r="Z440" s="95"/>
      <c r="AA440" s="96"/>
      <c r="AB440" s="178"/>
      <c r="AC440" s="179"/>
      <c r="AD440" s="50"/>
      <c r="AE440" s="50"/>
      <c r="AF440" s="50"/>
      <c r="AG440" s="50"/>
      <c r="AH440" s="50"/>
      <c r="AI440" s="50"/>
      <c r="AJ440" s="50"/>
      <c r="AK440" s="50"/>
      <c r="AL440" s="50"/>
      <c r="AM440" s="50"/>
      <c r="AN440" s="50"/>
      <c r="AO440" s="50"/>
      <c r="AP440" s="50"/>
      <c r="AQ440" s="50"/>
      <c r="AR440" s="50"/>
    </row>
    <row r="441" spans="1:44" s="69" customFormat="1" ht="30" customHeight="1" thickBot="1">
      <c r="A441" s="401"/>
      <c r="B441" s="60"/>
      <c r="C441" s="402" t="s">
        <v>58</v>
      </c>
      <c r="D441" s="60"/>
      <c r="E441" s="61"/>
      <c r="F441" s="62" t="s">
        <v>54</v>
      </c>
      <c r="G441" s="403"/>
      <c r="H441" s="403"/>
      <c r="I441" s="62" t="s">
        <v>54</v>
      </c>
      <c r="J441" s="62" t="s">
        <v>54</v>
      </c>
      <c r="K441" s="164"/>
      <c r="L441" s="63">
        <f>SUM(L440:L440)</f>
        <v>0</v>
      </c>
      <c r="M441" s="63">
        <f t="shared" ref="M441:O441" si="400">SUM(M440:M440)</f>
        <v>0</v>
      </c>
      <c r="N441" s="63">
        <f t="shared" si="400"/>
        <v>0</v>
      </c>
      <c r="O441" s="63">
        <f t="shared" si="400"/>
        <v>0</v>
      </c>
      <c r="P441" s="62" t="s">
        <v>54</v>
      </c>
      <c r="Q441" s="62" t="s">
        <v>54</v>
      </c>
      <c r="R441" s="62" t="s">
        <v>54</v>
      </c>
      <c r="S441" s="442"/>
      <c r="T441" s="412"/>
      <c r="U441" s="60"/>
      <c r="V441" s="404">
        <f>$AB$15-((N441*24))</f>
        <v>696</v>
      </c>
      <c r="W441" s="405">
        <v>633</v>
      </c>
      <c r="X441" s="98">
        <v>14.462999999999999</v>
      </c>
      <c r="Y441" s="406">
        <f>W441*X441</f>
        <v>9155.0789999999997</v>
      </c>
      <c r="Z441" s="404">
        <f>(Y441*(V441-L441*24))/V441</f>
        <v>9155.0789999999997</v>
      </c>
      <c r="AA441" s="407">
        <f>(Z441/Y441)*100</f>
        <v>100</v>
      </c>
      <c r="AB441" s="59"/>
    </row>
    <row r="442" spans="1:44" s="51" customFormat="1" ht="30" customHeight="1">
      <c r="A442" s="1059">
        <v>87</v>
      </c>
      <c r="B442" s="1074" t="s">
        <v>234</v>
      </c>
      <c r="C442" s="1130" t="s">
        <v>235</v>
      </c>
      <c r="D442" s="1063">
        <v>16.489999999999998</v>
      </c>
      <c r="E442" s="1053" t="s">
        <v>53</v>
      </c>
      <c r="F442" s="71" t="s">
        <v>54</v>
      </c>
      <c r="G442" s="399"/>
      <c r="H442" s="399"/>
      <c r="I442" s="83"/>
      <c r="J442" s="83"/>
      <c r="K442" s="83"/>
      <c r="L442" s="84">
        <f>IF(RIGHT(S442)="T",(+H442-G442),0)</f>
        <v>0</v>
      </c>
      <c r="M442" s="84">
        <f>IF(RIGHT(S442)="U",(+H442-G442),0)</f>
        <v>0</v>
      </c>
      <c r="N442" s="84">
        <f>IF(RIGHT(S442)="C",(+H442-G442),0)</f>
        <v>0</v>
      </c>
      <c r="O442" s="84">
        <f>IF(RIGHT(S442)="D",(+H442-G442),0)</f>
        <v>0</v>
      </c>
      <c r="P442" s="93"/>
      <c r="Q442" s="93"/>
      <c r="R442" s="93"/>
      <c r="S442" s="393"/>
      <c r="T442" s="714"/>
      <c r="U442" s="93"/>
      <c r="V442" s="94"/>
      <c r="W442" s="95"/>
      <c r="X442" s="95"/>
      <c r="Y442" s="95"/>
      <c r="Z442" s="95"/>
      <c r="AA442" s="96"/>
      <c r="AB442" s="178"/>
      <c r="AC442" s="179"/>
      <c r="AD442" s="50"/>
      <c r="AE442" s="50"/>
      <c r="AF442" s="50"/>
      <c r="AG442" s="50"/>
      <c r="AH442" s="50"/>
      <c r="AI442" s="50"/>
      <c r="AJ442" s="50"/>
      <c r="AK442" s="50"/>
      <c r="AL442" s="50"/>
      <c r="AM442" s="50"/>
      <c r="AN442" s="50"/>
      <c r="AO442" s="50"/>
      <c r="AP442" s="50"/>
      <c r="AQ442" s="50"/>
      <c r="AR442" s="50"/>
    </row>
    <row r="443" spans="1:44" s="51" customFormat="1" ht="30" customHeight="1">
      <c r="A443" s="1103"/>
      <c r="B443" s="1093"/>
      <c r="C443" s="1133"/>
      <c r="D443" s="1067"/>
      <c r="E443" s="1078"/>
      <c r="F443" s="88"/>
      <c r="G443" s="399"/>
      <c r="H443" s="399"/>
      <c r="I443" s="40"/>
      <c r="J443" s="40"/>
      <c r="K443" s="40"/>
      <c r="L443" s="78">
        <f>IF(RIGHT(S443)="T",(+H443-G443),0)</f>
        <v>0</v>
      </c>
      <c r="M443" s="78">
        <f>IF(RIGHT(S443)="U",(+H443-G443),0)</f>
        <v>0</v>
      </c>
      <c r="N443" s="78">
        <f>IF(RIGHT(S443)="C",(+H443-G443),0)</f>
        <v>0</v>
      </c>
      <c r="O443" s="78">
        <f>IF(RIGHT(S443)="D",(+H443-G443),0)</f>
        <v>0</v>
      </c>
      <c r="P443" s="42"/>
      <c r="Q443" s="42"/>
      <c r="R443" s="42"/>
      <c r="S443" s="393"/>
      <c r="T443" s="394"/>
      <c r="U443" s="42"/>
      <c r="V443" s="127"/>
      <c r="W443" s="114"/>
      <c r="X443" s="114"/>
      <c r="Y443" s="114"/>
      <c r="Z443" s="114"/>
      <c r="AA443" s="128"/>
      <c r="AB443" s="178"/>
      <c r="AC443" s="179"/>
      <c r="AD443" s="50"/>
      <c r="AE443" s="50"/>
      <c r="AF443" s="50"/>
      <c r="AG443" s="50"/>
      <c r="AH443" s="50"/>
      <c r="AI443" s="50"/>
      <c r="AJ443" s="50"/>
      <c r="AK443" s="50"/>
      <c r="AL443" s="50"/>
      <c r="AM443" s="50"/>
      <c r="AN443" s="50"/>
      <c r="AO443" s="50"/>
      <c r="AP443" s="50"/>
      <c r="AQ443" s="50"/>
      <c r="AR443" s="50"/>
    </row>
    <row r="444" spans="1:44" s="69" customFormat="1" ht="30" customHeight="1" thickBot="1">
      <c r="A444" s="401"/>
      <c r="B444" s="60"/>
      <c r="C444" s="402" t="s">
        <v>58</v>
      </c>
      <c r="D444" s="60"/>
      <c r="E444" s="61"/>
      <c r="F444" s="62" t="s">
        <v>54</v>
      </c>
      <c r="G444" s="403"/>
      <c r="H444" s="403"/>
      <c r="I444" s="62" t="s">
        <v>54</v>
      </c>
      <c r="J444" s="62" t="s">
        <v>54</v>
      </c>
      <c r="K444" s="164"/>
      <c r="L444" s="63">
        <f>SUM(L442:L443)</f>
        <v>0</v>
      </c>
      <c r="M444" s="63">
        <f t="shared" ref="M444:R444" si="401">SUM(M442:M443)</f>
        <v>0</v>
      </c>
      <c r="N444" s="63">
        <f t="shared" si="401"/>
        <v>0</v>
      </c>
      <c r="O444" s="63">
        <f t="shared" si="401"/>
        <v>0</v>
      </c>
      <c r="P444" s="63">
        <f t="shared" si="401"/>
        <v>0</v>
      </c>
      <c r="Q444" s="63">
        <f t="shared" si="401"/>
        <v>0</v>
      </c>
      <c r="R444" s="63">
        <f t="shared" si="401"/>
        <v>0</v>
      </c>
      <c r="S444" s="442"/>
      <c r="T444" s="412"/>
      <c r="U444" s="60"/>
      <c r="V444" s="404">
        <f>$AB$15-((N444*24))</f>
        <v>696</v>
      </c>
      <c r="W444" s="405">
        <v>633</v>
      </c>
      <c r="X444" s="98">
        <v>16.489999999999998</v>
      </c>
      <c r="Y444" s="406">
        <f>W444*X444</f>
        <v>10438.169999999998</v>
      </c>
      <c r="Z444" s="404">
        <f>(Y444*(V444-L444*24))/V444</f>
        <v>10438.169999999998</v>
      </c>
      <c r="AA444" s="407">
        <f>(Z444/Y444)*100</f>
        <v>100</v>
      </c>
      <c r="AB444" s="59"/>
    </row>
    <row r="445" spans="1:44" s="59" customFormat="1" ht="16.5">
      <c r="A445" s="552">
        <v>88</v>
      </c>
      <c r="B445" s="555" t="s">
        <v>236</v>
      </c>
      <c r="C445" s="556" t="s">
        <v>237</v>
      </c>
      <c r="D445" s="557">
        <v>263.93299999999999</v>
      </c>
      <c r="E445" s="70" t="s">
        <v>53</v>
      </c>
      <c r="F445" s="71" t="s">
        <v>54</v>
      </c>
      <c r="G445" s="399"/>
      <c r="H445" s="399"/>
      <c r="I445" s="71" t="s">
        <v>54</v>
      </c>
      <c r="J445" s="71" t="s">
        <v>54</v>
      </c>
      <c r="K445" s="83"/>
      <c r="L445" s="72">
        <f>IF(RIGHT(S445)="T",(+H445-G445),0)</f>
        <v>0</v>
      </c>
      <c r="M445" s="72">
        <f>IF(RIGHT(S445)="U",(+H445-G445),0)</f>
        <v>0</v>
      </c>
      <c r="N445" s="72">
        <f>IF(RIGHT(S445)="C",(+H445-G445),0)</f>
        <v>0</v>
      </c>
      <c r="O445" s="72">
        <f>IF(RIGHT(S445)="D",(+H445-G445),0)</f>
        <v>0</v>
      </c>
      <c r="P445" s="71" t="s">
        <v>54</v>
      </c>
      <c r="Q445" s="71" t="s">
        <v>54</v>
      </c>
      <c r="R445" s="71" t="s">
        <v>54</v>
      </c>
      <c r="S445" s="393"/>
      <c r="T445" s="666"/>
      <c r="U445" s="73"/>
      <c r="V445" s="85"/>
      <c r="W445" s="86"/>
      <c r="X445" s="86"/>
      <c r="Y445" s="86"/>
      <c r="Z445" s="86"/>
      <c r="AA445" s="87"/>
    </row>
    <row r="446" spans="1:44" s="69" customFormat="1" ht="30" customHeight="1" thickBot="1">
      <c r="A446" s="401"/>
      <c r="B446" s="60"/>
      <c r="C446" s="402" t="s">
        <v>58</v>
      </c>
      <c r="D446" s="60"/>
      <c r="E446" s="61"/>
      <c r="F446" s="62" t="s">
        <v>54</v>
      </c>
      <c r="G446" s="403"/>
      <c r="H446" s="403"/>
      <c r="I446" s="62" t="s">
        <v>54</v>
      </c>
      <c r="J446" s="62" t="s">
        <v>54</v>
      </c>
      <c r="K446" s="164"/>
      <c r="L446" s="63">
        <f>SUM(L445:L445)</f>
        <v>0</v>
      </c>
      <c r="M446" s="63">
        <f>SUM(M445:M445)</f>
        <v>0</v>
      </c>
      <c r="N446" s="63">
        <f>SUM(N445:N445)</f>
        <v>0</v>
      </c>
      <c r="O446" s="63">
        <f>SUM(O445:O445)</f>
        <v>0</v>
      </c>
      <c r="P446" s="62" t="s">
        <v>54</v>
      </c>
      <c r="Q446" s="62" t="s">
        <v>54</v>
      </c>
      <c r="R446" s="62" t="s">
        <v>54</v>
      </c>
      <c r="S446" s="442"/>
      <c r="T446" s="412"/>
      <c r="U446" s="60"/>
      <c r="V446" s="404">
        <f>$AB$15-((N446*24))</f>
        <v>696</v>
      </c>
      <c r="W446" s="405">
        <v>289</v>
      </c>
      <c r="X446" s="98">
        <v>263.93299999999999</v>
      </c>
      <c r="Y446" s="406">
        <f>W446*X446</f>
        <v>76276.637000000002</v>
      </c>
      <c r="Z446" s="404">
        <f>(Y446*(V446-L446*24))/V446</f>
        <v>76276.637000000002</v>
      </c>
      <c r="AA446" s="407">
        <f>(Z446/Y446)*100</f>
        <v>100</v>
      </c>
      <c r="AB446" s="59"/>
    </row>
    <row r="447" spans="1:44" s="59" customFormat="1" ht="30" customHeight="1">
      <c r="A447" s="552">
        <v>89</v>
      </c>
      <c r="B447" s="539" t="s">
        <v>238</v>
      </c>
      <c r="C447" s="538" t="s">
        <v>239</v>
      </c>
      <c r="D447" s="530">
        <v>263.93299999999999</v>
      </c>
      <c r="E447" s="70" t="s">
        <v>53</v>
      </c>
      <c r="F447" s="71" t="s">
        <v>54</v>
      </c>
      <c r="G447" s="399"/>
      <c r="H447" s="399"/>
      <c r="I447" s="71" t="s">
        <v>54</v>
      </c>
      <c r="J447" s="71" t="s">
        <v>54</v>
      </c>
      <c r="K447" s="71" t="s">
        <v>54</v>
      </c>
      <c r="L447" s="72">
        <f>IF(RIGHT(S447)="T",(+H447-G447),0)</f>
        <v>0</v>
      </c>
      <c r="M447" s="72">
        <f>IF(RIGHT(S447)="U",(+H447-G447),0)</f>
        <v>0</v>
      </c>
      <c r="N447" s="72">
        <f>IF(RIGHT(S447)="C",(+H447-G447),0)</f>
        <v>0</v>
      </c>
      <c r="O447" s="72">
        <f>IF(RIGHT(S447)="D",(+H447-G447),0)</f>
        <v>0</v>
      </c>
      <c r="P447" s="71" t="s">
        <v>54</v>
      </c>
      <c r="Q447" s="71" t="s">
        <v>54</v>
      </c>
      <c r="R447" s="71" t="s">
        <v>54</v>
      </c>
      <c r="S447" s="393"/>
      <c r="T447" s="714"/>
      <c r="U447" s="73"/>
      <c r="V447" s="85"/>
      <c r="W447" s="86"/>
      <c r="X447" s="86"/>
      <c r="Y447" s="86"/>
      <c r="Z447" s="86"/>
      <c r="AA447" s="87"/>
    </row>
    <row r="448" spans="1:44" s="69" customFormat="1" ht="30" customHeight="1" thickBot="1">
      <c r="A448" s="401"/>
      <c r="B448" s="60"/>
      <c r="C448" s="402" t="s">
        <v>58</v>
      </c>
      <c r="D448" s="60"/>
      <c r="E448" s="61"/>
      <c r="F448" s="62" t="s">
        <v>54</v>
      </c>
      <c r="G448" s="403"/>
      <c r="H448" s="403"/>
      <c r="I448" s="62" t="s">
        <v>54</v>
      </c>
      <c r="J448" s="62" t="s">
        <v>54</v>
      </c>
      <c r="K448" s="164"/>
      <c r="L448" s="63">
        <f>SUM(L447:L447)</f>
        <v>0</v>
      </c>
      <c r="M448" s="63">
        <f>SUM(M447:M447)</f>
        <v>0</v>
      </c>
      <c r="N448" s="63">
        <f>SUM(N447:N447)</f>
        <v>0</v>
      </c>
      <c r="O448" s="63">
        <f>SUM(O447:O447)</f>
        <v>0</v>
      </c>
      <c r="P448" s="62" t="s">
        <v>54</v>
      </c>
      <c r="Q448" s="62" t="s">
        <v>54</v>
      </c>
      <c r="R448" s="62" t="s">
        <v>54</v>
      </c>
      <c r="S448" s="442"/>
      <c r="T448" s="412"/>
      <c r="U448" s="60"/>
      <c r="V448" s="404">
        <f>$AB$15-((N448*24))</f>
        <v>696</v>
      </c>
      <c r="W448" s="405">
        <v>289</v>
      </c>
      <c r="X448" s="98">
        <v>263.93299999999999</v>
      </c>
      <c r="Y448" s="406">
        <f>W448*X448</f>
        <v>76276.637000000002</v>
      </c>
      <c r="Z448" s="404">
        <f>(Y448*(V448-L448*24))/V448</f>
        <v>76276.637000000002</v>
      </c>
      <c r="AA448" s="407">
        <f>(Z448/Y448)*100</f>
        <v>100</v>
      </c>
      <c r="AB448" s="59"/>
    </row>
    <row r="449" spans="1:44" s="51" customFormat="1" ht="30" customHeight="1" thickBot="1">
      <c r="A449" s="1059">
        <v>90</v>
      </c>
      <c r="B449" s="1074" t="s">
        <v>240</v>
      </c>
      <c r="C449" s="1130" t="s">
        <v>241</v>
      </c>
      <c r="D449" s="1063">
        <v>2.86</v>
      </c>
      <c r="E449" s="1053" t="s">
        <v>53</v>
      </c>
      <c r="F449" s="71" t="s">
        <v>54</v>
      </c>
      <c r="G449" s="399"/>
      <c r="H449" s="399"/>
      <c r="I449" s="71" t="s">
        <v>54</v>
      </c>
      <c r="J449" s="71" t="s">
        <v>54</v>
      </c>
      <c r="K449" s="71" t="s">
        <v>54</v>
      </c>
      <c r="L449" s="72">
        <f>IF(RIGHT(S449)="T",(+H449-G449),0)</f>
        <v>0</v>
      </c>
      <c r="M449" s="72">
        <f>IF(RIGHT(S449)="U",(+H449-G449),0)</f>
        <v>0</v>
      </c>
      <c r="N449" s="72">
        <f>IF(RIGHT(S449)="C",(+H449-G449),0)</f>
        <v>0</v>
      </c>
      <c r="O449" s="72">
        <f>IF(RIGHT(S449)="D",(+H449-G449),0)</f>
        <v>0</v>
      </c>
      <c r="P449" s="71" t="s">
        <v>54</v>
      </c>
      <c r="Q449" s="71" t="s">
        <v>54</v>
      </c>
      <c r="R449" s="71" t="s">
        <v>54</v>
      </c>
      <c r="S449" s="393"/>
      <c r="T449" s="714"/>
      <c r="U449" s="73"/>
      <c r="V449" s="64"/>
      <c r="W449" s="65"/>
      <c r="X449" s="66"/>
      <c r="Y449" s="67"/>
      <c r="Z449" s="64"/>
      <c r="AA449" s="68"/>
      <c r="AB449" s="178"/>
      <c r="AC449" s="179"/>
      <c r="AD449" s="50"/>
      <c r="AE449" s="50"/>
      <c r="AF449" s="50"/>
      <c r="AG449" s="50"/>
      <c r="AH449" s="50"/>
      <c r="AI449" s="50"/>
      <c r="AJ449" s="50"/>
      <c r="AK449" s="50"/>
      <c r="AL449" s="50"/>
      <c r="AM449" s="50"/>
      <c r="AN449" s="50"/>
      <c r="AO449" s="50"/>
      <c r="AP449" s="50"/>
      <c r="AQ449" s="50"/>
      <c r="AR449" s="50"/>
    </row>
    <row r="450" spans="1:44" s="51" customFormat="1" ht="30" customHeight="1" thickBot="1">
      <c r="A450" s="1060"/>
      <c r="B450" s="1075"/>
      <c r="C450" s="1131"/>
      <c r="D450" s="1064"/>
      <c r="E450" s="1054"/>
      <c r="F450" s="71" t="s">
        <v>54</v>
      </c>
      <c r="G450" s="399"/>
      <c r="H450" s="399"/>
      <c r="I450" s="71" t="s">
        <v>54</v>
      </c>
      <c r="J450" s="71" t="s">
        <v>54</v>
      </c>
      <c r="K450" s="71" t="s">
        <v>54</v>
      </c>
      <c r="L450" s="72">
        <f>IF(RIGHT(S450)="T",(+H450-G450),0)</f>
        <v>0</v>
      </c>
      <c r="M450" s="72">
        <f>IF(RIGHT(S450)="U",(+H450-G450),0)</f>
        <v>0</v>
      </c>
      <c r="N450" s="72">
        <f>IF(RIGHT(S450)="C",(+H450-G450),0)</f>
        <v>0</v>
      </c>
      <c r="O450" s="72">
        <f>IF(RIGHT(S450)="D",(+H450-G450),0)</f>
        <v>0</v>
      </c>
      <c r="P450" s="71" t="s">
        <v>54</v>
      </c>
      <c r="Q450" s="71" t="s">
        <v>54</v>
      </c>
      <c r="R450" s="71" t="s">
        <v>54</v>
      </c>
      <c r="S450" s="393"/>
      <c r="T450" s="714"/>
      <c r="U450" s="73"/>
      <c r="V450" s="64"/>
      <c r="W450" s="65"/>
      <c r="X450" s="66"/>
      <c r="Y450" s="67"/>
      <c r="Z450" s="64"/>
      <c r="AA450" s="68"/>
      <c r="AB450" s="178"/>
      <c r="AC450" s="179"/>
      <c r="AD450" s="50"/>
      <c r="AE450" s="50"/>
      <c r="AF450" s="50"/>
      <c r="AG450" s="50"/>
      <c r="AH450" s="50"/>
      <c r="AI450" s="50"/>
      <c r="AJ450" s="50"/>
      <c r="AK450" s="50"/>
      <c r="AL450" s="50"/>
      <c r="AM450" s="50"/>
      <c r="AN450" s="50"/>
      <c r="AO450" s="50"/>
      <c r="AP450" s="50"/>
      <c r="AQ450" s="50"/>
      <c r="AR450" s="50"/>
    </row>
    <row r="451" spans="1:44" s="51" customFormat="1" ht="30" customHeight="1" thickBot="1">
      <c r="A451" s="1060"/>
      <c r="B451" s="1075"/>
      <c r="C451" s="1131"/>
      <c r="D451" s="1064"/>
      <c r="E451" s="1054"/>
      <c r="F451" s="71" t="s">
        <v>54</v>
      </c>
      <c r="G451" s="399"/>
      <c r="H451" s="399"/>
      <c r="I451" s="71" t="s">
        <v>54</v>
      </c>
      <c r="J451" s="71" t="s">
        <v>54</v>
      </c>
      <c r="K451" s="71" t="s">
        <v>54</v>
      </c>
      <c r="L451" s="72">
        <f t="shared" ref="L451:L453" si="402">IF(RIGHT(S451)="T",(+H451-G451),0)</f>
        <v>0</v>
      </c>
      <c r="M451" s="72">
        <f t="shared" ref="M451:M453" si="403">IF(RIGHT(S451)="U",(+H451-G451),0)</f>
        <v>0</v>
      </c>
      <c r="N451" s="72">
        <f t="shared" ref="N451:N453" si="404">IF(RIGHT(S451)="C",(+H451-G451),0)</f>
        <v>0</v>
      </c>
      <c r="O451" s="72">
        <f t="shared" ref="O451:O453" si="405">IF(RIGHT(S451)="D",(+H451-G451),0)</f>
        <v>0</v>
      </c>
      <c r="P451" s="71" t="s">
        <v>54</v>
      </c>
      <c r="Q451" s="71" t="s">
        <v>54</v>
      </c>
      <c r="R451" s="71" t="s">
        <v>54</v>
      </c>
      <c r="S451" s="393"/>
      <c r="T451" s="714"/>
      <c r="U451" s="73"/>
      <c r="V451" s="64"/>
      <c r="W451" s="65"/>
      <c r="X451" s="66"/>
      <c r="Y451" s="67"/>
      <c r="Z451" s="64"/>
      <c r="AA451" s="68"/>
      <c r="AB451" s="178"/>
      <c r="AC451" s="179"/>
      <c r="AD451" s="50"/>
      <c r="AE451" s="50"/>
      <c r="AF451" s="50"/>
      <c r="AG451" s="50"/>
      <c r="AH451" s="50"/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</row>
    <row r="452" spans="1:44" s="51" customFormat="1" ht="30" customHeight="1" thickBot="1">
      <c r="A452" s="1060"/>
      <c r="B452" s="1075"/>
      <c r="C452" s="1131"/>
      <c r="D452" s="1064"/>
      <c r="E452" s="1054"/>
      <c r="F452" s="71" t="s">
        <v>54</v>
      </c>
      <c r="G452" s="399"/>
      <c r="H452" s="399"/>
      <c r="I452" s="71" t="s">
        <v>54</v>
      </c>
      <c r="J452" s="71" t="s">
        <v>54</v>
      </c>
      <c r="K452" s="71" t="s">
        <v>54</v>
      </c>
      <c r="L452" s="72">
        <f t="shared" si="402"/>
        <v>0</v>
      </c>
      <c r="M452" s="72">
        <f t="shared" si="403"/>
        <v>0</v>
      </c>
      <c r="N452" s="72">
        <f t="shared" si="404"/>
        <v>0</v>
      </c>
      <c r="O452" s="72">
        <f t="shared" si="405"/>
        <v>0</v>
      </c>
      <c r="P452" s="71" t="s">
        <v>54</v>
      </c>
      <c r="Q452" s="71" t="s">
        <v>54</v>
      </c>
      <c r="R452" s="71" t="s">
        <v>54</v>
      </c>
      <c r="S452" s="393"/>
      <c r="T452" s="714"/>
      <c r="U452" s="73"/>
      <c r="V452" s="64"/>
      <c r="W452" s="65"/>
      <c r="X452" s="66"/>
      <c r="Y452" s="67"/>
      <c r="Z452" s="64"/>
      <c r="AA452" s="68"/>
      <c r="AB452" s="178"/>
      <c r="AC452" s="179"/>
      <c r="AD452" s="50"/>
      <c r="AE452" s="50"/>
      <c r="AF452" s="50"/>
      <c r="AG452" s="50"/>
      <c r="AH452" s="50"/>
      <c r="AI452" s="50"/>
      <c r="AJ452" s="50"/>
      <c r="AK452" s="50"/>
      <c r="AL452" s="50"/>
      <c r="AM452" s="50"/>
      <c r="AN452" s="50"/>
      <c r="AO452" s="50"/>
      <c r="AP452" s="50"/>
      <c r="AQ452" s="50"/>
      <c r="AR452" s="50"/>
    </row>
    <row r="453" spans="1:44" s="51" customFormat="1" ht="30" customHeight="1" thickBot="1">
      <c r="A453" s="1105"/>
      <c r="B453" s="1076"/>
      <c r="C453" s="1151"/>
      <c r="D453" s="1148"/>
      <c r="E453" s="1078"/>
      <c r="F453" s="71" t="s">
        <v>54</v>
      </c>
      <c r="G453" s="399"/>
      <c r="H453" s="399"/>
      <c r="I453" s="71" t="s">
        <v>54</v>
      </c>
      <c r="J453" s="71" t="s">
        <v>54</v>
      </c>
      <c r="K453" s="71" t="s">
        <v>54</v>
      </c>
      <c r="L453" s="72">
        <f t="shared" si="402"/>
        <v>0</v>
      </c>
      <c r="M453" s="72">
        <f t="shared" si="403"/>
        <v>0</v>
      </c>
      <c r="N453" s="72">
        <f t="shared" si="404"/>
        <v>0</v>
      </c>
      <c r="O453" s="72">
        <f t="shared" si="405"/>
        <v>0</v>
      </c>
      <c r="P453" s="71" t="s">
        <v>54</v>
      </c>
      <c r="Q453" s="71" t="s">
        <v>54</v>
      </c>
      <c r="R453" s="71" t="s">
        <v>54</v>
      </c>
      <c r="S453" s="393"/>
      <c r="T453" s="714"/>
      <c r="U453" s="73"/>
      <c r="V453" s="64"/>
      <c r="W453" s="65"/>
      <c r="X453" s="66"/>
      <c r="Y453" s="67"/>
      <c r="Z453" s="64"/>
      <c r="AA453" s="68"/>
      <c r="AB453" s="178"/>
      <c r="AC453" s="179"/>
      <c r="AD453" s="50"/>
      <c r="AE453" s="50"/>
      <c r="AF453" s="50"/>
      <c r="AG453" s="50"/>
      <c r="AH453" s="50"/>
      <c r="AI453" s="50"/>
      <c r="AJ453" s="50"/>
      <c r="AK453" s="50"/>
      <c r="AL453" s="50"/>
      <c r="AM453" s="50"/>
      <c r="AN453" s="50"/>
      <c r="AO453" s="50"/>
      <c r="AP453" s="50"/>
      <c r="AQ453" s="50"/>
      <c r="AR453" s="50"/>
    </row>
    <row r="454" spans="1:44" s="51" customFormat="1" ht="30" customHeight="1" thickBot="1">
      <c r="A454" s="465"/>
      <c r="B454" s="949"/>
      <c r="C454" s="461" t="s">
        <v>58</v>
      </c>
      <c r="D454" s="949"/>
      <c r="E454" s="943"/>
      <c r="F454" s="169" t="s">
        <v>54</v>
      </c>
      <c r="G454" s="447"/>
      <c r="H454" s="447"/>
      <c r="I454" s="169" t="s">
        <v>54</v>
      </c>
      <c r="J454" s="169" t="s">
        <v>54</v>
      </c>
      <c r="K454" s="180"/>
      <c r="L454" s="170">
        <f>SUM(L449:L453)</f>
        <v>0</v>
      </c>
      <c r="M454" s="170">
        <f t="shared" ref="M454:O454" si="406">SUM(M449:M453)</f>
        <v>0</v>
      </c>
      <c r="N454" s="170">
        <f t="shared" si="406"/>
        <v>0</v>
      </c>
      <c r="O454" s="170">
        <f t="shared" si="406"/>
        <v>0</v>
      </c>
      <c r="P454" s="169" t="s">
        <v>54</v>
      </c>
      <c r="Q454" s="169" t="s">
        <v>54</v>
      </c>
      <c r="R454" s="169" t="s">
        <v>54</v>
      </c>
      <c r="S454" s="448"/>
      <c r="T454" s="449"/>
      <c r="U454" s="168"/>
      <c r="V454" s="64">
        <f>$AB$15-((N454*24))</f>
        <v>696</v>
      </c>
      <c r="W454" s="65">
        <v>687</v>
      </c>
      <c r="X454" s="66">
        <v>2.86</v>
      </c>
      <c r="Y454" s="67">
        <f>W454*X454</f>
        <v>1964.82</v>
      </c>
      <c r="Z454" s="64">
        <f>(Y454*(V454-L454*24))/V454</f>
        <v>1964.82</v>
      </c>
      <c r="AA454" s="68">
        <f>(Z454/Y454)*100</f>
        <v>100</v>
      </c>
      <c r="AB454" s="178"/>
      <c r="AC454" s="179"/>
      <c r="AD454" s="50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  <c r="AQ454" s="50"/>
      <c r="AR454" s="50"/>
    </row>
    <row r="455" spans="1:44" s="51" customFormat="1" ht="30" customHeight="1" thickBot="1">
      <c r="A455" s="1168">
        <v>91</v>
      </c>
      <c r="B455" s="1167" t="s">
        <v>242</v>
      </c>
      <c r="C455" s="1141" t="s">
        <v>243</v>
      </c>
      <c r="D455" s="1166">
        <v>2.86</v>
      </c>
      <c r="E455" s="1205" t="s">
        <v>53</v>
      </c>
      <c r="F455" s="38" t="s">
        <v>54</v>
      </c>
      <c r="G455" s="983"/>
      <c r="H455" s="984"/>
      <c r="I455" s="139"/>
      <c r="J455" s="139"/>
      <c r="K455" s="139"/>
      <c r="L455" s="78">
        <f t="shared" ref="L455:L458" si="407">IF(RIGHT(S455)="T",(+H455-G455),0)</f>
        <v>0</v>
      </c>
      <c r="M455" s="78">
        <f t="shared" ref="M455:M458" si="408">IF(RIGHT(S455)="U",(+H455-G455),0)</f>
        <v>0</v>
      </c>
      <c r="N455" s="78">
        <f t="shared" ref="N455:N458" si="409">IF(RIGHT(S455)="C",(+H455-G455),0)</f>
        <v>0</v>
      </c>
      <c r="O455" s="78">
        <f t="shared" ref="O455:O458" si="410">IF(RIGHT(S455)="D",(+H455-G455),0)</f>
        <v>0</v>
      </c>
      <c r="P455" s="44"/>
      <c r="Q455" s="44"/>
      <c r="R455" s="44"/>
      <c r="S455" s="986"/>
      <c r="T455" s="993"/>
      <c r="U455" s="44"/>
      <c r="V455" s="107"/>
      <c r="W455" s="940"/>
      <c r="X455" s="929"/>
      <c r="Y455" s="109"/>
      <c r="Z455" s="107"/>
      <c r="AA455" s="110"/>
      <c r="AB455" s="178"/>
      <c r="AC455" s="179"/>
      <c r="AD455" s="50"/>
      <c r="AE455" s="50"/>
      <c r="AF455" s="50"/>
      <c r="AG455" s="50"/>
      <c r="AH455" s="50"/>
      <c r="AI455" s="50"/>
      <c r="AJ455" s="50"/>
      <c r="AK455" s="50"/>
      <c r="AL455" s="50"/>
      <c r="AM455" s="50"/>
      <c r="AN455" s="50"/>
      <c r="AO455" s="50"/>
      <c r="AP455" s="50"/>
      <c r="AQ455" s="50"/>
      <c r="AR455" s="50"/>
    </row>
    <row r="456" spans="1:44" s="51" customFormat="1" ht="30" customHeight="1" thickBot="1">
      <c r="A456" s="1168"/>
      <c r="B456" s="1167"/>
      <c r="C456" s="1141"/>
      <c r="D456" s="1166"/>
      <c r="E456" s="1205"/>
      <c r="F456" s="38" t="s">
        <v>54</v>
      </c>
      <c r="G456" s="954"/>
      <c r="H456" s="955"/>
      <c r="I456" s="139"/>
      <c r="J456" s="139"/>
      <c r="K456" s="139"/>
      <c r="L456" s="78">
        <f t="shared" ref="L456" si="411">IF(RIGHT(S456)="T",(+H456-G456),0)</f>
        <v>0</v>
      </c>
      <c r="M456" s="78">
        <f t="shared" ref="M456" si="412">IF(RIGHT(S456)="U",(+H456-G456),0)</f>
        <v>0</v>
      </c>
      <c r="N456" s="78">
        <f t="shared" ref="N456" si="413">IF(RIGHT(S456)="C",(+H456-G456),0)</f>
        <v>0</v>
      </c>
      <c r="O456" s="78">
        <f t="shared" ref="O456" si="414">IF(RIGHT(S456)="D",(+H456-G456),0)</f>
        <v>0</v>
      </c>
      <c r="P456" s="44"/>
      <c r="Q456" s="44"/>
      <c r="R456" s="44"/>
      <c r="S456" s="987"/>
      <c r="T456" s="994"/>
      <c r="U456" s="44"/>
      <c r="V456" s="107"/>
      <c r="W456" s="940"/>
      <c r="X456" s="929"/>
      <c r="Y456" s="109"/>
      <c r="Z456" s="107"/>
      <c r="AA456" s="110"/>
      <c r="AB456" s="178"/>
      <c r="AC456" s="179"/>
      <c r="AD456" s="50"/>
      <c r="AE456" s="50"/>
      <c r="AF456" s="50"/>
      <c r="AG456" s="50"/>
      <c r="AH456" s="50"/>
      <c r="AI456" s="50"/>
      <c r="AJ456" s="50"/>
      <c r="AK456" s="50"/>
      <c r="AL456" s="50"/>
      <c r="AM456" s="50"/>
      <c r="AN456" s="50"/>
      <c r="AO456" s="50"/>
      <c r="AP456" s="50"/>
      <c r="AQ456" s="50"/>
      <c r="AR456" s="50"/>
    </row>
    <row r="457" spans="1:44" s="51" customFormat="1" ht="30" customHeight="1" thickBot="1">
      <c r="A457" s="1168"/>
      <c r="B457" s="1167"/>
      <c r="C457" s="1141"/>
      <c r="D457" s="1166"/>
      <c r="E457" s="1205"/>
      <c r="F457" s="38" t="s">
        <v>54</v>
      </c>
      <c r="G457" s="954"/>
      <c r="H457" s="955"/>
      <c r="I457" s="139"/>
      <c r="J457" s="139"/>
      <c r="K457" s="139"/>
      <c r="L457" s="78">
        <f t="shared" si="407"/>
        <v>0</v>
      </c>
      <c r="M457" s="78">
        <f t="shared" si="408"/>
        <v>0</v>
      </c>
      <c r="N457" s="78">
        <f t="shared" si="409"/>
        <v>0</v>
      </c>
      <c r="O457" s="78">
        <f t="shared" si="410"/>
        <v>0</v>
      </c>
      <c r="P457" s="44"/>
      <c r="Q457" s="44"/>
      <c r="R457" s="44"/>
      <c r="S457" s="987"/>
      <c r="T457" s="994"/>
      <c r="U457" s="44"/>
      <c r="V457" s="107"/>
      <c r="W457" s="940"/>
      <c r="X457" s="929"/>
      <c r="Y457" s="109"/>
      <c r="Z457" s="107"/>
      <c r="AA457" s="110"/>
      <c r="AB457" s="178"/>
      <c r="AC457" s="179"/>
      <c r="AD457" s="50"/>
      <c r="AE457" s="50"/>
      <c r="AF457" s="50"/>
      <c r="AG457" s="50"/>
      <c r="AH457" s="50"/>
      <c r="AI457" s="50"/>
      <c r="AJ457" s="50"/>
      <c r="AK457" s="50"/>
      <c r="AL457" s="50"/>
      <c r="AM457" s="50"/>
      <c r="AN457" s="50"/>
      <c r="AO457" s="50"/>
      <c r="AP457" s="50"/>
      <c r="AQ457" s="50"/>
      <c r="AR457" s="50"/>
    </row>
    <row r="458" spans="1:44" s="51" customFormat="1" ht="30" customHeight="1" thickBot="1">
      <c r="A458" s="1168"/>
      <c r="B458" s="1167"/>
      <c r="C458" s="1141"/>
      <c r="D458" s="1166"/>
      <c r="E458" s="1205"/>
      <c r="F458" s="38" t="s">
        <v>54</v>
      </c>
      <c r="G458" s="985"/>
      <c r="H458" s="894"/>
      <c r="I458" s="139"/>
      <c r="J458" s="139"/>
      <c r="K458" s="139"/>
      <c r="L458" s="78">
        <f t="shared" si="407"/>
        <v>0</v>
      </c>
      <c r="M458" s="78">
        <f t="shared" si="408"/>
        <v>0</v>
      </c>
      <c r="N458" s="78">
        <f t="shared" si="409"/>
        <v>0</v>
      </c>
      <c r="O458" s="78">
        <f t="shared" si="410"/>
        <v>0</v>
      </c>
      <c r="P458" s="44"/>
      <c r="Q458" s="44"/>
      <c r="R458" s="44"/>
      <c r="S458" s="988"/>
      <c r="T458" s="995"/>
      <c r="U458" s="93"/>
      <c r="V458" s="107"/>
      <c r="W458" s="940"/>
      <c r="X458" s="929"/>
      <c r="Y458" s="109"/>
      <c r="Z458" s="107"/>
      <c r="AA458" s="110"/>
      <c r="AB458" s="178"/>
      <c r="AC458" s="179"/>
      <c r="AD458" s="50"/>
      <c r="AE458" s="50"/>
      <c r="AF458" s="50"/>
      <c r="AG458" s="50"/>
      <c r="AH458" s="50"/>
      <c r="AI458" s="50"/>
      <c r="AJ458" s="50"/>
      <c r="AK458" s="50"/>
      <c r="AL458" s="50"/>
      <c r="AM458" s="50"/>
      <c r="AN458" s="50"/>
      <c r="AO458" s="50"/>
      <c r="AP458" s="50"/>
      <c r="AQ458" s="50"/>
      <c r="AR458" s="50"/>
    </row>
    <row r="459" spans="1:44" s="51" customFormat="1" ht="30" customHeight="1" thickBot="1">
      <c r="A459" s="939"/>
      <c r="B459" s="946"/>
      <c r="C459" s="452" t="s">
        <v>58</v>
      </c>
      <c r="D459" s="946"/>
      <c r="E459" s="933"/>
      <c r="F459" s="119" t="s">
        <v>54</v>
      </c>
      <c r="G459" s="989"/>
      <c r="H459" s="989"/>
      <c r="I459" s="893" t="s">
        <v>54</v>
      </c>
      <c r="J459" s="893" t="s">
        <v>54</v>
      </c>
      <c r="K459" s="990"/>
      <c r="L459" s="991">
        <f>SUM(L455:L458)</f>
        <v>0</v>
      </c>
      <c r="M459" s="991">
        <f t="shared" ref="M459:O459" si="415">SUM(M455:M458)</f>
        <v>0</v>
      </c>
      <c r="N459" s="991">
        <f t="shared" si="415"/>
        <v>0</v>
      </c>
      <c r="O459" s="991">
        <f t="shared" si="415"/>
        <v>0</v>
      </c>
      <c r="P459" s="893" t="s">
        <v>54</v>
      </c>
      <c r="Q459" s="893" t="s">
        <v>54</v>
      </c>
      <c r="R459" s="893" t="s">
        <v>54</v>
      </c>
      <c r="S459" s="942"/>
      <c r="T459" s="992"/>
      <c r="U459" s="946"/>
      <c r="V459" s="64">
        <f>$AB$15-((N459*24))</f>
        <v>696</v>
      </c>
      <c r="W459" s="65">
        <v>687</v>
      </c>
      <c r="X459" s="66">
        <v>2.86</v>
      </c>
      <c r="Y459" s="67">
        <f>W459*X459</f>
        <v>1964.82</v>
      </c>
      <c r="Z459" s="64">
        <f>(Y459*(V459-L459*24))/V459</f>
        <v>1964.82</v>
      </c>
      <c r="AA459" s="68">
        <f>(Z459/Y459)*100</f>
        <v>100</v>
      </c>
      <c r="AB459" s="178"/>
      <c r="AC459" s="179"/>
      <c r="AD459" s="50"/>
      <c r="AE459" s="50"/>
      <c r="AF459" s="50"/>
      <c r="AG459" s="50"/>
      <c r="AH459" s="50"/>
      <c r="AI459" s="50"/>
      <c r="AJ459" s="50"/>
      <c r="AK459" s="50"/>
      <c r="AL459" s="50"/>
      <c r="AM459" s="50"/>
      <c r="AN459" s="50"/>
      <c r="AO459" s="50"/>
      <c r="AP459" s="50"/>
      <c r="AQ459" s="50"/>
      <c r="AR459" s="50"/>
    </row>
    <row r="460" spans="1:44" s="51" customFormat="1" ht="30" customHeight="1">
      <c r="A460" s="923">
        <v>92</v>
      </c>
      <c r="B460" s="925" t="s">
        <v>244</v>
      </c>
      <c r="C460" s="924" t="s">
        <v>245</v>
      </c>
      <c r="D460" s="922">
        <v>41.743000000000002</v>
      </c>
      <c r="E460" s="926" t="s">
        <v>53</v>
      </c>
      <c r="F460" s="38" t="s">
        <v>54</v>
      </c>
      <c r="G460" s="399">
        <v>42426.009027777778</v>
      </c>
      <c r="H460" s="399">
        <v>42426.025694444441</v>
      </c>
      <c r="I460" s="40"/>
      <c r="J460" s="40"/>
      <c r="K460" s="40"/>
      <c r="L460" s="41">
        <f t="shared" ref="L460" si="416">IF(RIGHT(S460)="T",(+H460-G460),0)</f>
        <v>1.6666666662786156E-2</v>
      </c>
      <c r="M460" s="41">
        <f t="shared" ref="M460" si="417">IF(RIGHT(S460)="U",(+H460-G460),0)</f>
        <v>0</v>
      </c>
      <c r="N460" s="41">
        <f t="shared" ref="N460" si="418">IF(RIGHT(S460)="C",(+H460-G460),0)</f>
        <v>0</v>
      </c>
      <c r="O460" s="41">
        <f t="shared" ref="O460" si="419">IF(RIGHT(S460)="D",(+H460-G460),0)</f>
        <v>0</v>
      </c>
      <c r="P460" s="42"/>
      <c r="Q460" s="42"/>
      <c r="R460" s="42"/>
      <c r="S460" s="393" t="s">
        <v>845</v>
      </c>
      <c r="T460" s="714" t="s">
        <v>979</v>
      </c>
      <c r="U460" s="44"/>
      <c r="V460" s="107"/>
      <c r="W460" s="108"/>
      <c r="X460" s="530"/>
      <c r="Y460" s="109"/>
      <c r="Z460" s="107"/>
      <c r="AA460" s="110"/>
      <c r="AB460" s="178"/>
      <c r="AC460" s="179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</row>
    <row r="461" spans="1:44" s="69" customFormat="1" ht="30" customHeight="1" thickBot="1">
      <c r="A461" s="401"/>
      <c r="B461" s="60"/>
      <c r="C461" s="402" t="s">
        <v>58</v>
      </c>
      <c r="D461" s="60"/>
      <c r="E461" s="61"/>
      <c r="F461" s="169" t="s">
        <v>54</v>
      </c>
      <c r="G461" s="447"/>
      <c r="H461" s="447"/>
      <c r="I461" s="169" t="s">
        <v>54</v>
      </c>
      <c r="J461" s="169" t="s">
        <v>54</v>
      </c>
      <c r="K461" s="180"/>
      <c r="L461" s="170">
        <f>SUM(L460:L460)</f>
        <v>1.6666666662786156E-2</v>
      </c>
      <c r="M461" s="170">
        <f>SUM(M460:M460)</f>
        <v>0</v>
      </c>
      <c r="N461" s="170">
        <f>SUM(N460:N460)</f>
        <v>0</v>
      </c>
      <c r="O461" s="170">
        <f>SUM(O460:O460)</f>
        <v>0</v>
      </c>
      <c r="P461" s="169" t="s">
        <v>54</v>
      </c>
      <c r="Q461" s="169" t="s">
        <v>54</v>
      </c>
      <c r="R461" s="169" t="s">
        <v>54</v>
      </c>
      <c r="S461" s="448"/>
      <c r="T461" s="449"/>
      <c r="U461" s="168"/>
      <c r="V461" s="396">
        <f>$AB$15-((N461*24))</f>
        <v>696</v>
      </c>
      <c r="W461" s="435">
        <v>515</v>
      </c>
      <c r="X461" s="150">
        <v>41.743000000000002</v>
      </c>
      <c r="Y461" s="397">
        <f>W461*X461</f>
        <v>21497.645</v>
      </c>
      <c r="Z461" s="396">
        <f>(Y461*(V461-L461*24))/V461</f>
        <v>21485.290031612072</v>
      </c>
      <c r="AA461" s="398">
        <f>(Z461/Y461)*100</f>
        <v>99.942528735645567</v>
      </c>
      <c r="AB461" s="59"/>
    </row>
    <row r="462" spans="1:44" s="51" customFormat="1" ht="30" customHeight="1">
      <c r="A462" s="1059">
        <v>93</v>
      </c>
      <c r="B462" s="1074" t="s">
        <v>246</v>
      </c>
      <c r="C462" s="1130" t="s">
        <v>247</v>
      </c>
      <c r="D462" s="1063">
        <v>169.785</v>
      </c>
      <c r="E462" s="1036" t="s">
        <v>53</v>
      </c>
      <c r="F462" s="38" t="s">
        <v>54</v>
      </c>
      <c r="G462" s="399"/>
      <c r="H462" s="399"/>
      <c r="I462" s="139"/>
      <c r="J462" s="139"/>
      <c r="K462" s="139"/>
      <c r="L462" s="474">
        <f t="shared" ref="L462" si="420">IF(RIGHT(S462)="T",(+H462-G462),0)</f>
        <v>0</v>
      </c>
      <c r="M462" s="474">
        <f t="shared" ref="M462" si="421">IF(RIGHT(S462)="U",(+H462-G462),0)</f>
        <v>0</v>
      </c>
      <c r="N462" s="474">
        <f t="shared" ref="N462" si="422">IF(RIGHT(S462)="C",(+H462-G462),0)</f>
        <v>0</v>
      </c>
      <c r="O462" s="474">
        <f t="shared" ref="O462" si="423">IF(RIGHT(S462)="D",(+H462-G462),0)</f>
        <v>0</v>
      </c>
      <c r="P462" s="44"/>
      <c r="Q462" s="44"/>
      <c r="R462" s="44"/>
      <c r="S462" s="393"/>
      <c r="T462" s="714"/>
      <c r="U462" s="44"/>
      <c r="V462" s="107"/>
      <c r="W462" s="108"/>
      <c r="X462" s="530"/>
      <c r="Y462" s="109"/>
      <c r="Z462" s="107"/>
      <c r="AA462" s="110"/>
      <c r="AB462" s="178"/>
      <c r="AC462" s="179"/>
      <c r="AD462" s="50"/>
      <c r="AE462" s="50"/>
      <c r="AF462" s="50"/>
      <c r="AG462" s="50"/>
      <c r="AH462" s="50"/>
      <c r="AI462" s="50"/>
      <c r="AJ462" s="50"/>
      <c r="AK462" s="50"/>
      <c r="AL462" s="50"/>
      <c r="AM462" s="50"/>
      <c r="AN462" s="50"/>
      <c r="AO462" s="50"/>
      <c r="AP462" s="50"/>
      <c r="AQ462" s="50"/>
      <c r="AR462" s="50"/>
    </row>
    <row r="463" spans="1:44" s="51" customFormat="1" ht="30" customHeight="1">
      <c r="A463" s="1060"/>
      <c r="B463" s="1075"/>
      <c r="C463" s="1131"/>
      <c r="D463" s="1064"/>
      <c r="E463" s="1037"/>
      <c r="F463" s="88"/>
      <c r="G463" s="399"/>
      <c r="H463" s="399"/>
      <c r="I463" s="142"/>
      <c r="J463" s="142"/>
      <c r="K463" s="142"/>
      <c r="L463" s="78">
        <f t="shared" ref="L463" si="424">IF(RIGHT(S463)="T",(+H463-G463),0)</f>
        <v>0</v>
      </c>
      <c r="M463" s="78">
        <f t="shared" ref="M463" si="425">IF(RIGHT(S463)="U",(+H463-G463),0)</f>
        <v>0</v>
      </c>
      <c r="N463" s="78">
        <f t="shared" ref="N463" si="426">IF(RIGHT(S463)="C",(+H463-G463),0)</f>
        <v>0</v>
      </c>
      <c r="O463" s="78">
        <f t="shared" ref="O463" si="427">IF(RIGHT(S463)="D",(+H463-G463),0)</f>
        <v>0</v>
      </c>
      <c r="P463" s="143"/>
      <c r="Q463" s="143"/>
      <c r="R463" s="143"/>
      <c r="S463" s="393"/>
      <c r="T463" s="714"/>
      <c r="U463" s="143"/>
      <c r="V463" s="144"/>
      <c r="W463" s="145"/>
      <c r="X463" s="664"/>
      <c r="Y463" s="146"/>
      <c r="Z463" s="144"/>
      <c r="AA463" s="235"/>
      <c r="AB463" s="178"/>
      <c r="AC463" s="179"/>
      <c r="AD463" s="50"/>
      <c r="AE463" s="50"/>
      <c r="AF463" s="50"/>
      <c r="AG463" s="50"/>
      <c r="AH463" s="50"/>
      <c r="AI463" s="50"/>
      <c r="AJ463" s="50"/>
      <c r="AK463" s="50"/>
      <c r="AL463" s="50"/>
      <c r="AM463" s="50"/>
      <c r="AN463" s="50"/>
      <c r="AO463" s="50"/>
      <c r="AP463" s="50"/>
      <c r="AQ463" s="50"/>
      <c r="AR463" s="50"/>
    </row>
    <row r="464" spans="1:44" s="69" customFormat="1" ht="30" customHeight="1" thickBot="1">
      <c r="A464" s="559"/>
      <c r="B464" s="564"/>
      <c r="C464" s="452" t="s">
        <v>58</v>
      </c>
      <c r="D464" s="564"/>
      <c r="E464" s="544"/>
      <c r="F464" s="119" t="s">
        <v>54</v>
      </c>
      <c r="G464" s="447"/>
      <c r="H464" s="447"/>
      <c r="I464" s="169" t="s">
        <v>54</v>
      </c>
      <c r="J464" s="169" t="s">
        <v>54</v>
      </c>
      <c r="K464" s="180"/>
      <c r="L464" s="170">
        <f>SUM(L462:L463)</f>
        <v>0</v>
      </c>
      <c r="M464" s="170">
        <f>SUM(M462:M463)</f>
        <v>0</v>
      </c>
      <c r="N464" s="170">
        <f>SUM(N462:N463)</f>
        <v>0</v>
      </c>
      <c r="O464" s="170">
        <f>SUM(O462:O463)</f>
        <v>0</v>
      </c>
      <c r="P464" s="169" t="s">
        <v>54</v>
      </c>
      <c r="Q464" s="169" t="s">
        <v>54</v>
      </c>
      <c r="R464" s="169" t="s">
        <v>54</v>
      </c>
      <c r="S464" s="448"/>
      <c r="T464" s="449"/>
      <c r="U464" s="564"/>
      <c r="V464" s="189">
        <f>$AB$15-((N464*24))</f>
        <v>696</v>
      </c>
      <c r="W464" s="190">
        <v>371</v>
      </c>
      <c r="X464" s="537">
        <v>169.785</v>
      </c>
      <c r="Y464" s="191">
        <f>W464*X464</f>
        <v>62990.235000000001</v>
      </c>
      <c r="Z464" s="189">
        <f>(Y464*(V464-L464*24))/V464</f>
        <v>62990.235000000001</v>
      </c>
      <c r="AA464" s="443">
        <f>(Z464/Y464)*100</f>
        <v>100</v>
      </c>
      <c r="AB464" s="59"/>
    </row>
    <row r="465" spans="1:44" s="69" customFormat="1" ht="51.75" customHeight="1">
      <c r="A465" s="1157">
        <v>94</v>
      </c>
      <c r="B465" s="1155" t="s">
        <v>785</v>
      </c>
      <c r="C465" s="1154" t="s">
        <v>786</v>
      </c>
      <c r="D465" s="1063">
        <v>169.72900000000001</v>
      </c>
      <c r="E465" s="1127" t="s">
        <v>53</v>
      </c>
      <c r="F465" s="1242" t="s">
        <v>1031</v>
      </c>
      <c r="G465" s="399">
        <v>42426.632638888892</v>
      </c>
      <c r="H465" s="399">
        <v>42428.521527777775</v>
      </c>
      <c r="I465" s="893"/>
      <c r="J465" s="893"/>
      <c r="K465" s="1243">
        <f>(45+2/6)/24</f>
        <v>1.8888888888888891</v>
      </c>
      <c r="L465" s="41">
        <f t="shared" ref="L465" si="428">IF(RIGHT(S465)="T",(+H465-G465),0)</f>
        <v>1.8888888888832298</v>
      </c>
      <c r="M465" s="41">
        <f t="shared" ref="M465" si="429">IF(RIGHT(S465)="U",(+H465-G465),0)</f>
        <v>0</v>
      </c>
      <c r="N465" s="41">
        <f t="shared" ref="N465" si="430">IF(RIGHT(S465)="C",(+H465-G465),0)</f>
        <v>0</v>
      </c>
      <c r="O465" s="41">
        <f t="shared" ref="O465" si="431">IF(RIGHT(S465)="D",(+H465-G465),0)</f>
        <v>0</v>
      </c>
      <c r="P465" s="52">
        <v>2</v>
      </c>
      <c r="Q465" s="1244" t="s">
        <v>830</v>
      </c>
      <c r="R465" s="1245">
        <f>K465-P465</f>
        <v>-0.11111111111111094</v>
      </c>
      <c r="S465" s="393" t="s">
        <v>980</v>
      </c>
      <c r="T465" s="714" t="s">
        <v>981</v>
      </c>
      <c r="U465" s="673"/>
      <c r="V465" s="674"/>
      <c r="W465" s="675"/>
      <c r="X465" s="676"/>
      <c r="Y465" s="677"/>
      <c r="Z465" s="678"/>
      <c r="AA465" s="678"/>
      <c r="AB465" s="59"/>
    </row>
    <row r="466" spans="1:44" s="69" customFormat="1" ht="30" customHeight="1">
      <c r="A466" s="1158"/>
      <c r="B466" s="1156"/>
      <c r="C466" s="1110"/>
      <c r="D466" s="1064"/>
      <c r="E466" s="1038"/>
      <c r="F466" s="893"/>
      <c r="G466" s="865"/>
      <c r="H466" s="894"/>
      <c r="I466" s="671"/>
      <c r="J466" s="671"/>
      <c r="K466" s="672"/>
      <c r="L466" s="78">
        <f t="shared" ref="L466" si="432">IF(RIGHT(S466)="T",(+H466-G466),0)</f>
        <v>0</v>
      </c>
      <c r="M466" s="78">
        <f t="shared" ref="M466" si="433">IF(RIGHT(S466)="U",(+H466-G466),0)</f>
        <v>0</v>
      </c>
      <c r="N466" s="78">
        <f t="shared" ref="N466" si="434">IF(RIGHT(S466)="C",(+H466-G466),0)</f>
        <v>0</v>
      </c>
      <c r="O466" s="78">
        <f t="shared" ref="O466" si="435">IF(RIGHT(S466)="D",(+H466-G466),0)</f>
        <v>0</v>
      </c>
      <c r="P466" s="671"/>
      <c r="Q466" s="671"/>
      <c r="R466" s="671"/>
      <c r="S466" s="630"/>
      <c r="T466" s="679"/>
      <c r="U466" s="673"/>
      <c r="V466" s="674"/>
      <c r="W466" s="675"/>
      <c r="X466" s="676"/>
      <c r="Y466" s="677"/>
      <c r="Z466" s="678"/>
      <c r="AA466" s="678"/>
      <c r="AB466" s="59"/>
    </row>
    <row r="467" spans="1:44" s="69" customFormat="1" ht="30" customHeight="1">
      <c r="A467" s="661"/>
      <c r="B467" s="646"/>
      <c r="C467" s="452" t="s">
        <v>58</v>
      </c>
      <c r="D467" s="204"/>
      <c r="E467" s="647"/>
      <c r="F467" s="119" t="s">
        <v>54</v>
      </c>
      <c r="G467" s="453"/>
      <c r="H467" s="453"/>
      <c r="I467" s="119" t="s">
        <v>54</v>
      </c>
      <c r="J467" s="119" t="s">
        <v>54</v>
      </c>
      <c r="K467" s="462"/>
      <c r="L467" s="193">
        <f>SUM(L465:L466)</f>
        <v>1.8888888888832298</v>
      </c>
      <c r="M467" s="193">
        <f>SUM(M465:M466)</f>
        <v>0</v>
      </c>
      <c r="N467" s="193">
        <f>SUM(N465:N466)</f>
        <v>0</v>
      </c>
      <c r="O467" s="193">
        <f>SUM(O465:O466)</f>
        <v>0</v>
      </c>
      <c r="P467" s="119" t="s">
        <v>54</v>
      </c>
      <c r="Q467" s="119" t="s">
        <v>54</v>
      </c>
      <c r="R467" s="119" t="s">
        <v>54</v>
      </c>
      <c r="S467" s="645"/>
      <c r="T467" s="454"/>
      <c r="U467" s="646"/>
      <c r="V467" s="189">
        <f>$AB$15-((N467*24))</f>
        <v>696</v>
      </c>
      <c r="W467" s="688">
        <v>515</v>
      </c>
      <c r="X467" s="689">
        <v>169.72900000000001</v>
      </c>
      <c r="Y467" s="690">
        <f t="shared" ref="Y467" si="436">W467*X467</f>
        <v>87410.435000000012</v>
      </c>
      <c r="Z467" s="691">
        <f>(Y467*(V467-L467*24))/V467</f>
        <v>81717.03501917416</v>
      </c>
      <c r="AA467" s="755">
        <f t="shared" ref="AA467" si="437">(Z467/Y467)*100</f>
        <v>93.486590038333688</v>
      </c>
      <c r="AB467" s="59"/>
    </row>
    <row r="468" spans="1:44" s="59" customFormat="1" ht="30" customHeight="1">
      <c r="A468" s="692">
        <v>95</v>
      </c>
      <c r="B468" s="662" t="s">
        <v>248</v>
      </c>
      <c r="C468" s="693" t="s">
        <v>249</v>
      </c>
      <c r="D468" s="664">
        <v>98.281000000000006</v>
      </c>
      <c r="E468" s="565" t="s">
        <v>53</v>
      </c>
      <c r="F468" s="77" t="s">
        <v>54</v>
      </c>
      <c r="G468" s="633"/>
      <c r="H468" s="633"/>
      <c r="I468" s="77" t="s">
        <v>54</v>
      </c>
      <c r="J468" s="77" t="s">
        <v>54</v>
      </c>
      <c r="K468" s="77" t="s">
        <v>54</v>
      </c>
      <c r="L468" s="78">
        <f>IF(RIGHT(S468)="T",(+H468-G468),0)</f>
        <v>0</v>
      </c>
      <c r="M468" s="78">
        <f>IF(RIGHT(S468)="U",(+H468-G468),0)</f>
        <v>0</v>
      </c>
      <c r="N468" s="78">
        <f>IF(RIGHT(S468)="C",(+H468-G468),0)</f>
        <v>0</v>
      </c>
      <c r="O468" s="78">
        <f>IF(RIGHT(S468)="D",(+H468-G468),0)</f>
        <v>0</v>
      </c>
      <c r="P468" s="77" t="s">
        <v>54</v>
      </c>
      <c r="Q468" s="77" t="s">
        <v>54</v>
      </c>
      <c r="R468" s="77" t="s">
        <v>54</v>
      </c>
      <c r="S468" s="630"/>
      <c r="T468" s="631"/>
      <c r="U468" s="79"/>
      <c r="V468" s="635"/>
      <c r="W468" s="635"/>
      <c r="X468" s="635"/>
      <c r="Y468" s="635"/>
      <c r="Z468" s="635"/>
      <c r="AA468" s="635"/>
    </row>
    <row r="469" spans="1:44" s="69" customFormat="1" ht="30" customHeight="1">
      <c r="A469" s="559"/>
      <c r="B469" s="564"/>
      <c r="C469" s="452" t="s">
        <v>58</v>
      </c>
      <c r="D469" s="564"/>
      <c r="E469" s="647"/>
      <c r="F469" s="119" t="s">
        <v>54</v>
      </c>
      <c r="G469" s="453"/>
      <c r="H469" s="453"/>
      <c r="I469" s="119" t="s">
        <v>54</v>
      </c>
      <c r="J469" s="119" t="s">
        <v>54</v>
      </c>
      <c r="K469" s="119" t="s">
        <v>54</v>
      </c>
      <c r="L469" s="193">
        <f>SUM(L468:L468)</f>
        <v>0</v>
      </c>
      <c r="M469" s="193">
        <f>SUM(M468:M468)</f>
        <v>0</v>
      </c>
      <c r="N469" s="193">
        <f>SUM(N468:N468)</f>
        <v>0</v>
      </c>
      <c r="O469" s="193">
        <f>SUM(O468:O468)</f>
        <v>0</v>
      </c>
      <c r="P469" s="119" t="s">
        <v>54</v>
      </c>
      <c r="Q469" s="119" t="s">
        <v>54</v>
      </c>
      <c r="R469" s="119" t="s">
        <v>54</v>
      </c>
      <c r="S469" s="553"/>
      <c r="T469" s="454"/>
      <c r="U469" s="564"/>
      <c r="V469" s="189">
        <f>$AB$15-((N469*24))</f>
        <v>696</v>
      </c>
      <c r="W469" s="190">
        <v>515</v>
      </c>
      <c r="X469" s="537">
        <v>98.281000000000006</v>
      </c>
      <c r="Y469" s="191">
        <f>W469*X469</f>
        <v>50614.715000000004</v>
      </c>
      <c r="Z469" s="189">
        <f>(Y469*(V469-L469*24))/V469</f>
        <v>50614.715000000004</v>
      </c>
      <c r="AA469" s="443">
        <f>(Z469/Y469)*100</f>
        <v>100</v>
      </c>
      <c r="AB469" s="59"/>
    </row>
    <row r="470" spans="1:44" s="69" customFormat="1" ht="30" customHeight="1" thickBot="1">
      <c r="A470" s="140">
        <v>96</v>
      </c>
      <c r="B470" s="660" t="s">
        <v>250</v>
      </c>
      <c r="C470" s="141" t="s">
        <v>251</v>
      </c>
      <c r="D470" s="664">
        <v>98.281000000000006</v>
      </c>
      <c r="E470" s="565" t="s">
        <v>53</v>
      </c>
      <c r="F470" s="671"/>
      <c r="G470" s="633"/>
      <c r="H470" s="633"/>
      <c r="I470" s="77" t="s">
        <v>54</v>
      </c>
      <c r="J470" s="77" t="s">
        <v>54</v>
      </c>
      <c r="K470" s="77" t="s">
        <v>54</v>
      </c>
      <c r="L470" s="78">
        <f>IF(RIGHT(S470)="T",(+H470-G470),0)</f>
        <v>0</v>
      </c>
      <c r="M470" s="78">
        <f>IF(RIGHT(S470)="U",(+H470-G470),0)</f>
        <v>0</v>
      </c>
      <c r="N470" s="78">
        <f>IF(RIGHT(S470)="C",(+H470-G470),0)</f>
        <v>0</v>
      </c>
      <c r="O470" s="78">
        <f>IF(RIGHT(S470)="D",(+H470-G470),0)</f>
        <v>0</v>
      </c>
      <c r="P470" s="77" t="s">
        <v>54</v>
      </c>
      <c r="Q470" s="77" t="s">
        <v>54</v>
      </c>
      <c r="R470" s="77" t="s">
        <v>54</v>
      </c>
      <c r="S470" s="393"/>
      <c r="T470" s="666"/>
      <c r="U470" s="79"/>
      <c r="V470" s="635"/>
      <c r="W470" s="635"/>
      <c r="X470" s="635"/>
      <c r="Y470" s="635"/>
      <c r="Z470" s="635"/>
      <c r="AA470" s="635"/>
      <c r="AB470" s="59"/>
    </row>
    <row r="471" spans="1:44" s="51" customFormat="1" ht="30" customHeight="1" thickBot="1">
      <c r="A471" s="680"/>
      <c r="B471" s="681"/>
      <c r="C471" s="452" t="s">
        <v>58</v>
      </c>
      <c r="D471" s="646"/>
      <c r="E471" s="529"/>
      <c r="F471" s="671" t="s">
        <v>54</v>
      </c>
      <c r="G471" s="686"/>
      <c r="H471" s="686"/>
      <c r="I471" s="119" t="s">
        <v>54</v>
      </c>
      <c r="J471" s="119" t="s">
        <v>54</v>
      </c>
      <c r="K471" s="119" t="s">
        <v>54</v>
      </c>
      <c r="L471" s="193">
        <f>SUM(L470:L470)</f>
        <v>0</v>
      </c>
      <c r="M471" s="193">
        <f>SUM(M470:M470)</f>
        <v>0</v>
      </c>
      <c r="N471" s="193">
        <f>SUM(N470:N470)</f>
        <v>0</v>
      </c>
      <c r="O471" s="193">
        <f>SUM(O470:O470)</f>
        <v>0</v>
      </c>
      <c r="P471" s="682"/>
      <c r="Q471" s="682"/>
      <c r="R471" s="682"/>
      <c r="S471" s="143"/>
      <c r="T471" s="670"/>
      <c r="U471" s="682"/>
      <c r="V471" s="396">
        <f>$AB$15-((N471*24))</f>
        <v>696</v>
      </c>
      <c r="W471" s="435">
        <v>515</v>
      </c>
      <c r="X471" s="150">
        <v>98.281000000000006</v>
      </c>
      <c r="Y471" s="397">
        <f>W471*X471</f>
        <v>50614.715000000004</v>
      </c>
      <c r="Z471" s="396">
        <f>(Y471*(V471-L471*24))/V471</f>
        <v>50614.715000000004</v>
      </c>
      <c r="AA471" s="683">
        <f>(Z471/Y471)*100</f>
        <v>100</v>
      </c>
      <c r="AB471" s="195"/>
      <c r="AC471" s="196"/>
      <c r="AD471" s="50"/>
      <c r="AE471" s="50"/>
      <c r="AF471" s="50"/>
      <c r="AG471" s="50"/>
      <c r="AH471" s="50"/>
      <c r="AI471" s="50"/>
      <c r="AJ471" s="50"/>
      <c r="AK471" s="50"/>
      <c r="AL471" s="50"/>
      <c r="AM471" s="50"/>
      <c r="AN471" s="50"/>
      <c r="AO471" s="50"/>
      <c r="AP471" s="50"/>
      <c r="AQ471" s="50"/>
      <c r="AR471" s="50"/>
    </row>
    <row r="472" spans="1:44" s="59" customFormat="1" ht="30" customHeight="1" thickBot="1">
      <c r="A472" s="742">
        <v>97</v>
      </c>
      <c r="B472" s="740" t="s">
        <v>252</v>
      </c>
      <c r="C472" s="738" t="s">
        <v>253</v>
      </c>
      <c r="D472" s="733">
        <v>41.743000000000002</v>
      </c>
      <c r="E472" s="744" t="s">
        <v>53</v>
      </c>
      <c r="F472" s="88" t="s">
        <v>54</v>
      </c>
      <c r="G472" s="399"/>
      <c r="H472" s="399"/>
      <c r="I472" s="38" t="s">
        <v>54</v>
      </c>
      <c r="J472" s="38" t="s">
        <v>54</v>
      </c>
      <c r="K472" s="38" t="s">
        <v>54</v>
      </c>
      <c r="L472" s="84">
        <f>IF(RIGHT(S472)="T",(+H472-G472),0)</f>
        <v>0</v>
      </c>
      <c r="M472" s="84">
        <f>IF(RIGHT(S472)="U",(+H472-G472),0)</f>
        <v>0</v>
      </c>
      <c r="N472" s="84">
        <f>IF(RIGHT(S472)="C",(+H472-G472),0)</f>
        <v>0</v>
      </c>
      <c r="O472" s="84">
        <f>IF(RIGHT(S472)="D",(+H472-G472),0)</f>
        <v>0</v>
      </c>
      <c r="P472" s="38" t="s">
        <v>54</v>
      </c>
      <c r="Q472" s="38" t="s">
        <v>54</v>
      </c>
      <c r="R472" s="38" t="s">
        <v>54</v>
      </c>
      <c r="S472" s="393"/>
      <c r="T472" s="714"/>
      <c r="U472" s="192"/>
      <c r="V472" s="74"/>
      <c r="W472" s="75"/>
      <c r="X472" s="75"/>
      <c r="Y472" s="75"/>
      <c r="Z472" s="75"/>
      <c r="AA472" s="76"/>
    </row>
    <row r="473" spans="1:44" s="59" customFormat="1" ht="17.25" thickBot="1">
      <c r="A473" s="833"/>
      <c r="B473" s="832"/>
      <c r="C473" s="834"/>
      <c r="D473" s="828"/>
      <c r="E473" s="820"/>
      <c r="F473" s="88" t="s">
        <v>54</v>
      </c>
      <c r="G473" s="399"/>
      <c r="H473" s="399"/>
      <c r="I473" s="38" t="s">
        <v>54</v>
      </c>
      <c r="J473" s="38" t="s">
        <v>54</v>
      </c>
      <c r="K473" s="38" t="s">
        <v>54</v>
      </c>
      <c r="L473" s="84">
        <f t="shared" ref="L473:L474" si="438">IF(RIGHT(S473)="T",(+H473-G473),0)</f>
        <v>0</v>
      </c>
      <c r="M473" s="84">
        <f t="shared" ref="M473:M474" si="439">IF(RIGHT(S473)="U",(+H473-G473),0)</f>
        <v>0</v>
      </c>
      <c r="N473" s="84">
        <f t="shared" ref="N473:N474" si="440">IF(RIGHT(S473)="C",(+H473-G473),0)</f>
        <v>0</v>
      </c>
      <c r="O473" s="84">
        <f t="shared" ref="O473:O474" si="441">IF(RIGHT(S473)="D",(+H473-G473),0)</f>
        <v>0</v>
      </c>
      <c r="P473" s="38" t="s">
        <v>54</v>
      </c>
      <c r="Q473" s="38" t="s">
        <v>54</v>
      </c>
      <c r="R473" s="38" t="s">
        <v>54</v>
      </c>
      <c r="S473" s="393"/>
      <c r="T473" s="714"/>
      <c r="U473" s="192"/>
      <c r="V473" s="80"/>
      <c r="W473" s="81"/>
      <c r="X473" s="81"/>
      <c r="Y473" s="81"/>
      <c r="Z473" s="81"/>
      <c r="AA473" s="82"/>
    </row>
    <row r="474" spans="1:44" s="59" customFormat="1" ht="16.5">
      <c r="A474" s="833"/>
      <c r="B474" s="832"/>
      <c r="C474" s="834"/>
      <c r="D474" s="828"/>
      <c r="E474" s="820"/>
      <c r="F474" s="88" t="s">
        <v>54</v>
      </c>
      <c r="G474" s="399"/>
      <c r="H474" s="399"/>
      <c r="I474" s="38" t="s">
        <v>54</v>
      </c>
      <c r="J474" s="38" t="s">
        <v>54</v>
      </c>
      <c r="K474" s="38" t="s">
        <v>54</v>
      </c>
      <c r="L474" s="84">
        <f t="shared" si="438"/>
        <v>0</v>
      </c>
      <c r="M474" s="84">
        <f t="shared" si="439"/>
        <v>0</v>
      </c>
      <c r="N474" s="84">
        <f t="shared" si="440"/>
        <v>0</v>
      </c>
      <c r="O474" s="84">
        <f t="shared" si="441"/>
        <v>0</v>
      </c>
      <c r="P474" s="38" t="s">
        <v>54</v>
      </c>
      <c r="Q474" s="38" t="s">
        <v>54</v>
      </c>
      <c r="R474" s="38" t="s">
        <v>54</v>
      </c>
      <c r="S474" s="393"/>
      <c r="T474" s="714"/>
      <c r="U474" s="192"/>
      <c r="V474" s="80"/>
      <c r="W474" s="81"/>
      <c r="X474" s="81"/>
      <c r="Y474" s="81"/>
      <c r="Z474" s="81"/>
      <c r="AA474" s="82"/>
    </row>
    <row r="475" spans="1:44" s="69" customFormat="1" ht="30" customHeight="1" thickBot="1">
      <c r="A475" s="445"/>
      <c r="B475" s="168"/>
      <c r="C475" s="446" t="s">
        <v>58</v>
      </c>
      <c r="D475" s="168"/>
      <c r="E475" s="136"/>
      <c r="F475" s="169" t="s">
        <v>54</v>
      </c>
      <c r="G475" s="447"/>
      <c r="H475" s="447"/>
      <c r="I475" s="169" t="s">
        <v>54</v>
      </c>
      <c r="J475" s="169" t="s">
        <v>54</v>
      </c>
      <c r="K475" s="169" t="s">
        <v>54</v>
      </c>
      <c r="L475" s="170">
        <f>SUM(L472:L474)</f>
        <v>0</v>
      </c>
      <c r="M475" s="170">
        <f>SUM(M472:M474)</f>
        <v>0</v>
      </c>
      <c r="N475" s="170">
        <f>SUM(N472:N474)</f>
        <v>0</v>
      </c>
      <c r="O475" s="170">
        <f>SUM(O472:O474)</f>
        <v>0</v>
      </c>
      <c r="P475" s="169" t="s">
        <v>54</v>
      </c>
      <c r="Q475" s="169" t="s">
        <v>54</v>
      </c>
      <c r="R475" s="169" t="s">
        <v>54</v>
      </c>
      <c r="S475" s="448"/>
      <c r="T475" s="449"/>
      <c r="U475" s="168"/>
      <c r="V475" s="396">
        <f>$AB$15-((N475*24))</f>
        <v>696</v>
      </c>
      <c r="W475" s="435">
        <v>515</v>
      </c>
      <c r="X475" s="150">
        <v>41.743000000000002</v>
      </c>
      <c r="Y475" s="397">
        <f>W475*X475</f>
        <v>21497.645</v>
      </c>
      <c r="Z475" s="396">
        <f>(Y475*(V475-L475*24))/V475</f>
        <v>21497.645</v>
      </c>
      <c r="AA475" s="398">
        <f>(Z475/Y475)*100</f>
        <v>100</v>
      </c>
      <c r="AB475" s="59"/>
    </row>
    <row r="476" spans="1:44" s="51" customFormat="1" ht="30" customHeight="1">
      <c r="A476" s="1059">
        <v>98</v>
      </c>
      <c r="B476" s="1074" t="s">
        <v>254</v>
      </c>
      <c r="C476" s="1130" t="s">
        <v>255</v>
      </c>
      <c r="D476" s="1063">
        <v>73.825999999999993</v>
      </c>
      <c r="E476" s="1037" t="s">
        <v>53</v>
      </c>
      <c r="F476" s="38" t="s">
        <v>54</v>
      </c>
      <c r="G476" s="399"/>
      <c r="H476" s="399"/>
      <c r="I476" s="139"/>
      <c r="J476" s="139"/>
      <c r="K476" s="139"/>
      <c r="L476" s="84">
        <f>IF(RIGHT(S476)="T",(+H476-G476),0)</f>
        <v>0</v>
      </c>
      <c r="M476" s="84">
        <f>IF(RIGHT(S476)="U",(+H476-G476),0)</f>
        <v>0</v>
      </c>
      <c r="N476" s="84">
        <f>IF(RIGHT(S476)="C",(+H476-G476),0)</f>
        <v>0</v>
      </c>
      <c r="O476" s="84">
        <f>IF(RIGHT(S476)="D",(+H476-G476),0)</f>
        <v>0</v>
      </c>
      <c r="P476" s="44"/>
      <c r="Q476" s="44"/>
      <c r="R476" s="44"/>
      <c r="S476" s="393"/>
      <c r="T476" s="714"/>
      <c r="U476" s="44"/>
      <c r="V476" s="107"/>
      <c r="W476" s="108"/>
      <c r="X476" s="530"/>
      <c r="Y476" s="109"/>
      <c r="Z476" s="107"/>
      <c r="AA476" s="110"/>
      <c r="AB476" s="178"/>
      <c r="AC476" s="179"/>
      <c r="AD476" s="50"/>
      <c r="AE476" s="50"/>
      <c r="AF476" s="50"/>
      <c r="AG476" s="50"/>
      <c r="AH476" s="50"/>
      <c r="AI476" s="50"/>
      <c r="AJ476" s="50"/>
      <c r="AK476" s="50"/>
      <c r="AL476" s="50"/>
      <c r="AM476" s="50"/>
      <c r="AN476" s="50"/>
      <c r="AO476" s="50"/>
      <c r="AP476" s="50"/>
      <c r="AQ476" s="50"/>
      <c r="AR476" s="50"/>
    </row>
    <row r="477" spans="1:44" s="51" customFormat="1" ht="30" customHeight="1">
      <c r="A477" s="1060"/>
      <c r="B477" s="1075"/>
      <c r="C477" s="1131"/>
      <c r="D477" s="1064"/>
      <c r="E477" s="1037"/>
      <c r="F477" s="88"/>
      <c r="G477" s="171"/>
      <c r="H477" s="171"/>
      <c r="I477" s="40"/>
      <c r="J477" s="40"/>
      <c r="K477" s="40"/>
      <c r="L477" s="78">
        <f t="shared" ref="L477" si="442">IF(RIGHT(S477)="T",(+H477-G477),0)</f>
        <v>0</v>
      </c>
      <c r="M477" s="78">
        <f t="shared" ref="M477" si="443">IF(RIGHT(S477)="U",(+H477-G477),0)</f>
        <v>0</v>
      </c>
      <c r="N477" s="78">
        <f t="shared" ref="N477" si="444">IF(RIGHT(S477)="C",(+H477-G477),0)</f>
        <v>0</v>
      </c>
      <c r="O477" s="78">
        <f t="shared" ref="O477" si="445">IF(RIGHT(S477)="D",(+H477-G477),0)</f>
        <v>0</v>
      </c>
      <c r="P477" s="42"/>
      <c r="Q477" s="42"/>
      <c r="R477" s="42"/>
      <c r="S477" s="172"/>
      <c r="T477" s="378"/>
      <c r="U477" s="42"/>
      <c r="V477" s="189"/>
      <c r="W477" s="190"/>
      <c r="X477" s="537"/>
      <c r="Y477" s="191"/>
      <c r="Z477" s="189"/>
      <c r="AA477" s="443"/>
      <c r="AB477" s="178"/>
      <c r="AC477" s="179"/>
      <c r="AD477" s="50"/>
      <c r="AE477" s="50"/>
      <c r="AF477" s="50"/>
      <c r="AG477" s="50"/>
      <c r="AH477" s="50"/>
      <c r="AI477" s="50"/>
      <c r="AJ477" s="50"/>
      <c r="AK477" s="50"/>
      <c r="AL477" s="50"/>
      <c r="AM477" s="50"/>
      <c r="AN477" s="50"/>
      <c r="AO477" s="50"/>
      <c r="AP477" s="50"/>
      <c r="AQ477" s="50"/>
      <c r="AR477" s="50"/>
    </row>
    <row r="478" spans="1:44" s="69" customFormat="1" ht="30" customHeight="1" thickBot="1">
      <c r="A478" s="401"/>
      <c r="B478" s="60"/>
      <c r="C478" s="402" t="s">
        <v>58</v>
      </c>
      <c r="D478" s="60"/>
      <c r="E478" s="136"/>
      <c r="F478" s="62" t="s">
        <v>54</v>
      </c>
      <c r="G478" s="466"/>
      <c r="H478" s="466"/>
      <c r="I478" s="62" t="s">
        <v>54</v>
      </c>
      <c r="J478" s="62" t="s">
        <v>54</v>
      </c>
      <c r="K478" s="62" t="s">
        <v>54</v>
      </c>
      <c r="L478" s="63">
        <f>SUM(L476:L477)</f>
        <v>0</v>
      </c>
      <c r="M478" s="63">
        <f>SUM(M476:M477)</f>
        <v>0</v>
      </c>
      <c r="N478" s="63">
        <f>SUM(N476:N477)</f>
        <v>0</v>
      </c>
      <c r="O478" s="63">
        <f>SUM(O476:O477)</f>
        <v>0</v>
      </c>
      <c r="P478" s="62" t="s">
        <v>54</v>
      </c>
      <c r="Q478" s="62" t="s">
        <v>54</v>
      </c>
      <c r="R478" s="62" t="s">
        <v>54</v>
      </c>
      <c r="S478" s="442"/>
      <c r="T478" s="412"/>
      <c r="U478" s="60"/>
      <c r="V478" s="404">
        <f>$AB$15-((N478*24))</f>
        <v>696</v>
      </c>
      <c r="W478" s="405">
        <v>515</v>
      </c>
      <c r="X478" s="98">
        <v>73.825999999999993</v>
      </c>
      <c r="Y478" s="406">
        <f>W478*X478</f>
        <v>38020.39</v>
      </c>
      <c r="Z478" s="404">
        <f>(Y478*(V478-L478*24))/V478</f>
        <v>38020.39</v>
      </c>
      <c r="AA478" s="407">
        <f>(Z478/Y478)*100</f>
        <v>100</v>
      </c>
      <c r="AB478" s="59"/>
    </row>
    <row r="479" spans="1:44" s="59" customFormat="1" ht="30" customHeight="1">
      <c r="A479" s="842">
        <v>99</v>
      </c>
      <c r="B479" s="831" t="s">
        <v>256</v>
      </c>
      <c r="C479" s="824" t="s">
        <v>257</v>
      </c>
      <c r="D479" s="817">
        <v>73.825999999999993</v>
      </c>
      <c r="E479" s="818" t="s">
        <v>53</v>
      </c>
      <c r="F479" s="38" t="s">
        <v>54</v>
      </c>
      <c r="G479" s="633"/>
      <c r="H479" s="633"/>
      <c r="I479" s="38" t="s">
        <v>54</v>
      </c>
      <c r="J479" s="38" t="s">
        <v>54</v>
      </c>
      <c r="K479" s="38" t="s">
        <v>54</v>
      </c>
      <c r="L479" s="84">
        <f>IF(RIGHT(S479)="T",(+H479-G479),0)</f>
        <v>0</v>
      </c>
      <c r="M479" s="84">
        <f>IF(RIGHT(S479)="U",(+H479-G479),0)</f>
        <v>0</v>
      </c>
      <c r="N479" s="84">
        <f>IF(RIGHT(S479)="C",(+H479-G479),0)</f>
        <v>0</v>
      </c>
      <c r="O479" s="84">
        <f>IF(RIGHT(S479)="D",(+H479-G479),0)</f>
        <v>0</v>
      </c>
      <c r="P479" s="38" t="s">
        <v>54</v>
      </c>
      <c r="Q479" s="38" t="s">
        <v>54</v>
      </c>
      <c r="R479" s="38" t="s">
        <v>54</v>
      </c>
      <c r="S479" s="393"/>
      <c r="T479" s="714"/>
      <c r="U479" s="192"/>
      <c r="V479" s="74"/>
      <c r="W479" s="75"/>
      <c r="X479" s="75"/>
      <c r="Y479" s="75"/>
      <c r="Z479" s="75"/>
      <c r="AA479" s="76"/>
    </row>
    <row r="480" spans="1:44" s="69" customFormat="1" ht="30" customHeight="1" thickBot="1">
      <c r="A480" s="445"/>
      <c r="B480" s="646"/>
      <c r="C480" s="452" t="s">
        <v>58</v>
      </c>
      <c r="D480" s="646"/>
      <c r="E480" s="647"/>
      <c r="F480" s="119" t="s">
        <v>54</v>
      </c>
      <c r="G480" s="403"/>
      <c r="H480" s="403"/>
      <c r="I480" s="169" t="s">
        <v>54</v>
      </c>
      <c r="J480" s="169" t="s">
        <v>54</v>
      </c>
      <c r="K480" s="169" t="s">
        <v>54</v>
      </c>
      <c r="L480" s="170">
        <f>SUM(L479:L479)</f>
        <v>0</v>
      </c>
      <c r="M480" s="170">
        <f>SUM(M479:M479)</f>
        <v>0</v>
      </c>
      <c r="N480" s="170">
        <f>SUM(N479:N479)</f>
        <v>0</v>
      </c>
      <c r="O480" s="170">
        <f>SUM(O479:O479)</f>
        <v>0</v>
      </c>
      <c r="P480" s="169" t="s">
        <v>54</v>
      </c>
      <c r="Q480" s="169" t="s">
        <v>54</v>
      </c>
      <c r="R480" s="169" t="s">
        <v>54</v>
      </c>
      <c r="S480" s="448"/>
      <c r="T480" s="449"/>
      <c r="U480" s="168"/>
      <c r="V480" s="396">
        <f>$AB$15-((N480*24))</f>
        <v>696</v>
      </c>
      <c r="W480" s="435">
        <v>515</v>
      </c>
      <c r="X480" s="150">
        <v>73.825999999999993</v>
      </c>
      <c r="Y480" s="397">
        <f>W480*X480</f>
        <v>38020.39</v>
      </c>
      <c r="Z480" s="396">
        <f>(Y480*(V480-L480*24))/V480</f>
        <v>38020.39</v>
      </c>
      <c r="AA480" s="398">
        <f>(Z480/Y480)*100</f>
        <v>100</v>
      </c>
      <c r="AB480" s="59"/>
    </row>
    <row r="481" spans="1:44" s="51" customFormat="1" ht="30" customHeight="1" thickBot="1">
      <c r="A481" s="1059">
        <v>100</v>
      </c>
      <c r="B481" s="1160" t="s">
        <v>258</v>
      </c>
      <c r="C481" s="1159" t="s">
        <v>259</v>
      </c>
      <c r="D481" s="1161">
        <v>133.5</v>
      </c>
      <c r="E481" s="1150" t="s">
        <v>53</v>
      </c>
      <c r="F481" s="77" t="s">
        <v>54</v>
      </c>
      <c r="G481" s="399">
        <v>42429.69027777778</v>
      </c>
      <c r="H481" s="399">
        <v>42429.840277777781</v>
      </c>
      <c r="I481" s="139"/>
      <c r="J481" s="139"/>
      <c r="K481" s="139"/>
      <c r="L481" s="84">
        <f>IF(RIGHT(S481)="T",(+H481-G481),0)</f>
        <v>0</v>
      </c>
      <c r="M481" s="84">
        <f>IF(RIGHT(S481)="U",(+H481-G481),0)</f>
        <v>0</v>
      </c>
      <c r="N481" s="84">
        <f>IF(RIGHT(S481)="C",(+H481-G481),0)</f>
        <v>0</v>
      </c>
      <c r="O481" s="84">
        <f>IF(RIGHT(S481)="D",(+H481-G481),0)</f>
        <v>0.15000000000145519</v>
      </c>
      <c r="P481" s="44"/>
      <c r="Q481" s="44"/>
      <c r="R481" s="44"/>
      <c r="S481" s="393" t="s">
        <v>835</v>
      </c>
      <c r="T481" s="714" t="s">
        <v>982</v>
      </c>
      <c r="U481" s="44"/>
      <c r="V481" s="111"/>
      <c r="W481" s="112"/>
      <c r="X481" s="112"/>
      <c r="Y481" s="112"/>
      <c r="Z481" s="112"/>
      <c r="AA481" s="113"/>
      <c r="AB481" s="178"/>
      <c r="AC481" s="179"/>
      <c r="AD481" s="50"/>
      <c r="AE481" s="50"/>
      <c r="AF481" s="50"/>
      <c r="AG481" s="50"/>
      <c r="AH481" s="50"/>
      <c r="AI481" s="50"/>
      <c r="AJ481" s="50"/>
      <c r="AK481" s="50"/>
      <c r="AL481" s="50"/>
      <c r="AM481" s="50"/>
      <c r="AN481" s="50"/>
      <c r="AO481" s="50"/>
      <c r="AP481" s="50"/>
      <c r="AQ481" s="50"/>
      <c r="AR481" s="50"/>
    </row>
    <row r="482" spans="1:44" s="51" customFormat="1" ht="30" customHeight="1" thickBot="1">
      <c r="A482" s="1105"/>
      <c r="B482" s="1076"/>
      <c r="C482" s="1151"/>
      <c r="D482" s="1148"/>
      <c r="E482" s="1069"/>
      <c r="F482" s="867"/>
      <c r="G482" s="973"/>
      <c r="H482" s="973"/>
      <c r="I482" s="167"/>
      <c r="J482" s="167"/>
      <c r="K482" s="167"/>
      <c r="L482" s="868">
        <f>IF(RIGHT(S482)="T",(+H482-G482),0)</f>
        <v>0</v>
      </c>
      <c r="M482" s="868">
        <f>IF(RIGHT(S482)="U",(+H482-G482),0)</f>
        <v>0</v>
      </c>
      <c r="N482" s="868">
        <f>IF(RIGHT(S482)="C",(+H482-G482),0)</f>
        <v>0</v>
      </c>
      <c r="O482" s="868">
        <f>IF(RIGHT(S482)="D",(+H482-G482),0)</f>
        <v>0</v>
      </c>
      <c r="P482" s="682"/>
      <c r="Q482" s="682"/>
      <c r="R482" s="682"/>
      <c r="S482" s="974"/>
      <c r="T482" s="975"/>
      <c r="U482" s="682"/>
      <c r="V482" s="996"/>
      <c r="W482" s="997"/>
      <c r="X482" s="997"/>
      <c r="Y482" s="997"/>
      <c r="Z482" s="997"/>
      <c r="AA482" s="998"/>
      <c r="AB482" s="178"/>
      <c r="AC482" s="179"/>
      <c r="AD482" s="50"/>
      <c r="AE482" s="50"/>
      <c r="AF482" s="50"/>
      <c r="AG482" s="50"/>
      <c r="AH482" s="50"/>
      <c r="AI482" s="50"/>
      <c r="AJ482" s="50"/>
      <c r="AK482" s="50"/>
      <c r="AL482" s="50"/>
      <c r="AM482" s="50"/>
      <c r="AN482" s="50"/>
      <c r="AO482" s="50"/>
      <c r="AP482" s="50"/>
      <c r="AQ482" s="50"/>
      <c r="AR482" s="50"/>
    </row>
    <row r="483" spans="1:44" s="69" customFormat="1" ht="30" customHeight="1" thickBot="1">
      <c r="A483" s="445"/>
      <c r="B483" s="168"/>
      <c r="C483" s="446" t="s">
        <v>58</v>
      </c>
      <c r="D483" s="168"/>
      <c r="E483" s="658"/>
      <c r="F483" s="169" t="s">
        <v>54</v>
      </c>
      <c r="G483" s="447"/>
      <c r="H483" s="447"/>
      <c r="I483" s="169" t="s">
        <v>54</v>
      </c>
      <c r="J483" s="169" t="s">
        <v>54</v>
      </c>
      <c r="K483" s="169" t="s">
        <v>54</v>
      </c>
      <c r="L483" s="170">
        <f t="shared" ref="L483:N483" si="446">SUM(L481:L482)</f>
        <v>0</v>
      </c>
      <c r="M483" s="170">
        <f t="shared" si="446"/>
        <v>0</v>
      </c>
      <c r="N483" s="170">
        <f t="shared" si="446"/>
        <v>0</v>
      </c>
      <c r="O483" s="170">
        <f>SUM(O481:O482)</f>
        <v>0.15000000000145519</v>
      </c>
      <c r="P483" s="169" t="s">
        <v>54</v>
      </c>
      <c r="Q483" s="169" t="s">
        <v>54</v>
      </c>
      <c r="R483" s="169" t="s">
        <v>54</v>
      </c>
      <c r="S483" s="448"/>
      <c r="T483" s="449"/>
      <c r="U483" s="168"/>
      <c r="V483" s="396">
        <f>$AB$15-((N483*24))</f>
        <v>696</v>
      </c>
      <c r="W483" s="435">
        <v>515</v>
      </c>
      <c r="X483" s="150">
        <v>133.5</v>
      </c>
      <c r="Y483" s="397">
        <f>W483*X483</f>
        <v>68752.5</v>
      </c>
      <c r="Z483" s="396">
        <f>(Y483*(V483-L483*24))/V483</f>
        <v>68752.5</v>
      </c>
      <c r="AA483" s="398">
        <f>(Z483/Y483)*100</f>
        <v>100</v>
      </c>
      <c r="AB483" s="59"/>
    </row>
    <row r="484" spans="1:44" s="59" customFormat="1" ht="25.5" customHeight="1" thickBot="1">
      <c r="A484" s="1049">
        <v>101</v>
      </c>
      <c r="B484" s="1061" t="s">
        <v>260</v>
      </c>
      <c r="C484" s="1065" t="s">
        <v>261</v>
      </c>
      <c r="D484" s="1063">
        <v>66.009</v>
      </c>
      <c r="E484" s="1036" t="s">
        <v>53</v>
      </c>
      <c r="F484" s="38" t="s">
        <v>54</v>
      </c>
      <c r="G484" s="983"/>
      <c r="H484" s="984"/>
      <c r="I484" s="38" t="s">
        <v>54</v>
      </c>
      <c r="J484" s="38" t="s">
        <v>54</v>
      </c>
      <c r="K484" s="38" t="s">
        <v>54</v>
      </c>
      <c r="L484" s="84">
        <f>IF(RIGHT(S484)="T",(+H484-G484),0)</f>
        <v>0</v>
      </c>
      <c r="M484" s="84">
        <f>IF(RIGHT(S484)="U",(+H484-G484),0)</f>
        <v>0</v>
      </c>
      <c r="N484" s="84">
        <f>IF(RIGHT(S484)="C",(+H484-G484),0)</f>
        <v>0</v>
      </c>
      <c r="O484" s="84">
        <f>IF(RIGHT(S484)="D",(+H484-G484),0)</f>
        <v>0</v>
      </c>
      <c r="P484" s="38" t="s">
        <v>54</v>
      </c>
      <c r="Q484" s="38" t="s">
        <v>54</v>
      </c>
      <c r="R484" s="38" t="s">
        <v>54</v>
      </c>
      <c r="S484" s="393"/>
      <c r="T484" s="714"/>
      <c r="U484" s="192"/>
      <c r="V484" s="74"/>
      <c r="W484" s="75"/>
      <c r="X484" s="75"/>
      <c r="Y484" s="75"/>
      <c r="Z484" s="75"/>
      <c r="AA484" s="76"/>
    </row>
    <row r="485" spans="1:44" s="59" customFormat="1" ht="25.5" customHeight="1" thickBot="1">
      <c r="A485" s="1050"/>
      <c r="B485" s="1062"/>
      <c r="C485" s="1101"/>
      <c r="D485" s="1064"/>
      <c r="E485" s="1037"/>
      <c r="F485" s="88"/>
      <c r="G485" s="954"/>
      <c r="H485" s="955"/>
      <c r="I485" s="38"/>
      <c r="J485" s="38"/>
      <c r="K485" s="38"/>
      <c r="L485" s="84">
        <f>IF(RIGHT(S485)="T",(+H485-G485),0)</f>
        <v>0</v>
      </c>
      <c r="M485" s="84">
        <f>IF(RIGHT(S485)="U",(+H485-G485),0)</f>
        <v>0</v>
      </c>
      <c r="N485" s="84">
        <f>IF(RIGHT(S485)="C",(+H485-G485),0)</f>
        <v>0</v>
      </c>
      <c r="O485" s="84">
        <f>IF(RIGHT(S485)="D",(+H485-G485),0)</f>
        <v>0</v>
      </c>
      <c r="P485" s="38"/>
      <c r="Q485" s="38"/>
      <c r="R485" s="38"/>
      <c r="S485" s="393"/>
      <c r="T485" s="714"/>
      <c r="U485" s="89"/>
      <c r="V485" s="80"/>
      <c r="W485" s="81"/>
      <c r="X485" s="81"/>
      <c r="Y485" s="81"/>
      <c r="Z485" s="81"/>
      <c r="AA485" s="82"/>
    </row>
    <row r="486" spans="1:44" s="59" customFormat="1" ht="25.5" customHeight="1" thickBot="1">
      <c r="A486" s="1149"/>
      <c r="B486" s="1163"/>
      <c r="C486" s="1162"/>
      <c r="D486" s="1148"/>
      <c r="E486" s="1081"/>
      <c r="F486" s="867"/>
      <c r="G486" s="999"/>
      <c r="H486" s="1000"/>
      <c r="I486" s="103" t="s">
        <v>54</v>
      </c>
      <c r="J486" s="103" t="s">
        <v>54</v>
      </c>
      <c r="K486" s="103" t="s">
        <v>54</v>
      </c>
      <c r="L486" s="868">
        <f>IF(RIGHT(S486)="T",(+H486-G486),0)</f>
        <v>0</v>
      </c>
      <c r="M486" s="868">
        <f>IF(RIGHT(S486)="U",(+H486-G486),0)</f>
        <v>0</v>
      </c>
      <c r="N486" s="868">
        <f>IF(RIGHT(S486)="C",(+H486-G486),0)</f>
        <v>0</v>
      </c>
      <c r="O486" s="868">
        <f>IF(RIGHT(S486)="D",(+H486-G486),0)</f>
        <v>0</v>
      </c>
      <c r="P486" s="103" t="s">
        <v>54</v>
      </c>
      <c r="Q486" s="103" t="s">
        <v>54</v>
      </c>
      <c r="R486" s="103" t="s">
        <v>54</v>
      </c>
      <c r="S486" s="393"/>
      <c r="T486" s="714"/>
      <c r="U486" s="869"/>
      <c r="V486" s="870"/>
      <c r="W486" s="871"/>
      <c r="X486" s="871"/>
      <c r="Y486" s="871"/>
      <c r="Z486" s="871"/>
      <c r="AA486" s="872"/>
    </row>
    <row r="487" spans="1:44" s="69" customFormat="1" ht="30" customHeight="1" thickBot="1">
      <c r="A487" s="445"/>
      <c r="B487" s="168"/>
      <c r="C487" s="446" t="s">
        <v>58</v>
      </c>
      <c r="D487" s="168"/>
      <c r="E487" s="789"/>
      <c r="F487" s="169" t="s">
        <v>54</v>
      </c>
      <c r="G487" s="447"/>
      <c r="H487" s="447"/>
      <c r="I487" s="169" t="s">
        <v>54</v>
      </c>
      <c r="J487" s="169" t="s">
        <v>54</v>
      </c>
      <c r="K487" s="169" t="s">
        <v>54</v>
      </c>
      <c r="L487" s="170">
        <f>SUM(L484:L486)</f>
        <v>0</v>
      </c>
      <c r="M487" s="170">
        <f>SUM(M484:M486)</f>
        <v>0</v>
      </c>
      <c r="N487" s="170">
        <f>SUM(N484:N486)</f>
        <v>0</v>
      </c>
      <c r="O487" s="170">
        <f>SUM(O484:O486)</f>
        <v>0</v>
      </c>
      <c r="P487" s="169" t="s">
        <v>54</v>
      </c>
      <c r="Q487" s="169" t="s">
        <v>54</v>
      </c>
      <c r="R487" s="169" t="s">
        <v>54</v>
      </c>
      <c r="S487" s="448"/>
      <c r="T487" s="449"/>
      <c r="U487" s="168"/>
      <c r="V487" s="396">
        <f t="shared" ref="V487:V499" si="447">$AB$15-((N487*24))</f>
        <v>696</v>
      </c>
      <c r="W487" s="435">
        <v>616</v>
      </c>
      <c r="X487" s="150">
        <v>66.009</v>
      </c>
      <c r="Y487" s="397">
        <f t="shared" ref="Y487:Y499" si="448">W487*X487</f>
        <v>40661.544000000002</v>
      </c>
      <c r="Z487" s="396">
        <f t="shared" ref="Z487:Z499" si="449">(Y487*(V487-L487*24))/V487</f>
        <v>40661.544000000002</v>
      </c>
      <c r="AA487" s="455">
        <f t="shared" ref="AA487:AA499" si="450">(Z487/Y487)*100</f>
        <v>100</v>
      </c>
      <c r="AB487" s="59"/>
    </row>
    <row r="488" spans="1:44" s="51" customFormat="1" ht="30" customHeight="1" thickBot="1">
      <c r="A488" s="1059">
        <v>102</v>
      </c>
      <c r="B488" s="1074" t="s">
        <v>262</v>
      </c>
      <c r="C488" s="1130" t="s">
        <v>263</v>
      </c>
      <c r="D488" s="1063">
        <v>66.009</v>
      </c>
      <c r="E488" s="544" t="s">
        <v>53</v>
      </c>
      <c r="F488" s="71" t="s">
        <v>54</v>
      </c>
      <c r="G488" s="399">
        <v>42413.781944444447</v>
      </c>
      <c r="H488" s="399">
        <v>42413.793055555558</v>
      </c>
      <c r="I488" s="83"/>
      <c r="J488" s="83"/>
      <c r="K488" s="83"/>
      <c r="L488" s="72">
        <f>IF(RIGHT(S488)="T",(+H488-G488),0)</f>
        <v>0</v>
      </c>
      <c r="M488" s="72">
        <f>IF(RIGHT(S488)="U",(+H488-G488),0)</f>
        <v>1.1111111110949423E-2</v>
      </c>
      <c r="N488" s="72">
        <f>IF(RIGHT(S488)="C",(+H488-G488),0)</f>
        <v>0</v>
      </c>
      <c r="O488" s="72">
        <f>IF(RIGHT(S488)="D",(+H488-G488),0)</f>
        <v>0</v>
      </c>
      <c r="P488" s="93"/>
      <c r="Q488" s="93"/>
      <c r="R488" s="93"/>
      <c r="S488" s="393" t="s">
        <v>836</v>
      </c>
      <c r="T488" s="714" t="s">
        <v>983</v>
      </c>
      <c r="U488" s="93"/>
      <c r="V488" s="94"/>
      <c r="W488" s="95"/>
      <c r="X488" s="95"/>
      <c r="Y488" s="95"/>
      <c r="Z488" s="95"/>
      <c r="AA488" s="96"/>
      <c r="AB488" s="178"/>
      <c r="AC488" s="179"/>
      <c r="AD488" s="50"/>
      <c r="AE488" s="50"/>
      <c r="AF488" s="50"/>
      <c r="AG488" s="50"/>
      <c r="AH488" s="50"/>
      <c r="AI488" s="50"/>
      <c r="AJ488" s="50"/>
      <c r="AK488" s="50"/>
      <c r="AL488" s="50"/>
      <c r="AM488" s="50"/>
      <c r="AN488" s="50"/>
      <c r="AO488" s="50"/>
      <c r="AP488" s="50"/>
      <c r="AQ488" s="50"/>
      <c r="AR488" s="50"/>
    </row>
    <row r="489" spans="1:44" s="51" customFormat="1" ht="30" customHeight="1">
      <c r="A489" s="1060"/>
      <c r="B489" s="1075"/>
      <c r="C489" s="1131"/>
      <c r="D489" s="1064"/>
      <c r="E489" s="820"/>
      <c r="F489" s="88"/>
      <c r="G489" s="399">
        <v>42416.650694444441</v>
      </c>
      <c r="H489" s="399">
        <v>42416.67291666667</v>
      </c>
      <c r="I489" s="83"/>
      <c r="J489" s="83"/>
      <c r="K489" s="83"/>
      <c r="L489" s="72">
        <f t="shared" ref="L489" si="451">IF(RIGHT(S489)="T",(+H489-G489),0)</f>
        <v>0</v>
      </c>
      <c r="M489" s="72">
        <f t="shared" ref="M489" si="452">IF(RIGHT(S489)="U",(+H489-G489),0)</f>
        <v>2.2222222229174804E-2</v>
      </c>
      <c r="N489" s="72">
        <f t="shared" ref="N489" si="453">IF(RIGHT(S489)="C",(+H489-G489),0)</f>
        <v>0</v>
      </c>
      <c r="O489" s="72">
        <f t="shared" ref="O489" si="454">IF(RIGHT(S489)="D",(+H489-G489),0)</f>
        <v>0</v>
      </c>
      <c r="P489" s="93"/>
      <c r="Q489" s="93"/>
      <c r="R489" s="93"/>
      <c r="S489" s="393" t="s">
        <v>836</v>
      </c>
      <c r="T489" s="714" t="s">
        <v>984</v>
      </c>
      <c r="U489" s="42"/>
      <c r="V489" s="127"/>
      <c r="W489" s="114"/>
      <c r="X489" s="114"/>
      <c r="Y489" s="114"/>
      <c r="Z489" s="114"/>
      <c r="AA489" s="128"/>
      <c r="AB489" s="178"/>
      <c r="AC489" s="179"/>
      <c r="AD489" s="50"/>
      <c r="AE489" s="50"/>
      <c r="AF489" s="50"/>
      <c r="AG489" s="50"/>
      <c r="AH489" s="50"/>
      <c r="AI489" s="50"/>
      <c r="AJ489" s="50"/>
      <c r="AK489" s="50"/>
      <c r="AL489" s="50"/>
      <c r="AM489" s="50"/>
      <c r="AN489" s="50"/>
      <c r="AO489" s="50"/>
      <c r="AP489" s="50"/>
      <c r="AQ489" s="50"/>
      <c r="AR489" s="50"/>
    </row>
    <row r="490" spans="1:44" s="69" customFormat="1" ht="30" customHeight="1" thickBot="1">
      <c r="A490" s="401"/>
      <c r="B490" s="60"/>
      <c r="C490" s="402" t="s">
        <v>58</v>
      </c>
      <c r="D490" s="60"/>
      <c r="E490" s="136"/>
      <c r="F490" s="62" t="s">
        <v>54</v>
      </c>
      <c r="G490" s="403"/>
      <c r="H490" s="403"/>
      <c r="I490" s="62" t="s">
        <v>54</v>
      </c>
      <c r="J490" s="62" t="s">
        <v>54</v>
      </c>
      <c r="K490" s="62" t="s">
        <v>54</v>
      </c>
      <c r="L490" s="63">
        <f>SUM(L488:L489)</f>
        <v>0</v>
      </c>
      <c r="M490" s="63">
        <f>SUM(M488:M489)</f>
        <v>3.3333333340124227E-2</v>
      </c>
      <c r="N490" s="63">
        <f>SUM(N488:N489)</f>
        <v>0</v>
      </c>
      <c r="O490" s="63">
        <f>SUM(O488:O489)</f>
        <v>0</v>
      </c>
      <c r="P490" s="62" t="s">
        <v>54</v>
      </c>
      <c r="Q490" s="62" t="s">
        <v>54</v>
      </c>
      <c r="R490" s="62" t="s">
        <v>54</v>
      </c>
      <c r="S490" s="442"/>
      <c r="T490" s="412"/>
      <c r="U490" s="60"/>
      <c r="V490" s="404">
        <f t="shared" ref="V490" si="455">$AB$15-((N490*24))</f>
        <v>696</v>
      </c>
      <c r="W490" s="405">
        <v>616</v>
      </c>
      <c r="X490" s="98">
        <v>66.009</v>
      </c>
      <c r="Y490" s="406">
        <f t="shared" ref="Y490" si="456">W490*X490</f>
        <v>40661.544000000002</v>
      </c>
      <c r="Z490" s="404">
        <f t="shared" ref="Z490" si="457">(Y490*(V490-L490*24))/V490</f>
        <v>40661.544000000002</v>
      </c>
      <c r="AA490" s="407">
        <f t="shared" ref="AA490" si="458">(Z490/Y490)*100</f>
        <v>100</v>
      </c>
      <c r="AB490" s="59"/>
    </row>
    <row r="491" spans="1:44" s="51" customFormat="1" ht="30" customHeight="1">
      <c r="A491" s="736">
        <v>103</v>
      </c>
      <c r="B491" s="735" t="s">
        <v>264</v>
      </c>
      <c r="C491" s="734" t="s">
        <v>265</v>
      </c>
      <c r="D491" s="733">
        <v>178.69</v>
      </c>
      <c r="E491" s="745" t="s">
        <v>53</v>
      </c>
      <c r="F491" s="71" t="s">
        <v>54</v>
      </c>
      <c r="G491" s="399"/>
      <c r="H491" s="399"/>
      <c r="I491" s="83"/>
      <c r="J491" s="83"/>
      <c r="K491" s="83"/>
      <c r="L491" s="72">
        <f>IF(RIGHT(S491)="T",(+H491-G491),0)</f>
        <v>0</v>
      </c>
      <c r="M491" s="72">
        <f>IF(RIGHT(S491)="U",(+H491-G491),0)</f>
        <v>0</v>
      </c>
      <c r="N491" s="72">
        <f>IF(RIGHT(S491)="C",(+H491-G491),0)</f>
        <v>0</v>
      </c>
      <c r="O491" s="72">
        <f>IF(RIGHT(S491)="D",(+H491-G491),0)</f>
        <v>0</v>
      </c>
      <c r="P491" s="93"/>
      <c r="Q491" s="93"/>
      <c r="R491" s="93"/>
      <c r="S491" s="393"/>
      <c r="T491" s="666"/>
      <c r="U491" s="93"/>
      <c r="V491" s="456"/>
      <c r="W491" s="197"/>
      <c r="X491" s="197"/>
      <c r="Y491" s="197"/>
      <c r="Z491" s="197"/>
      <c r="AA491" s="198"/>
      <c r="AB491" s="178"/>
      <c r="AC491" s="179"/>
      <c r="AD491" s="50"/>
      <c r="AE491" s="50"/>
      <c r="AF491" s="50"/>
      <c r="AG491" s="50"/>
      <c r="AH491" s="50"/>
      <c r="AI491" s="50"/>
      <c r="AJ491" s="50"/>
      <c r="AK491" s="50"/>
      <c r="AL491" s="50"/>
      <c r="AM491" s="50"/>
      <c r="AN491" s="50"/>
      <c r="AO491" s="50"/>
      <c r="AP491" s="50"/>
      <c r="AQ491" s="50"/>
      <c r="AR491" s="50"/>
    </row>
    <row r="492" spans="1:44" s="69" customFormat="1" ht="30" customHeight="1" thickBot="1">
      <c r="A492" s="401"/>
      <c r="B492" s="60"/>
      <c r="C492" s="402" t="s">
        <v>58</v>
      </c>
      <c r="D492" s="60"/>
      <c r="E492" s="136"/>
      <c r="F492" s="62" t="s">
        <v>54</v>
      </c>
      <c r="G492" s="403"/>
      <c r="H492" s="403"/>
      <c r="I492" s="62" t="s">
        <v>54</v>
      </c>
      <c r="J492" s="62" t="s">
        <v>54</v>
      </c>
      <c r="K492" s="62" t="s">
        <v>54</v>
      </c>
      <c r="L492" s="63">
        <f>SUM(L491:L491)</f>
        <v>0</v>
      </c>
      <c r="M492" s="63">
        <f>SUM(M491:M491)</f>
        <v>0</v>
      </c>
      <c r="N492" s="63">
        <f>SUM(N491:N491)</f>
        <v>0</v>
      </c>
      <c r="O492" s="63">
        <f>SUM(O491:O491)</f>
        <v>0</v>
      </c>
      <c r="P492" s="63"/>
      <c r="Q492" s="63"/>
      <c r="R492" s="63"/>
      <c r="S492" s="442"/>
      <c r="T492" s="412"/>
      <c r="U492" s="60"/>
      <c r="V492" s="404">
        <f t="shared" ref="V492" si="459">$AB$15-((N492*24))</f>
        <v>696</v>
      </c>
      <c r="W492" s="405">
        <v>678</v>
      </c>
      <c r="X492" s="98">
        <v>178.69</v>
      </c>
      <c r="Y492" s="406">
        <f t="shared" ref="Y492" si="460">W492*X492</f>
        <v>121151.81999999999</v>
      </c>
      <c r="Z492" s="404">
        <f t="shared" ref="Z492" si="461">(Y492*(V492-L492*24))/V492</f>
        <v>121151.81999999999</v>
      </c>
      <c r="AA492" s="413">
        <f t="shared" ref="AA492" si="462">(Z492/Y492)*100</f>
        <v>100</v>
      </c>
      <c r="AB492" s="59"/>
    </row>
    <row r="493" spans="1:44" s="51" customFormat="1" ht="30" customHeight="1" thickBot="1">
      <c r="A493" s="1059">
        <v>104</v>
      </c>
      <c r="B493" s="1074" t="s">
        <v>266</v>
      </c>
      <c r="C493" s="1130" t="s">
        <v>267</v>
      </c>
      <c r="D493" s="1063">
        <v>175.63</v>
      </c>
      <c r="E493" s="1036" t="s">
        <v>53</v>
      </c>
      <c r="F493" s="71" t="s">
        <v>54</v>
      </c>
      <c r="G493" s="399"/>
      <c r="H493" s="399"/>
      <c r="I493" s="83"/>
      <c r="J493" s="83"/>
      <c r="K493" s="83"/>
      <c r="L493" s="72">
        <f>IF(RIGHT(S493)="T",(+H493-G493),0)</f>
        <v>0</v>
      </c>
      <c r="M493" s="72">
        <f>IF(RIGHT(S493)="U",(+H493-G493),0)</f>
        <v>0</v>
      </c>
      <c r="N493" s="72">
        <f>IF(RIGHT(S493)="C",(+H493-G493),0)</f>
        <v>0</v>
      </c>
      <c r="O493" s="72">
        <f>IF(RIGHT(S493)="D",(+H493-G493),0)</f>
        <v>0</v>
      </c>
      <c r="P493" s="93"/>
      <c r="Q493" s="93"/>
      <c r="R493" s="93"/>
      <c r="S493" s="393"/>
      <c r="T493" s="714"/>
      <c r="U493" s="93"/>
      <c r="V493" s="199"/>
      <c r="W493" s="200"/>
      <c r="X493" s="200"/>
      <c r="Y493" s="200"/>
      <c r="Z493" s="200"/>
      <c r="AA493" s="201"/>
      <c r="AB493" s="178"/>
      <c r="AC493" s="179"/>
      <c r="AD493" s="50"/>
      <c r="AE493" s="50"/>
      <c r="AF493" s="50"/>
      <c r="AG493" s="50"/>
      <c r="AH493" s="50"/>
      <c r="AI493" s="50"/>
      <c r="AJ493" s="50"/>
      <c r="AK493" s="50"/>
      <c r="AL493" s="50"/>
      <c r="AM493" s="50"/>
      <c r="AN493" s="50"/>
      <c r="AO493" s="50"/>
      <c r="AP493" s="50"/>
      <c r="AQ493" s="50"/>
      <c r="AR493" s="50"/>
    </row>
    <row r="494" spans="1:44" s="51" customFormat="1" ht="30" customHeight="1">
      <c r="A494" s="1103"/>
      <c r="B494" s="1093"/>
      <c r="C494" s="1133"/>
      <c r="D494" s="1067"/>
      <c r="E494" s="1038"/>
      <c r="F494" s="88"/>
      <c r="G494" s="399"/>
      <c r="H494" s="399"/>
      <c r="I494" s="40"/>
      <c r="J494" s="40"/>
      <c r="K494" s="40"/>
      <c r="L494" s="72">
        <f>IF(RIGHT(S494)="T",(+H494-G494),0)</f>
        <v>0</v>
      </c>
      <c r="M494" s="72">
        <f>IF(RIGHT(S494)="U",(+H494-G494),0)</f>
        <v>0</v>
      </c>
      <c r="N494" s="72">
        <f>IF(RIGHT(S494)="C",(+H494-G494),0)</f>
        <v>0</v>
      </c>
      <c r="O494" s="72">
        <f>IF(RIGHT(S494)="D",(+H494-G494),0)</f>
        <v>0</v>
      </c>
      <c r="P494" s="42"/>
      <c r="Q494" s="42"/>
      <c r="R494" s="42"/>
      <c r="S494" s="393"/>
      <c r="T494" s="714"/>
      <c r="U494" s="42"/>
      <c r="V494" s="457"/>
      <c r="W494" s="458"/>
      <c r="X494" s="458"/>
      <c r="Y494" s="458"/>
      <c r="Z494" s="458"/>
      <c r="AA494" s="459"/>
      <c r="AB494" s="178"/>
      <c r="AC494" s="179"/>
      <c r="AD494" s="50"/>
      <c r="AE494" s="50"/>
      <c r="AF494" s="50"/>
      <c r="AG494" s="50"/>
      <c r="AH494" s="50"/>
      <c r="AI494" s="50"/>
      <c r="AJ494" s="50"/>
      <c r="AK494" s="50"/>
      <c r="AL494" s="50"/>
      <c r="AM494" s="50"/>
      <c r="AN494" s="50"/>
      <c r="AO494" s="50"/>
      <c r="AP494" s="50"/>
      <c r="AQ494" s="50"/>
      <c r="AR494" s="50"/>
    </row>
    <row r="495" spans="1:44" s="69" customFormat="1" ht="30" customHeight="1" thickBot="1">
      <c r="A495" s="401"/>
      <c r="B495" s="60"/>
      <c r="C495" s="402" t="s">
        <v>58</v>
      </c>
      <c r="D495" s="60"/>
      <c r="E495" s="136"/>
      <c r="F495" s="62" t="s">
        <v>54</v>
      </c>
      <c r="G495" s="403"/>
      <c r="H495" s="403"/>
      <c r="I495" s="62" t="s">
        <v>54</v>
      </c>
      <c r="J495" s="62" t="s">
        <v>54</v>
      </c>
      <c r="K495" s="62" t="s">
        <v>54</v>
      </c>
      <c r="L495" s="63">
        <f>SUM(L493:L494)</f>
        <v>0</v>
      </c>
      <c r="M495" s="63">
        <f t="shared" ref="M495:O495" si="463">SUM(M493:M494)</f>
        <v>0</v>
      </c>
      <c r="N495" s="63">
        <f t="shared" si="463"/>
        <v>0</v>
      </c>
      <c r="O495" s="63">
        <f t="shared" si="463"/>
        <v>0</v>
      </c>
      <c r="P495" s="63"/>
      <c r="Q495" s="63"/>
      <c r="R495" s="63"/>
      <c r="S495" s="442"/>
      <c r="T495" s="412"/>
      <c r="U495" s="60"/>
      <c r="V495" s="404">
        <f t="shared" ref="V495" si="464">$AB$15-((N495*24))</f>
        <v>696</v>
      </c>
      <c r="W495" s="405">
        <v>673</v>
      </c>
      <c r="X495" s="98">
        <v>175.63</v>
      </c>
      <c r="Y495" s="406">
        <f t="shared" ref="Y495" si="465">W495*X495</f>
        <v>118198.98999999999</v>
      </c>
      <c r="Z495" s="404">
        <f t="shared" ref="Z495" si="466">(Y495*(V495-L495*24))/V495</f>
        <v>118198.98999999999</v>
      </c>
      <c r="AA495" s="407">
        <f t="shared" ref="AA495" si="467">(Z495/Y495)*100</f>
        <v>100</v>
      </c>
      <c r="AB495" s="59"/>
    </row>
    <row r="496" spans="1:44" s="51" customFormat="1" ht="30" customHeight="1">
      <c r="A496" s="1059">
        <v>105</v>
      </c>
      <c r="B496" s="1074" t="s">
        <v>268</v>
      </c>
      <c r="C496" s="1130" t="s">
        <v>269</v>
      </c>
      <c r="D496" s="1063">
        <v>59.868000000000002</v>
      </c>
      <c r="E496" s="1037" t="s">
        <v>53</v>
      </c>
      <c r="F496" s="38" t="s">
        <v>54</v>
      </c>
      <c r="G496" s="399"/>
      <c r="H496" s="399"/>
      <c r="I496" s="139"/>
      <c r="J496" s="139"/>
      <c r="K496" s="139"/>
      <c r="L496" s="72">
        <f>IF(RIGHT(S496)="T",(+H496-G496),0)</f>
        <v>0</v>
      </c>
      <c r="M496" s="72">
        <f>IF(RIGHT(S496)="U",(+H496-G496),0)</f>
        <v>0</v>
      </c>
      <c r="N496" s="72">
        <f>IF(RIGHT(S496)="C",(+H496-G496),0)</f>
        <v>0</v>
      </c>
      <c r="O496" s="72">
        <f>IF(RIGHT(S496)="D",(+H496-G496),0)</f>
        <v>0</v>
      </c>
      <c r="P496" s="44"/>
      <c r="Q496" s="44"/>
      <c r="R496" s="44"/>
      <c r="S496" s="393"/>
      <c r="T496" s="714"/>
      <c r="U496" s="44"/>
      <c r="V496" s="107"/>
      <c r="W496" s="108"/>
      <c r="X496" s="530"/>
      <c r="Y496" s="109"/>
      <c r="Z496" s="107"/>
      <c r="AA496" s="110"/>
      <c r="AB496" s="178"/>
      <c r="AC496" s="179"/>
      <c r="AD496" s="50"/>
      <c r="AE496" s="50"/>
      <c r="AF496" s="50"/>
      <c r="AG496" s="50"/>
      <c r="AH496" s="50"/>
      <c r="AI496" s="50"/>
      <c r="AJ496" s="50"/>
      <c r="AK496" s="50"/>
      <c r="AL496" s="50"/>
      <c r="AM496" s="50"/>
      <c r="AN496" s="50"/>
      <c r="AO496" s="50"/>
      <c r="AP496" s="50"/>
      <c r="AQ496" s="50"/>
      <c r="AR496" s="50"/>
    </row>
    <row r="497" spans="1:44" s="51" customFormat="1" ht="30" customHeight="1">
      <c r="A497" s="1103"/>
      <c r="B497" s="1093"/>
      <c r="C497" s="1133"/>
      <c r="D497" s="1067"/>
      <c r="E497" s="1038"/>
      <c r="F497" s="88"/>
      <c r="G497" s="171"/>
      <c r="H497" s="171"/>
      <c r="I497" s="40"/>
      <c r="J497" s="40"/>
      <c r="K497" s="40"/>
      <c r="L497" s="78">
        <f>IF(RIGHT(S497)="T",(+H497-G497),0)</f>
        <v>0</v>
      </c>
      <c r="M497" s="78">
        <f>IF(RIGHT(S497)="U",(+H497-G497),0)</f>
        <v>0</v>
      </c>
      <c r="N497" s="78">
        <f>IF(RIGHT(S497)="C",(+H497-G497),0)</f>
        <v>0</v>
      </c>
      <c r="O497" s="78">
        <f>IF(RIGHT(S497)="D",(+H497-G497),0)</f>
        <v>0</v>
      </c>
      <c r="P497" s="42"/>
      <c r="Q497" s="42"/>
      <c r="R497" s="42"/>
      <c r="S497" s="172"/>
      <c r="T497" s="378"/>
      <c r="U497" s="42"/>
      <c r="V497" s="189"/>
      <c r="W497" s="190"/>
      <c r="X497" s="537"/>
      <c r="Y497" s="191"/>
      <c r="Z497" s="189"/>
      <c r="AA497" s="443"/>
      <c r="AB497" s="178"/>
      <c r="AC497" s="179"/>
      <c r="AD497" s="50"/>
      <c r="AE497" s="50"/>
      <c r="AF497" s="50"/>
      <c r="AG497" s="50"/>
      <c r="AH497" s="50"/>
      <c r="AI497" s="50"/>
      <c r="AJ497" s="50"/>
      <c r="AK497" s="50"/>
      <c r="AL497" s="50"/>
      <c r="AM497" s="50"/>
      <c r="AN497" s="50"/>
      <c r="AO497" s="50"/>
      <c r="AP497" s="50"/>
      <c r="AQ497" s="50"/>
      <c r="AR497" s="50"/>
    </row>
    <row r="498" spans="1:44" s="69" customFormat="1" ht="30" customHeight="1" thickBot="1">
      <c r="A498" s="401"/>
      <c r="B498" s="60"/>
      <c r="C498" s="402" t="s">
        <v>58</v>
      </c>
      <c r="D498" s="60"/>
      <c r="E498" s="136"/>
      <c r="F498" s="62" t="s">
        <v>54</v>
      </c>
      <c r="G498" s="403"/>
      <c r="H498" s="403"/>
      <c r="I498" s="62" t="s">
        <v>54</v>
      </c>
      <c r="J498" s="62" t="s">
        <v>54</v>
      </c>
      <c r="K498" s="62" t="s">
        <v>54</v>
      </c>
      <c r="L498" s="63">
        <f>SUM(L496:L496)</f>
        <v>0</v>
      </c>
      <c r="M498" s="63">
        <f>SUM(M496:M496)</f>
        <v>0</v>
      </c>
      <c r="N498" s="63">
        <f>SUM(N496:N496)</f>
        <v>0</v>
      </c>
      <c r="O498" s="63">
        <f>SUM(O496:O496)</f>
        <v>0</v>
      </c>
      <c r="P498" s="63">
        <f>SUM(P495:P496)</f>
        <v>0</v>
      </c>
      <c r="Q498" s="63">
        <f>SUM(Q495:Q496)</f>
        <v>0</v>
      </c>
      <c r="R498" s="63">
        <f>SUM(R495:R496)</f>
        <v>0</v>
      </c>
      <c r="S498" s="442"/>
      <c r="T498" s="412"/>
      <c r="U498" s="60"/>
      <c r="V498" s="404">
        <f t="shared" ref="V498" si="468">$AB$15-((N498*24))</f>
        <v>696</v>
      </c>
      <c r="W498" s="405">
        <v>515</v>
      </c>
      <c r="X498" s="98">
        <v>59.868000000000002</v>
      </c>
      <c r="Y498" s="406">
        <f t="shared" ref="Y498" si="469">W498*X498</f>
        <v>30832.02</v>
      </c>
      <c r="Z498" s="404">
        <f t="shared" ref="Z498" si="470">(Y498*(V498-L498*24))/V498</f>
        <v>30832.020000000004</v>
      </c>
      <c r="AA498" s="413">
        <f t="shared" ref="AA498" si="471">(Z498/Y498)*100</f>
        <v>100.00000000000003</v>
      </c>
      <c r="AB498" s="59"/>
    </row>
    <row r="499" spans="1:44" s="51" customFormat="1" ht="30" customHeight="1" thickBot="1">
      <c r="A499" s="99">
        <v>106</v>
      </c>
      <c r="B499" s="100" t="s">
        <v>270</v>
      </c>
      <c r="C499" s="101" t="s">
        <v>271</v>
      </c>
      <c r="D499" s="66">
        <v>59.868000000000002</v>
      </c>
      <c r="E499" s="70" t="s">
        <v>53</v>
      </c>
      <c r="F499" s="103" t="s">
        <v>54</v>
      </c>
      <c r="G499" s="102"/>
      <c r="H499" s="102"/>
      <c r="I499" s="104"/>
      <c r="J499" s="104"/>
      <c r="K499" s="104"/>
      <c r="L499" s="895">
        <v>0</v>
      </c>
      <c r="M499" s="895">
        <v>0</v>
      </c>
      <c r="N499" s="895">
        <v>0</v>
      </c>
      <c r="O499" s="895">
        <v>0</v>
      </c>
      <c r="P499" s="105"/>
      <c r="Q499" s="105"/>
      <c r="R499" s="105"/>
      <c r="S499" s="105"/>
      <c r="T499" s="377"/>
      <c r="U499" s="105"/>
      <c r="V499" s="64">
        <f t="shared" si="447"/>
        <v>696</v>
      </c>
      <c r="W499" s="65">
        <v>515</v>
      </c>
      <c r="X499" s="66">
        <v>59.868000000000002</v>
      </c>
      <c r="Y499" s="67">
        <f t="shared" si="448"/>
        <v>30832.02</v>
      </c>
      <c r="Z499" s="64">
        <f t="shared" si="449"/>
        <v>30832.020000000004</v>
      </c>
      <c r="AA499" s="68">
        <f t="shared" si="450"/>
        <v>100.00000000000003</v>
      </c>
      <c r="AB499" s="178"/>
      <c r="AC499" s="179"/>
      <c r="AD499" s="50"/>
      <c r="AE499" s="50"/>
      <c r="AF499" s="50"/>
      <c r="AG499" s="50"/>
      <c r="AH499" s="50"/>
      <c r="AI499" s="50"/>
      <c r="AJ499" s="50"/>
      <c r="AK499" s="50"/>
      <c r="AL499" s="50"/>
      <c r="AM499" s="50"/>
      <c r="AN499" s="50"/>
      <c r="AO499" s="50"/>
      <c r="AP499" s="50"/>
      <c r="AQ499" s="50"/>
      <c r="AR499" s="50"/>
    </row>
    <row r="500" spans="1:44" s="51" customFormat="1" ht="30" customHeight="1">
      <c r="A500" s="921">
        <v>107</v>
      </c>
      <c r="B500" s="909" t="s">
        <v>272</v>
      </c>
      <c r="C500" s="912" t="s">
        <v>273</v>
      </c>
      <c r="D500" s="910">
        <v>54.298000000000002</v>
      </c>
      <c r="E500" s="919" t="s">
        <v>53</v>
      </c>
      <c r="F500" s="71" t="s">
        <v>54</v>
      </c>
      <c r="G500" s="399"/>
      <c r="H500" s="399"/>
      <c r="I500" s="83"/>
      <c r="J500" s="83"/>
      <c r="K500" s="83"/>
      <c r="L500" s="72">
        <f>IF(RIGHT(S500)="T",(+H500-G500),0)</f>
        <v>0</v>
      </c>
      <c r="M500" s="72">
        <f>IF(RIGHT(S500)="U",(+H500-G500),0)</f>
        <v>0</v>
      </c>
      <c r="N500" s="72">
        <f>IF(RIGHT(S500)="C",(+H500-G500),0)</f>
        <v>0</v>
      </c>
      <c r="O500" s="72">
        <f>IF(RIGHT(S500)="D",(+H500-G500),0)</f>
        <v>0</v>
      </c>
      <c r="P500" s="93"/>
      <c r="Q500" s="93"/>
      <c r="R500" s="93"/>
      <c r="S500" s="393"/>
      <c r="T500" s="714"/>
      <c r="U500" s="93"/>
      <c r="V500" s="456"/>
      <c r="W500" s="197"/>
      <c r="X500" s="197"/>
      <c r="Y500" s="197"/>
      <c r="Z500" s="197"/>
      <c r="AA500" s="198"/>
      <c r="AB500" s="178"/>
      <c r="AC500" s="179"/>
      <c r="AD500" s="50"/>
      <c r="AE500" s="50"/>
      <c r="AF500" s="50"/>
      <c r="AG500" s="50"/>
      <c r="AH500" s="50"/>
      <c r="AI500" s="50"/>
      <c r="AJ500" s="50"/>
      <c r="AK500" s="50"/>
      <c r="AL500" s="50"/>
      <c r="AM500" s="50"/>
      <c r="AN500" s="50"/>
      <c r="AO500" s="50"/>
      <c r="AP500" s="50"/>
      <c r="AQ500" s="50"/>
      <c r="AR500" s="50"/>
    </row>
    <row r="501" spans="1:44" s="69" customFormat="1" ht="30" customHeight="1" thickBot="1">
      <c r="A501" s="401"/>
      <c r="B501" s="60"/>
      <c r="C501" s="402" t="s">
        <v>58</v>
      </c>
      <c r="D501" s="60"/>
      <c r="E501" s="61"/>
      <c r="F501" s="62" t="s">
        <v>54</v>
      </c>
      <c r="G501" s="403"/>
      <c r="H501" s="403"/>
      <c r="I501" s="62" t="s">
        <v>54</v>
      </c>
      <c r="J501" s="62" t="s">
        <v>54</v>
      </c>
      <c r="K501" s="62" t="s">
        <v>54</v>
      </c>
      <c r="L501" s="63">
        <f>SUM(L500:L500)</f>
        <v>0</v>
      </c>
      <c r="M501" s="63">
        <f>SUM(M500:M500)</f>
        <v>0</v>
      </c>
      <c r="N501" s="63">
        <f>SUM(N500:N500)</f>
        <v>0</v>
      </c>
      <c r="O501" s="63">
        <f>SUM(O500:O500)</f>
        <v>0</v>
      </c>
      <c r="P501" s="63">
        <f t="shared" ref="P501" si="472">SUM(P496:P500)</f>
        <v>0</v>
      </c>
      <c r="Q501" s="63">
        <f t="shared" ref="Q501" si="473">SUM(Q496:Q500)</f>
        <v>0</v>
      </c>
      <c r="R501" s="63">
        <f t="shared" ref="R501" si="474">SUM(R496:R500)</f>
        <v>0</v>
      </c>
      <c r="S501" s="442"/>
      <c r="T501" s="412"/>
      <c r="U501" s="60"/>
      <c r="V501" s="404">
        <f t="shared" ref="V501" si="475">$AB$15-((N501*24))</f>
        <v>696</v>
      </c>
      <c r="W501" s="405">
        <v>515</v>
      </c>
      <c r="X501" s="98">
        <v>54.298000000000002</v>
      </c>
      <c r="Y501" s="406">
        <f t="shared" ref="Y501" si="476">W501*X501</f>
        <v>27963.47</v>
      </c>
      <c r="Z501" s="404">
        <f t="shared" ref="Z501" si="477">(Y501*(V501-L501*24))/V501</f>
        <v>27963.47</v>
      </c>
      <c r="AA501" s="407">
        <f t="shared" ref="AA501" si="478">(Z501/Y501)*100</f>
        <v>100</v>
      </c>
      <c r="AB501" s="59"/>
    </row>
    <row r="502" spans="1:44" s="51" customFormat="1" ht="30" customHeight="1">
      <c r="A502" s="1138">
        <v>108</v>
      </c>
      <c r="B502" s="1074" t="s">
        <v>274</v>
      </c>
      <c r="C502" s="1130" t="s">
        <v>275</v>
      </c>
      <c r="D502" s="1063">
        <v>54.298000000000002</v>
      </c>
      <c r="E502" s="1053" t="s">
        <v>53</v>
      </c>
      <c r="F502" s="71" t="s">
        <v>54</v>
      </c>
      <c r="G502" s="399"/>
      <c r="H502" s="399"/>
      <c r="I502" s="83"/>
      <c r="J502" s="83"/>
      <c r="K502" s="83"/>
      <c r="L502" s="72">
        <f>IF(RIGHT(S502)="T",(+H502-G502),0)</f>
        <v>0</v>
      </c>
      <c r="M502" s="72">
        <f>IF(RIGHT(S502)="U",(+H502-G502),0)</f>
        <v>0</v>
      </c>
      <c r="N502" s="72">
        <f>IF(RIGHT(S502)="C",(+H502-G502),0)</f>
        <v>0</v>
      </c>
      <c r="O502" s="72">
        <f>IF(RIGHT(S502)="D",(+H502-G502),0)</f>
        <v>0</v>
      </c>
      <c r="P502" s="93"/>
      <c r="Q502" s="93"/>
      <c r="R502" s="93"/>
      <c r="S502" s="393"/>
      <c r="T502" s="714"/>
      <c r="U502" s="93"/>
      <c r="V502" s="456"/>
      <c r="W502" s="197"/>
      <c r="X502" s="197"/>
      <c r="Y502" s="197"/>
      <c r="Z502" s="197"/>
      <c r="AA502" s="198"/>
      <c r="AB502" s="178"/>
      <c r="AC502" s="179"/>
      <c r="AD502" s="50"/>
      <c r="AE502" s="50"/>
      <c r="AF502" s="50"/>
      <c r="AG502" s="50"/>
      <c r="AH502" s="50"/>
      <c r="AI502" s="50"/>
      <c r="AJ502" s="50"/>
      <c r="AK502" s="50"/>
      <c r="AL502" s="50"/>
      <c r="AM502" s="50"/>
      <c r="AN502" s="50"/>
      <c r="AO502" s="50"/>
      <c r="AP502" s="50"/>
      <c r="AQ502" s="50"/>
      <c r="AR502" s="50"/>
    </row>
    <row r="503" spans="1:44" s="51" customFormat="1" ht="30" customHeight="1">
      <c r="A503" s="1139"/>
      <c r="B503" s="1075"/>
      <c r="C503" s="1054"/>
      <c r="D503" s="1064"/>
      <c r="E503" s="1054"/>
      <c r="F503" s="77"/>
      <c r="G503" s="171"/>
      <c r="H503" s="171"/>
      <c r="I503" s="142"/>
      <c r="J503" s="142"/>
      <c r="K503" s="142"/>
      <c r="L503" s="78">
        <f>IF(RIGHT(S503)="T",(+H503-G503),0)</f>
        <v>0</v>
      </c>
      <c r="M503" s="78">
        <f>IF(RIGHT(S503)="U",(+H503-G503),0)</f>
        <v>0</v>
      </c>
      <c r="N503" s="78">
        <f>IF(RIGHT(S503)="C",(+H503-G503),0)</f>
        <v>0</v>
      </c>
      <c r="O503" s="78">
        <f>IF(RIGHT(S503)="D",(+H503-G503),0)</f>
        <v>0</v>
      </c>
      <c r="P503" s="143"/>
      <c r="Q503" s="143"/>
      <c r="R503" s="143"/>
      <c r="S503" s="172"/>
      <c r="T503" s="378"/>
      <c r="U503" s="143"/>
      <c r="V503" s="460"/>
      <c r="W503" s="458"/>
      <c r="X503" s="458"/>
      <c r="Y503" s="458"/>
      <c r="Z503" s="458"/>
      <c r="AA503" s="459"/>
      <c r="AB503" s="178"/>
      <c r="AC503" s="179"/>
      <c r="AD503" s="50"/>
      <c r="AE503" s="50"/>
      <c r="AF503" s="50"/>
      <c r="AG503" s="50"/>
      <c r="AH503" s="50"/>
      <c r="AI503" s="50"/>
      <c r="AJ503" s="50"/>
      <c r="AK503" s="50"/>
      <c r="AL503" s="50"/>
      <c r="AM503" s="50"/>
      <c r="AN503" s="50"/>
      <c r="AO503" s="50"/>
      <c r="AP503" s="50"/>
      <c r="AQ503" s="50"/>
      <c r="AR503" s="50"/>
    </row>
    <row r="504" spans="1:44" s="69" customFormat="1" ht="30" customHeight="1" thickBot="1">
      <c r="A504" s="401"/>
      <c r="B504" s="60"/>
      <c r="C504" s="402" t="s">
        <v>58</v>
      </c>
      <c r="D504" s="60"/>
      <c r="E504" s="136"/>
      <c r="F504" s="62" t="s">
        <v>54</v>
      </c>
      <c r="G504" s="403"/>
      <c r="H504" s="403"/>
      <c r="I504" s="62" t="s">
        <v>54</v>
      </c>
      <c r="J504" s="62" t="s">
        <v>54</v>
      </c>
      <c r="K504" s="62" t="s">
        <v>54</v>
      </c>
      <c r="L504" s="63">
        <f>SUM(L502:L503)</f>
        <v>0</v>
      </c>
      <c r="M504" s="63">
        <f>SUM(M502:M503)</f>
        <v>0</v>
      </c>
      <c r="N504" s="63">
        <f>SUM(N502:N503)</f>
        <v>0</v>
      </c>
      <c r="O504" s="63">
        <f>SUM(O502:O503)</f>
        <v>0</v>
      </c>
      <c r="P504" s="63">
        <f>SUM(P500:P501)</f>
        <v>0</v>
      </c>
      <c r="Q504" s="63">
        <f>SUM(Q500:Q501)</f>
        <v>0</v>
      </c>
      <c r="R504" s="63">
        <f>SUM(R500:R501)</f>
        <v>0</v>
      </c>
      <c r="S504" s="442"/>
      <c r="T504" s="412"/>
      <c r="U504" s="60"/>
      <c r="V504" s="404">
        <f t="shared" ref="V504" si="479">$AB$15-((N504*24))</f>
        <v>696</v>
      </c>
      <c r="W504" s="405">
        <v>515</v>
      </c>
      <c r="X504" s="98">
        <v>54.298000000000002</v>
      </c>
      <c r="Y504" s="406">
        <f t="shared" ref="Y504" si="480">W504*X504</f>
        <v>27963.47</v>
      </c>
      <c r="Z504" s="404">
        <f t="shared" ref="Z504" si="481">(Y504*(V504-L504*24))/V504</f>
        <v>27963.47</v>
      </c>
      <c r="AA504" s="407">
        <f t="shared" ref="AA504" si="482">(Z504/Y504)*100</f>
        <v>100</v>
      </c>
      <c r="AB504" s="59"/>
    </row>
    <row r="505" spans="1:44" s="51" customFormat="1" ht="30" customHeight="1" thickBot="1">
      <c r="A505" s="1059">
        <v>109</v>
      </c>
      <c r="B505" s="1074" t="s">
        <v>276</v>
      </c>
      <c r="C505" s="1130" t="s">
        <v>277</v>
      </c>
      <c r="D505" s="1063">
        <v>37.380000000000003</v>
      </c>
      <c r="E505" s="1036" t="s">
        <v>53</v>
      </c>
      <c r="F505" s="71" t="s">
        <v>54</v>
      </c>
      <c r="G505" s="399"/>
      <c r="H505" s="399"/>
      <c r="I505" s="83"/>
      <c r="J505" s="83"/>
      <c r="K505" s="83"/>
      <c r="L505" s="72">
        <f>IF(RIGHT(S505)="T",(+H505-G505),0)</f>
        <v>0</v>
      </c>
      <c r="M505" s="72">
        <f>IF(RIGHT(S505)="U",(+H505-G505),0)</f>
        <v>0</v>
      </c>
      <c r="N505" s="72">
        <f>IF(RIGHT(S505)="C",(+H505-G505),0)</f>
        <v>0</v>
      </c>
      <c r="O505" s="72">
        <f>IF(RIGHT(S505)="D",(+H505-G505),0)</f>
        <v>0</v>
      </c>
      <c r="P505" s="93"/>
      <c r="Q505" s="93"/>
      <c r="R505" s="93"/>
      <c r="S505" s="393"/>
      <c r="T505" s="714"/>
      <c r="U505" s="93"/>
      <c r="V505" s="456"/>
      <c r="W505" s="197"/>
      <c r="X505" s="197"/>
      <c r="Y505" s="197"/>
      <c r="Z505" s="197"/>
      <c r="AA505" s="198"/>
      <c r="AB505" s="178"/>
      <c r="AC505" s="179"/>
      <c r="AD505" s="50"/>
      <c r="AE505" s="50"/>
      <c r="AF505" s="50"/>
      <c r="AG505" s="50"/>
      <c r="AH505" s="50"/>
      <c r="AI505" s="50"/>
      <c r="AJ505" s="50"/>
      <c r="AK505" s="50"/>
      <c r="AL505" s="50"/>
      <c r="AM505" s="50"/>
      <c r="AN505" s="50"/>
      <c r="AO505" s="50"/>
      <c r="AP505" s="50"/>
      <c r="AQ505" s="50"/>
      <c r="AR505" s="50"/>
    </row>
    <row r="506" spans="1:44" s="51" customFormat="1" ht="30" customHeight="1" thickBot="1">
      <c r="A506" s="1105"/>
      <c r="B506" s="1076"/>
      <c r="C506" s="1151"/>
      <c r="D506" s="1148"/>
      <c r="E506" s="1081"/>
      <c r="F506" s="71" t="s">
        <v>54</v>
      </c>
      <c r="G506" s="971"/>
      <c r="H506" s="971"/>
      <c r="I506" s="83"/>
      <c r="J506" s="83"/>
      <c r="K506" s="83"/>
      <c r="L506" s="72">
        <f>IF(RIGHT(S506)="T",(+H506-G506),0)</f>
        <v>0</v>
      </c>
      <c r="M506" s="72">
        <f>IF(RIGHT(S506)="U",(+H506-G506),0)</f>
        <v>0</v>
      </c>
      <c r="N506" s="72">
        <f>IF(RIGHT(S506)="C",(+H506-G506),0)</f>
        <v>0</v>
      </c>
      <c r="O506" s="72">
        <f>IF(RIGHT(S506)="D",(+H506-G506),0)</f>
        <v>0</v>
      </c>
      <c r="P506" s="93"/>
      <c r="Q506" s="93"/>
      <c r="R506" s="93"/>
      <c r="S506" s="951"/>
      <c r="T506" s="952"/>
      <c r="U506" s="93"/>
      <c r="V506" s="456"/>
      <c r="W506" s="197"/>
      <c r="X506" s="197"/>
      <c r="Y506" s="197"/>
      <c r="Z506" s="197"/>
      <c r="AA506" s="198"/>
      <c r="AB506" s="178"/>
      <c r="AC506" s="179"/>
      <c r="AD506" s="50"/>
      <c r="AE506" s="50"/>
      <c r="AF506" s="50"/>
      <c r="AG506" s="50"/>
      <c r="AH506" s="50"/>
      <c r="AI506" s="50"/>
      <c r="AJ506" s="50"/>
      <c r="AK506" s="50"/>
      <c r="AL506" s="50"/>
      <c r="AM506" s="50"/>
      <c r="AN506" s="50"/>
      <c r="AO506" s="50"/>
      <c r="AP506" s="50"/>
      <c r="AQ506" s="50"/>
      <c r="AR506" s="50"/>
    </row>
    <row r="507" spans="1:44" s="51" customFormat="1" ht="30" customHeight="1" thickBot="1">
      <c r="A507" s="736"/>
      <c r="B507" s="735"/>
      <c r="C507" s="402" t="s">
        <v>58</v>
      </c>
      <c r="D507" s="60"/>
      <c r="E507" s="136"/>
      <c r="F507" s="62" t="s">
        <v>54</v>
      </c>
      <c r="G507" s="403"/>
      <c r="H507" s="403"/>
      <c r="I507" s="62" t="s">
        <v>54</v>
      </c>
      <c r="J507" s="62" t="s">
        <v>54</v>
      </c>
      <c r="K507" s="62" t="s">
        <v>54</v>
      </c>
      <c r="L507" s="63">
        <f t="shared" ref="L507" si="483">SUM(L505:L506)</f>
        <v>0</v>
      </c>
      <c r="M507" s="63">
        <f>SUM(M505:M506)</f>
        <v>0</v>
      </c>
      <c r="N507" s="63">
        <f t="shared" ref="N507:O507" si="484">SUM(N505:N506)</f>
        <v>0</v>
      </c>
      <c r="O507" s="63">
        <f t="shared" si="484"/>
        <v>0</v>
      </c>
      <c r="P507" s="63"/>
      <c r="Q507" s="63"/>
      <c r="R507" s="63"/>
      <c r="S507" s="442"/>
      <c r="T507" s="412"/>
      <c r="U507" s="60"/>
      <c r="V507" s="64">
        <f t="shared" ref="V507" si="485">$AB$15-((N507*24))</f>
        <v>696</v>
      </c>
      <c r="W507" s="65">
        <v>515</v>
      </c>
      <c r="X507" s="66">
        <v>37.380000000000003</v>
      </c>
      <c r="Y507" s="67">
        <f t="shared" ref="Y507" si="486">W507*X507</f>
        <v>19250.7</v>
      </c>
      <c r="Z507" s="64">
        <f t="shared" ref="Z507" si="487">(Y507*(V507-L507*24))/V507</f>
        <v>19250.7</v>
      </c>
      <c r="AA507" s="68">
        <f t="shared" ref="AA507" si="488">(Z507/Y507)*100</f>
        <v>100</v>
      </c>
      <c r="AB507" s="178"/>
      <c r="AC507" s="179"/>
      <c r="AD507" s="50"/>
      <c r="AE507" s="50"/>
      <c r="AF507" s="50"/>
      <c r="AG507" s="50"/>
      <c r="AH507" s="50"/>
      <c r="AI507" s="50"/>
      <c r="AJ507" s="50"/>
      <c r="AK507" s="50"/>
      <c r="AL507" s="50"/>
      <c r="AM507" s="50"/>
      <c r="AN507" s="50"/>
      <c r="AO507" s="50"/>
      <c r="AP507" s="50"/>
      <c r="AQ507" s="50"/>
      <c r="AR507" s="50"/>
    </row>
    <row r="508" spans="1:44" s="59" customFormat="1" ht="30" customHeight="1" thickBot="1">
      <c r="A508" s="1049">
        <v>110</v>
      </c>
      <c r="B508" s="1061" t="s">
        <v>278</v>
      </c>
      <c r="C508" s="1065" t="s">
        <v>279</v>
      </c>
      <c r="D508" s="1063">
        <v>76.018000000000001</v>
      </c>
      <c r="E508" s="1053" t="s">
        <v>53</v>
      </c>
      <c r="F508" s="71" t="s">
        <v>54</v>
      </c>
      <c r="G508" s="399">
        <v>42407.15902777778</v>
      </c>
      <c r="H508" s="399">
        <v>42407.166666666664</v>
      </c>
      <c r="I508" s="71" t="s">
        <v>54</v>
      </c>
      <c r="J508" s="71" t="s">
        <v>54</v>
      </c>
      <c r="K508" s="71" t="s">
        <v>54</v>
      </c>
      <c r="L508" s="72">
        <f>IF(RIGHT(S508)="T",(+H508-G508),0)</f>
        <v>0</v>
      </c>
      <c r="M508" s="72">
        <f>IF(RIGHT(S508)="U",(+H508-G508),0)</f>
        <v>0</v>
      </c>
      <c r="N508" s="72">
        <f>IF(RIGHT(S508)="C",(+H508-G508),0)</f>
        <v>7.6388888846850023E-3</v>
      </c>
      <c r="O508" s="72">
        <f>IF(RIGHT(S508)="D",(+H508-G508),0)</f>
        <v>0</v>
      </c>
      <c r="P508" s="71" t="s">
        <v>54</v>
      </c>
      <c r="Q508" s="71" t="s">
        <v>54</v>
      </c>
      <c r="R508" s="71" t="s">
        <v>54</v>
      </c>
      <c r="S508" s="393" t="s">
        <v>833</v>
      </c>
      <c r="T508" s="714" t="s">
        <v>985</v>
      </c>
      <c r="U508" s="73"/>
      <c r="V508" s="85"/>
      <c r="W508" s="86"/>
      <c r="X508" s="86"/>
      <c r="Y508" s="86"/>
      <c r="Z508" s="86"/>
      <c r="AA508" s="87"/>
    </row>
    <row r="509" spans="1:44" s="59" customFormat="1" ht="30" customHeight="1" thickBot="1">
      <c r="A509" s="1050"/>
      <c r="B509" s="1062"/>
      <c r="C509" s="1101"/>
      <c r="D509" s="1064"/>
      <c r="E509" s="1054"/>
      <c r="F509" s="71" t="s">
        <v>54</v>
      </c>
      <c r="G509" s="399">
        <v>42407.166666666664</v>
      </c>
      <c r="H509" s="399">
        <v>42407.234722222223</v>
      </c>
      <c r="I509" s="71" t="s">
        <v>54</v>
      </c>
      <c r="J509" s="71" t="s">
        <v>54</v>
      </c>
      <c r="K509" s="71" t="s">
        <v>54</v>
      </c>
      <c r="L509" s="72">
        <f t="shared" ref="L509:L511" si="489">IF(RIGHT(S509)="T",(+H509-G509),0)</f>
        <v>0</v>
      </c>
      <c r="M509" s="72">
        <f t="shared" ref="M509:M511" si="490">IF(RIGHT(S509)="U",(+H509-G509),0)</f>
        <v>0</v>
      </c>
      <c r="N509" s="72">
        <f t="shared" ref="N509:N511" si="491">IF(RIGHT(S509)="C",(+H509-G509),0)</f>
        <v>0</v>
      </c>
      <c r="O509" s="72">
        <f t="shared" ref="O509:O511" si="492">IF(RIGHT(S509)="D",(+H509-G509),0)</f>
        <v>6.805555555911269E-2</v>
      </c>
      <c r="P509" s="71" t="s">
        <v>54</v>
      </c>
      <c r="Q509" s="71" t="s">
        <v>54</v>
      </c>
      <c r="R509" s="71" t="s">
        <v>54</v>
      </c>
      <c r="S509" s="393" t="s">
        <v>57</v>
      </c>
      <c r="T509" s="714" t="s">
        <v>971</v>
      </c>
      <c r="U509" s="89"/>
      <c r="V509" s="80"/>
      <c r="W509" s="81"/>
      <c r="X509" s="81"/>
      <c r="Y509" s="81"/>
      <c r="Z509" s="81"/>
      <c r="AA509" s="82"/>
    </row>
    <row r="510" spans="1:44" s="59" customFormat="1" ht="30" customHeight="1" thickBot="1">
      <c r="A510" s="1050"/>
      <c r="B510" s="1062"/>
      <c r="C510" s="1101"/>
      <c r="D510" s="1064"/>
      <c r="E510" s="1054"/>
      <c r="F510" s="71" t="s">
        <v>54</v>
      </c>
      <c r="G510" s="399">
        <v>42407.261111111111</v>
      </c>
      <c r="H510" s="399">
        <v>42407.272222222222</v>
      </c>
      <c r="I510" s="71" t="s">
        <v>54</v>
      </c>
      <c r="J510" s="71" t="s">
        <v>54</v>
      </c>
      <c r="K510" s="71" t="s">
        <v>54</v>
      </c>
      <c r="L510" s="72">
        <f t="shared" si="489"/>
        <v>0</v>
      </c>
      <c r="M510" s="72">
        <f t="shared" si="490"/>
        <v>0</v>
      </c>
      <c r="N510" s="72">
        <f t="shared" si="491"/>
        <v>1.1111111110949423E-2</v>
      </c>
      <c r="O510" s="72">
        <f t="shared" si="492"/>
        <v>0</v>
      </c>
      <c r="P510" s="71" t="s">
        <v>54</v>
      </c>
      <c r="Q510" s="71" t="s">
        <v>54</v>
      </c>
      <c r="R510" s="71" t="s">
        <v>54</v>
      </c>
      <c r="S510" s="393" t="s">
        <v>833</v>
      </c>
      <c r="T510" s="714" t="s">
        <v>985</v>
      </c>
      <c r="U510" s="89"/>
      <c r="V510" s="80"/>
      <c r="W510" s="81"/>
      <c r="X510" s="81"/>
      <c r="Y510" s="81"/>
      <c r="Z510" s="81"/>
      <c r="AA510" s="82"/>
    </row>
    <row r="511" spans="1:44" s="59" customFormat="1" ht="30" customHeight="1">
      <c r="A511" s="1050"/>
      <c r="B511" s="1062"/>
      <c r="C511" s="1101"/>
      <c r="D511" s="1064"/>
      <c r="E511" s="1054"/>
      <c r="F511" s="71" t="s">
        <v>54</v>
      </c>
      <c r="G511" s="399">
        <v>42407.722222222219</v>
      </c>
      <c r="H511" s="399">
        <v>42407.73541666667</v>
      </c>
      <c r="I511" s="71" t="s">
        <v>54</v>
      </c>
      <c r="J511" s="71" t="s">
        <v>54</v>
      </c>
      <c r="K511" s="71" t="s">
        <v>54</v>
      </c>
      <c r="L511" s="72">
        <f t="shared" si="489"/>
        <v>0</v>
      </c>
      <c r="M511" s="72">
        <f t="shared" si="490"/>
        <v>1.319444445107365E-2</v>
      </c>
      <c r="N511" s="72">
        <f t="shared" si="491"/>
        <v>0</v>
      </c>
      <c r="O511" s="72">
        <f t="shared" si="492"/>
        <v>0</v>
      </c>
      <c r="P511" s="71" t="s">
        <v>54</v>
      </c>
      <c r="Q511" s="71" t="s">
        <v>54</v>
      </c>
      <c r="R511" s="71" t="s">
        <v>54</v>
      </c>
      <c r="S511" s="393" t="s">
        <v>836</v>
      </c>
      <c r="T511" s="714" t="s">
        <v>985</v>
      </c>
      <c r="U511" s="89"/>
      <c r="V511" s="80"/>
      <c r="W511" s="81"/>
      <c r="X511" s="81"/>
      <c r="Y511" s="81"/>
      <c r="Z511" s="81"/>
      <c r="AA511" s="82"/>
    </row>
    <row r="512" spans="1:44" s="59" customFormat="1" ht="30" customHeight="1">
      <c r="A512" s="1104"/>
      <c r="B512" s="1087"/>
      <c r="C512" s="1066"/>
      <c r="D512" s="1067"/>
      <c r="E512" s="1078"/>
      <c r="F512" s="88"/>
      <c r="G512" s="399">
        <v>42416.420138888891</v>
      </c>
      <c r="H512" s="399">
        <v>42416.686805555553</v>
      </c>
      <c r="I512" s="88"/>
      <c r="J512" s="88"/>
      <c r="K512" s="88"/>
      <c r="L512" s="78">
        <f>IF(RIGHT(S512)="T",(+H512-G512),0)</f>
        <v>0</v>
      </c>
      <c r="M512" s="78">
        <f>IF(RIGHT(S512)="U",(+H512-G512),0)</f>
        <v>0</v>
      </c>
      <c r="N512" s="78">
        <f>IF(RIGHT(S512)="C",(+H512-G512),0)</f>
        <v>0</v>
      </c>
      <c r="O512" s="78">
        <f>IF(RIGHT(S512)="D",(+H512-G512),0)</f>
        <v>0.26666666666278616</v>
      </c>
      <c r="P512" s="88"/>
      <c r="Q512" s="88"/>
      <c r="R512" s="88"/>
      <c r="S512" s="393" t="s">
        <v>837</v>
      </c>
      <c r="T512" s="714" t="s">
        <v>986</v>
      </c>
      <c r="U512" s="89"/>
      <c r="V512" s="80"/>
      <c r="W512" s="81"/>
      <c r="X512" s="81"/>
      <c r="Y512" s="81"/>
      <c r="Z512" s="81"/>
      <c r="AA512" s="82"/>
    </row>
    <row r="513" spans="1:28" s="69" customFormat="1" ht="30" customHeight="1" thickBot="1">
      <c r="A513" s="401"/>
      <c r="B513" s="60"/>
      <c r="C513" s="402" t="s">
        <v>58</v>
      </c>
      <c r="D513" s="60"/>
      <c r="E513" s="61"/>
      <c r="F513" s="62" t="s">
        <v>54</v>
      </c>
      <c r="G513" s="403"/>
      <c r="H513" s="403"/>
      <c r="I513" s="62" t="s">
        <v>54</v>
      </c>
      <c r="J513" s="62" t="s">
        <v>54</v>
      </c>
      <c r="K513" s="62" t="s">
        <v>54</v>
      </c>
      <c r="L513" s="63">
        <f>SUM(L508:L512)</f>
        <v>0</v>
      </c>
      <c r="M513" s="63">
        <f t="shared" ref="M513:O513" si="493">SUM(M508:M512)</f>
        <v>1.319444445107365E-2</v>
      </c>
      <c r="N513" s="63">
        <f t="shared" si="493"/>
        <v>1.8749999995634425E-2</v>
      </c>
      <c r="O513" s="63">
        <f t="shared" si="493"/>
        <v>0.33472222222189885</v>
      </c>
      <c r="P513" s="62" t="s">
        <v>54</v>
      </c>
      <c r="Q513" s="62" t="s">
        <v>54</v>
      </c>
      <c r="R513" s="62" t="s">
        <v>54</v>
      </c>
      <c r="S513" s="442"/>
      <c r="T513" s="412"/>
      <c r="U513" s="60"/>
      <c r="V513" s="404">
        <f>$AB$15-((N513*24))</f>
        <v>695.55000000010477</v>
      </c>
      <c r="W513" s="405">
        <v>515</v>
      </c>
      <c r="X513" s="98">
        <v>76.018000000000001</v>
      </c>
      <c r="Y513" s="406">
        <f>W513*X513</f>
        <v>39149.269999999997</v>
      </c>
      <c r="Z513" s="404">
        <f>(Y513*(V513-L513*24))/V513</f>
        <v>39149.269999999997</v>
      </c>
      <c r="AA513" s="407">
        <f>(Z513/Y513)*100</f>
        <v>100</v>
      </c>
      <c r="AB513" s="59"/>
    </row>
    <row r="514" spans="1:28" s="59" customFormat="1" ht="30" customHeight="1">
      <c r="A514" s="1049">
        <v>111</v>
      </c>
      <c r="B514" s="1061" t="s">
        <v>280</v>
      </c>
      <c r="C514" s="1065" t="s">
        <v>281</v>
      </c>
      <c r="D514" s="1063">
        <v>30.15</v>
      </c>
      <c r="E514" s="1053" t="s">
        <v>53</v>
      </c>
      <c r="F514" s="71" t="s">
        <v>54</v>
      </c>
      <c r="G514" s="399"/>
      <c r="H514" s="399"/>
      <c r="I514" s="71" t="s">
        <v>54</v>
      </c>
      <c r="J514" s="71" t="s">
        <v>54</v>
      </c>
      <c r="K514" s="71" t="s">
        <v>54</v>
      </c>
      <c r="L514" s="72">
        <f>IF(RIGHT(S514)="T",(+H514-G514),0)</f>
        <v>0</v>
      </c>
      <c r="M514" s="72">
        <f>IF(RIGHT(S514)="U",(+H514-G514),0)</f>
        <v>0</v>
      </c>
      <c r="N514" s="72">
        <f>IF(RIGHT(S514)="C",(+H514-G514),0)</f>
        <v>0</v>
      </c>
      <c r="O514" s="72">
        <f>IF(RIGHT(S514)="D",(+H514-G514),0)</f>
        <v>0</v>
      </c>
      <c r="P514" s="71" t="s">
        <v>54</v>
      </c>
      <c r="Q514" s="71" t="s">
        <v>54</v>
      </c>
      <c r="R514" s="71" t="s">
        <v>54</v>
      </c>
      <c r="S514" s="393"/>
      <c r="T514" s="714"/>
      <c r="U514" s="73"/>
      <c r="V514" s="85"/>
      <c r="W514" s="86"/>
      <c r="X514" s="86"/>
      <c r="Y514" s="86"/>
      <c r="Z514" s="86"/>
      <c r="AA514" s="87"/>
    </row>
    <row r="515" spans="1:28" s="59" customFormat="1" ht="30" customHeight="1">
      <c r="A515" s="1050"/>
      <c r="B515" s="1062"/>
      <c r="C515" s="1101"/>
      <c r="D515" s="1064"/>
      <c r="E515" s="1054"/>
      <c r="F515" s="88"/>
      <c r="G515" s="399"/>
      <c r="H515" s="399"/>
      <c r="I515" s="88"/>
      <c r="J515" s="88"/>
      <c r="K515" s="88"/>
      <c r="L515" s="78">
        <f t="shared" ref="L515" si="494">IF(RIGHT(S515)="T",(+H515-G515),0)</f>
        <v>0</v>
      </c>
      <c r="M515" s="78">
        <f t="shared" ref="M515" si="495">IF(RIGHT(S515)="U",(+H515-G515),0)</f>
        <v>0</v>
      </c>
      <c r="N515" s="78">
        <f t="shared" ref="N515" si="496">IF(RIGHT(S515)="C",(+H515-G515),0)</f>
        <v>0</v>
      </c>
      <c r="O515" s="78">
        <f t="shared" ref="O515" si="497">IF(RIGHT(S515)="D",(+H515-G515),0)</f>
        <v>0</v>
      </c>
      <c r="P515" s="88"/>
      <c r="Q515" s="88"/>
      <c r="R515" s="88"/>
      <c r="S515" s="393"/>
      <c r="T515" s="666"/>
      <c r="U515" s="89"/>
      <c r="V515" s="80"/>
      <c r="W515" s="81"/>
      <c r="X515" s="81"/>
      <c r="Y515" s="81"/>
      <c r="Z515" s="81"/>
      <c r="AA515" s="82"/>
    </row>
    <row r="516" spans="1:28" s="69" customFormat="1" ht="30" customHeight="1" thickBot="1">
      <c r="A516" s="401"/>
      <c r="B516" s="60"/>
      <c r="C516" s="402" t="s">
        <v>58</v>
      </c>
      <c r="D516" s="60"/>
      <c r="E516" s="61"/>
      <c r="F516" s="62" t="s">
        <v>54</v>
      </c>
      <c r="G516" s="403"/>
      <c r="H516" s="403"/>
      <c r="I516" s="62" t="s">
        <v>54</v>
      </c>
      <c r="J516" s="62" t="s">
        <v>54</v>
      </c>
      <c r="K516" s="62" t="s">
        <v>54</v>
      </c>
      <c r="L516" s="63">
        <f>SUM(L514:L515)</f>
        <v>0</v>
      </c>
      <c r="M516" s="63">
        <f>SUM(M514:M515)</f>
        <v>0</v>
      </c>
      <c r="N516" s="63">
        <f>SUM(N514:N515)</f>
        <v>0</v>
      </c>
      <c r="O516" s="63">
        <f>SUM(O514:O515)</f>
        <v>0</v>
      </c>
      <c r="P516" s="62" t="s">
        <v>54</v>
      </c>
      <c r="Q516" s="62" t="s">
        <v>54</v>
      </c>
      <c r="R516" s="62" t="s">
        <v>54</v>
      </c>
      <c r="S516" s="442"/>
      <c r="T516" s="412"/>
      <c r="U516" s="60"/>
      <c r="V516" s="404">
        <f>$AB$15-((N516*24))</f>
        <v>696</v>
      </c>
      <c r="W516" s="405">
        <v>691</v>
      </c>
      <c r="X516" s="98">
        <v>30.15</v>
      </c>
      <c r="Y516" s="406">
        <f>W516*X516</f>
        <v>20833.649999999998</v>
      </c>
      <c r="Z516" s="404">
        <f>(Y516*(V516-L516*24))/V516</f>
        <v>20833.649999999998</v>
      </c>
      <c r="AA516" s="407">
        <f>(Z516/Y516)*100</f>
        <v>100</v>
      </c>
      <c r="AB516" s="59"/>
    </row>
    <row r="517" spans="1:28" s="59" customFormat="1" ht="30" customHeight="1">
      <c r="A517" s="1049">
        <v>112</v>
      </c>
      <c r="B517" s="1061" t="s">
        <v>282</v>
      </c>
      <c r="C517" s="1065" t="s">
        <v>283</v>
      </c>
      <c r="D517" s="1063">
        <v>67.040999999999997</v>
      </c>
      <c r="E517" s="1053" t="s">
        <v>53</v>
      </c>
      <c r="F517" s="71" t="s">
        <v>54</v>
      </c>
      <c r="G517" s="171"/>
      <c r="H517" s="171"/>
      <c r="I517" s="71" t="s">
        <v>54</v>
      </c>
      <c r="J517" s="71" t="s">
        <v>54</v>
      </c>
      <c r="K517" s="71" t="s">
        <v>54</v>
      </c>
      <c r="L517" s="72">
        <f>IF(RIGHT(S517)="T",(+H517-G517),0)</f>
        <v>0</v>
      </c>
      <c r="M517" s="72">
        <f>IF(RIGHT(S517)="U",(+H517-G517),0)</f>
        <v>0</v>
      </c>
      <c r="N517" s="72">
        <f>IF(RIGHT(S517)="C",(+H517-G517),0)</f>
        <v>0</v>
      </c>
      <c r="O517" s="72">
        <f>IF(RIGHT(S517)="D",(+H517-G517),0)</f>
        <v>0</v>
      </c>
      <c r="P517" s="71" t="s">
        <v>54</v>
      </c>
      <c r="Q517" s="71" t="s">
        <v>54</v>
      </c>
      <c r="R517" s="71" t="s">
        <v>54</v>
      </c>
      <c r="S517" s="172"/>
      <c r="T517" s="378"/>
      <c r="U517" s="73"/>
      <c r="V517" s="85"/>
      <c r="W517" s="86"/>
      <c r="X517" s="86"/>
      <c r="Y517" s="86"/>
      <c r="Z517" s="86"/>
      <c r="AA517" s="87"/>
    </row>
    <row r="518" spans="1:28" s="59" customFormat="1" ht="30" customHeight="1">
      <c r="A518" s="1104"/>
      <c r="B518" s="1087"/>
      <c r="C518" s="1066"/>
      <c r="D518" s="1067"/>
      <c r="E518" s="1078"/>
      <c r="F518" s="88"/>
      <c r="G518" s="171"/>
      <c r="H518" s="171"/>
      <c r="I518" s="88"/>
      <c r="J518" s="88"/>
      <c r="K518" s="88"/>
      <c r="L518" s="78">
        <f t="shared" ref="L518" si="498">IF(RIGHT(S518)="T",(+H518-G518),0)</f>
        <v>0</v>
      </c>
      <c r="M518" s="78">
        <f t="shared" ref="M518" si="499">IF(RIGHT(S518)="U",(+H518-G518),0)</f>
        <v>0</v>
      </c>
      <c r="N518" s="78">
        <f t="shared" ref="N518" si="500">IF(RIGHT(S518)="C",(+H518-G518),0)</f>
        <v>0</v>
      </c>
      <c r="O518" s="78">
        <f t="shared" ref="O518" si="501">IF(RIGHT(S518)="D",(+H518-G518),0)</f>
        <v>0</v>
      </c>
      <c r="P518" s="88"/>
      <c r="Q518" s="88"/>
      <c r="R518" s="88"/>
      <c r="S518" s="172"/>
      <c r="T518" s="378"/>
      <c r="U518" s="89"/>
      <c r="V518" s="80"/>
      <c r="W518" s="81"/>
      <c r="X518" s="81"/>
      <c r="Y518" s="81"/>
      <c r="Z518" s="81"/>
      <c r="AA518" s="82"/>
    </row>
    <row r="519" spans="1:28" s="69" customFormat="1" ht="30" customHeight="1" thickBot="1">
      <c r="A519" s="401"/>
      <c r="B519" s="60"/>
      <c r="C519" s="402" t="s">
        <v>58</v>
      </c>
      <c r="D519" s="60"/>
      <c r="E519" s="61"/>
      <c r="F519" s="62" t="s">
        <v>54</v>
      </c>
      <c r="G519" s="403"/>
      <c r="H519" s="403"/>
      <c r="I519" s="62" t="s">
        <v>54</v>
      </c>
      <c r="J519" s="62" t="s">
        <v>54</v>
      </c>
      <c r="K519" s="62" t="s">
        <v>54</v>
      </c>
      <c r="L519" s="63">
        <f>SUM(L517:L518)</f>
        <v>0</v>
      </c>
      <c r="M519" s="63">
        <f t="shared" ref="M519:O519" si="502">SUM(M517:M518)</f>
        <v>0</v>
      </c>
      <c r="N519" s="63">
        <f t="shared" si="502"/>
        <v>0</v>
      </c>
      <c r="O519" s="63">
        <f t="shared" si="502"/>
        <v>0</v>
      </c>
      <c r="P519" s="62" t="s">
        <v>54</v>
      </c>
      <c r="Q519" s="62" t="s">
        <v>54</v>
      </c>
      <c r="R519" s="62" t="s">
        <v>54</v>
      </c>
      <c r="S519" s="442"/>
      <c r="T519" s="412"/>
      <c r="U519" s="60"/>
      <c r="V519" s="404">
        <f>$AB$15-((N519*24))</f>
        <v>696</v>
      </c>
      <c r="W519" s="405">
        <v>515</v>
      </c>
      <c r="X519" s="98">
        <v>67.040999999999997</v>
      </c>
      <c r="Y519" s="406">
        <f>W519*X519</f>
        <v>34526.114999999998</v>
      </c>
      <c r="Z519" s="404">
        <f>(Y519*(V519-L519*24))/V519</f>
        <v>34526.114999999998</v>
      </c>
      <c r="AA519" s="407">
        <f>(Z519/Y519)*100</f>
        <v>100</v>
      </c>
      <c r="AB519" s="59"/>
    </row>
    <row r="520" spans="1:28" s="59" customFormat="1" ht="30" customHeight="1">
      <c r="A520" s="552">
        <v>113</v>
      </c>
      <c r="B520" s="555" t="s">
        <v>284</v>
      </c>
      <c r="C520" s="556" t="s">
        <v>285</v>
      </c>
      <c r="D520" s="557">
        <v>67.040999999999997</v>
      </c>
      <c r="E520" s="70" t="s">
        <v>53</v>
      </c>
      <c r="F520" s="71" t="s">
        <v>54</v>
      </c>
      <c r="G520" s="399"/>
      <c r="H520" s="399"/>
      <c r="I520" s="71" t="s">
        <v>54</v>
      </c>
      <c r="J520" s="71" t="s">
        <v>54</v>
      </c>
      <c r="K520" s="71" t="s">
        <v>54</v>
      </c>
      <c r="L520" s="72">
        <f>IF(RIGHT(S520)="T",(+H520-G520),0)</f>
        <v>0</v>
      </c>
      <c r="M520" s="72">
        <f>IF(RIGHT(S520)="U",(+H520-G520),0)</f>
        <v>0</v>
      </c>
      <c r="N520" s="72">
        <f>IF(RIGHT(S520)="C",(+H520-G520),0)</f>
        <v>0</v>
      </c>
      <c r="O520" s="72">
        <f>IF(RIGHT(S520)="D",(+H520-G520),0)</f>
        <v>0</v>
      </c>
      <c r="P520" s="71" t="s">
        <v>54</v>
      </c>
      <c r="Q520" s="71" t="s">
        <v>54</v>
      </c>
      <c r="R520" s="71" t="s">
        <v>54</v>
      </c>
      <c r="S520" s="393"/>
      <c r="T520" s="714"/>
      <c r="U520" s="73"/>
      <c r="V520" s="85"/>
      <c r="W520" s="86"/>
      <c r="X520" s="86"/>
      <c r="Y520" s="86"/>
      <c r="Z520" s="86"/>
      <c r="AA520" s="87"/>
    </row>
    <row r="521" spans="1:28" s="69" customFormat="1" ht="30" customHeight="1" thickBot="1">
      <c r="A521" s="401"/>
      <c r="B521" s="60"/>
      <c r="C521" s="402" t="s">
        <v>58</v>
      </c>
      <c r="D521" s="60"/>
      <c r="E521" s="61"/>
      <c r="F521" s="62" t="s">
        <v>54</v>
      </c>
      <c r="G521" s="403"/>
      <c r="H521" s="403"/>
      <c r="I521" s="62" t="s">
        <v>54</v>
      </c>
      <c r="J521" s="62" t="s">
        <v>54</v>
      </c>
      <c r="K521" s="62" t="s">
        <v>54</v>
      </c>
      <c r="L521" s="63">
        <f>SUM(L520:L520)</f>
        <v>0</v>
      </c>
      <c r="M521" s="63">
        <f>SUM(M520:M520)</f>
        <v>0</v>
      </c>
      <c r="N521" s="63">
        <f>SUM(N520:N520)</f>
        <v>0</v>
      </c>
      <c r="O521" s="63">
        <f>SUM(O520:O520)</f>
        <v>0</v>
      </c>
      <c r="P521" s="62" t="s">
        <v>54</v>
      </c>
      <c r="Q521" s="62" t="s">
        <v>54</v>
      </c>
      <c r="R521" s="62" t="s">
        <v>54</v>
      </c>
      <c r="S521" s="442"/>
      <c r="T521" s="412"/>
      <c r="U521" s="60"/>
      <c r="V521" s="404">
        <f>$AB$15-((N521*24))</f>
        <v>696</v>
      </c>
      <c r="W521" s="405">
        <v>515</v>
      </c>
      <c r="X521" s="98">
        <v>67.040999999999997</v>
      </c>
      <c r="Y521" s="406">
        <f>W521*X521</f>
        <v>34526.114999999998</v>
      </c>
      <c r="Z521" s="404">
        <f>(Y521*(V521-L521*24))/V521</f>
        <v>34526.114999999998</v>
      </c>
      <c r="AA521" s="407">
        <f>(Z521/Y521)*100</f>
        <v>100</v>
      </c>
      <c r="AB521" s="59"/>
    </row>
    <row r="522" spans="1:28" s="59" customFormat="1" ht="30" customHeight="1" thickBot="1">
      <c r="A522" s="1120">
        <v>114</v>
      </c>
      <c r="B522" s="1152" t="s">
        <v>286</v>
      </c>
      <c r="C522" s="1153" t="s">
        <v>287</v>
      </c>
      <c r="D522" s="1119">
        <v>175.85900000000001</v>
      </c>
      <c r="E522" s="1053" t="s">
        <v>53</v>
      </c>
      <c r="F522" s="71" t="s">
        <v>54</v>
      </c>
      <c r="G522" s="614">
        <v>42401</v>
      </c>
      <c r="H522" s="399">
        <v>42401.334027777775</v>
      </c>
      <c r="I522" s="71" t="s">
        <v>54</v>
      </c>
      <c r="J522" s="71" t="s">
        <v>54</v>
      </c>
      <c r="K522" s="83"/>
      <c r="L522" s="72">
        <f t="shared" ref="L522" si="503">IF(RIGHT(S522)="T",(+H522-G522),0)</f>
        <v>0</v>
      </c>
      <c r="M522" s="72">
        <f t="shared" ref="M522" si="504">IF(RIGHT(S522)="U",(+H522-G522),0)</f>
        <v>0</v>
      </c>
      <c r="N522" s="72">
        <f t="shared" ref="N522" si="505">IF(RIGHT(S522)="C",(+H522-G522),0)</f>
        <v>0</v>
      </c>
      <c r="O522" s="72">
        <f t="shared" ref="O522" si="506">IF(RIGHT(S522)="D",(+H522-G522),0)</f>
        <v>0.33402777777519077</v>
      </c>
      <c r="P522" s="71" t="s">
        <v>54</v>
      </c>
      <c r="Q522" s="71" t="s">
        <v>54</v>
      </c>
      <c r="R522" s="71" t="s">
        <v>54</v>
      </c>
      <c r="S522" s="393" t="s">
        <v>57</v>
      </c>
      <c r="T522" s="714" t="s">
        <v>987</v>
      </c>
      <c r="U522" s="73"/>
      <c r="V522" s="74"/>
      <c r="W522" s="75"/>
      <c r="X522" s="75"/>
      <c r="Y522" s="75"/>
      <c r="Z522" s="75"/>
      <c r="AA522" s="76"/>
    </row>
    <row r="523" spans="1:28" s="59" customFormat="1" ht="30" customHeight="1">
      <c r="A523" s="1104"/>
      <c r="B523" s="1087"/>
      <c r="C523" s="1066"/>
      <c r="D523" s="1067"/>
      <c r="E523" s="1054"/>
      <c r="F523" s="52"/>
      <c r="G523" s="399">
        <v>42421.896527777775</v>
      </c>
      <c r="H523" s="399">
        <v>42422.293749999997</v>
      </c>
      <c r="I523" s="52"/>
      <c r="J523" s="52"/>
      <c r="K523" s="181"/>
      <c r="L523" s="72">
        <f t="shared" ref="L523" si="507">IF(RIGHT(S523)="T",(+H523-G523),0)</f>
        <v>0</v>
      </c>
      <c r="M523" s="72">
        <f t="shared" ref="M523" si="508">IF(RIGHT(S523)="U",(+H523-G523),0)</f>
        <v>0</v>
      </c>
      <c r="N523" s="72">
        <f t="shared" ref="N523" si="509">IF(RIGHT(S523)="C",(+H523-G523),0)</f>
        <v>0</v>
      </c>
      <c r="O523" s="72">
        <f t="shared" ref="O523" si="510">IF(RIGHT(S523)="D",(+H523-G523),0)</f>
        <v>0.39722222222189885</v>
      </c>
      <c r="P523" s="52"/>
      <c r="Q523" s="52"/>
      <c r="R523" s="52"/>
      <c r="S523" s="393" t="s">
        <v>57</v>
      </c>
      <c r="T523" s="714" t="s">
        <v>935</v>
      </c>
      <c r="U523" s="55"/>
      <c r="V523" s="80"/>
      <c r="W523" s="81"/>
      <c r="X523" s="81"/>
      <c r="Y523" s="81"/>
      <c r="Z523" s="81"/>
      <c r="AA523" s="82"/>
    </row>
    <row r="524" spans="1:28" s="69" customFormat="1" ht="30" customHeight="1" thickBot="1">
      <c r="A524" s="401"/>
      <c r="B524" s="60"/>
      <c r="C524" s="402" t="s">
        <v>58</v>
      </c>
      <c r="D524" s="60"/>
      <c r="E524" s="136"/>
      <c r="F524" s="62" t="s">
        <v>54</v>
      </c>
      <c r="G524" s="403"/>
      <c r="H524" s="403"/>
      <c r="I524" s="62" t="s">
        <v>54</v>
      </c>
      <c r="J524" s="62" t="s">
        <v>54</v>
      </c>
      <c r="K524" s="62" t="s">
        <v>54</v>
      </c>
      <c r="L524" s="63">
        <f>SUM(L522:L523)</f>
        <v>0</v>
      </c>
      <c r="M524" s="63">
        <f>SUM(M522:M523)</f>
        <v>0</v>
      </c>
      <c r="N524" s="63">
        <f>SUM(N522:N523)</f>
        <v>0</v>
      </c>
      <c r="O524" s="63">
        <f>SUM(O522:O523)</f>
        <v>0.73124999999708962</v>
      </c>
      <c r="P524" s="62" t="s">
        <v>54</v>
      </c>
      <c r="Q524" s="62" t="s">
        <v>54</v>
      </c>
      <c r="R524" s="62" t="s">
        <v>54</v>
      </c>
      <c r="S524" s="442"/>
      <c r="T524" s="412"/>
      <c r="U524" s="60"/>
      <c r="V524" s="404">
        <f>$AB$15-((N524*24))</f>
        <v>696</v>
      </c>
      <c r="W524" s="405">
        <v>515</v>
      </c>
      <c r="X524" s="98">
        <v>175.85900000000001</v>
      </c>
      <c r="Y524" s="406">
        <f>W524*X524</f>
        <v>90567.385000000009</v>
      </c>
      <c r="Z524" s="404">
        <f>(Y524*(V524-L524*24))/V524</f>
        <v>90567.385000000009</v>
      </c>
      <c r="AA524" s="407">
        <f>(Z524/Y524)*100</f>
        <v>100</v>
      </c>
      <c r="AB524" s="59"/>
    </row>
    <row r="525" spans="1:28" s="59" customFormat="1" ht="30" customHeight="1" thickBot="1">
      <c r="A525" s="1049">
        <v>115</v>
      </c>
      <c r="B525" s="1061" t="s">
        <v>288</v>
      </c>
      <c r="C525" s="1065" t="s">
        <v>289</v>
      </c>
      <c r="D525" s="1063">
        <v>175.85900000000001</v>
      </c>
      <c r="E525" s="1036" t="s">
        <v>53</v>
      </c>
      <c r="F525" s="71" t="s">
        <v>54</v>
      </c>
      <c r="G525" s="399">
        <v>42416.871527777781</v>
      </c>
      <c r="H525" s="399">
        <v>42417.322222222225</v>
      </c>
      <c r="I525" s="71" t="s">
        <v>54</v>
      </c>
      <c r="J525" s="71" t="s">
        <v>54</v>
      </c>
      <c r="K525" s="71" t="s">
        <v>54</v>
      </c>
      <c r="L525" s="72">
        <f>IF(RIGHT(S525)="T",(+H525-G525),0)</f>
        <v>0</v>
      </c>
      <c r="M525" s="72">
        <f>IF(RIGHT(S525)="U",(+H525-G525),0)</f>
        <v>0</v>
      </c>
      <c r="N525" s="72">
        <f>IF(RIGHT(S525)="C",(+H525-G525),0)</f>
        <v>0</v>
      </c>
      <c r="O525" s="72">
        <f>IF(RIGHT(S525)="D",(+H525-G525),0)</f>
        <v>0.45069444444379769</v>
      </c>
      <c r="P525" s="71" t="s">
        <v>54</v>
      </c>
      <c r="Q525" s="71" t="s">
        <v>54</v>
      </c>
      <c r="R525" s="71" t="s">
        <v>54</v>
      </c>
      <c r="S525" s="393" t="s">
        <v>57</v>
      </c>
      <c r="T525" s="714" t="s">
        <v>988</v>
      </c>
      <c r="U525" s="73"/>
      <c r="V525" s="74"/>
      <c r="W525" s="75"/>
      <c r="X525" s="75"/>
      <c r="Y525" s="75"/>
      <c r="Z525" s="75"/>
      <c r="AA525" s="76"/>
    </row>
    <row r="526" spans="1:28" s="59" customFormat="1" ht="30" customHeight="1" thickBot="1">
      <c r="A526" s="1050"/>
      <c r="B526" s="1062"/>
      <c r="C526" s="1101"/>
      <c r="D526" s="1064"/>
      <c r="E526" s="1037"/>
      <c r="F526" s="71" t="s">
        <v>54</v>
      </c>
      <c r="G526" s="399">
        <v>42417.868750000001</v>
      </c>
      <c r="H526" s="399">
        <v>42418.327777777777</v>
      </c>
      <c r="I526" s="71" t="s">
        <v>54</v>
      </c>
      <c r="J526" s="71" t="s">
        <v>54</v>
      </c>
      <c r="K526" s="71" t="s">
        <v>54</v>
      </c>
      <c r="L526" s="72">
        <f t="shared" ref="L526:L528" si="511">IF(RIGHT(S526)="T",(+H526-G526),0)</f>
        <v>0</v>
      </c>
      <c r="M526" s="72">
        <f t="shared" ref="M526:M528" si="512">IF(RIGHT(S526)="U",(+H526-G526),0)</f>
        <v>0</v>
      </c>
      <c r="N526" s="72">
        <f t="shared" ref="N526:N528" si="513">IF(RIGHT(S526)="C",(+H526-G526),0)</f>
        <v>0</v>
      </c>
      <c r="O526" s="72">
        <f t="shared" ref="O526:O528" si="514">IF(RIGHT(S526)="D",(+H526-G526),0)</f>
        <v>0.45902777777519077</v>
      </c>
      <c r="P526" s="71" t="s">
        <v>54</v>
      </c>
      <c r="Q526" s="71" t="s">
        <v>54</v>
      </c>
      <c r="R526" s="71" t="s">
        <v>54</v>
      </c>
      <c r="S526" s="393" t="s">
        <v>57</v>
      </c>
      <c r="T526" s="714" t="s">
        <v>989</v>
      </c>
      <c r="U526" s="89"/>
      <c r="V526" s="80"/>
      <c r="W526" s="81"/>
      <c r="X526" s="81"/>
      <c r="Y526" s="81"/>
      <c r="Z526" s="81"/>
      <c r="AA526" s="82"/>
    </row>
    <row r="527" spans="1:28" s="59" customFormat="1" ht="30" customHeight="1" thickBot="1">
      <c r="A527" s="1050"/>
      <c r="B527" s="1062"/>
      <c r="C527" s="1101"/>
      <c r="D527" s="1064"/>
      <c r="E527" s="1037"/>
      <c r="F527" s="71" t="s">
        <v>54</v>
      </c>
      <c r="G527" s="399">
        <v>42424.864583333336</v>
      </c>
      <c r="H527" s="399">
        <v>42425.247916666667</v>
      </c>
      <c r="I527" s="71" t="s">
        <v>54</v>
      </c>
      <c r="J527" s="71" t="s">
        <v>54</v>
      </c>
      <c r="K527" s="71" t="s">
        <v>54</v>
      </c>
      <c r="L527" s="72">
        <f t="shared" si="511"/>
        <v>0</v>
      </c>
      <c r="M527" s="72">
        <f t="shared" si="512"/>
        <v>0</v>
      </c>
      <c r="N527" s="72">
        <f t="shared" si="513"/>
        <v>0</v>
      </c>
      <c r="O527" s="72">
        <f t="shared" si="514"/>
        <v>0.38333333333139308</v>
      </c>
      <c r="P527" s="71" t="s">
        <v>54</v>
      </c>
      <c r="Q527" s="71" t="s">
        <v>54</v>
      </c>
      <c r="R527" s="71" t="s">
        <v>54</v>
      </c>
      <c r="S527" s="393" t="s">
        <v>57</v>
      </c>
      <c r="T527" s="714" t="s">
        <v>988</v>
      </c>
      <c r="U527" s="89"/>
      <c r="V527" s="80"/>
      <c r="W527" s="81"/>
      <c r="X527" s="81"/>
      <c r="Y527" s="81"/>
      <c r="Z527" s="81"/>
      <c r="AA527" s="82"/>
    </row>
    <row r="528" spans="1:28" s="59" customFormat="1" ht="30" customHeight="1">
      <c r="A528" s="1050"/>
      <c r="B528" s="1062"/>
      <c r="C528" s="1101"/>
      <c r="D528" s="1064"/>
      <c r="E528" s="1037"/>
      <c r="F528" s="71" t="s">
        <v>54</v>
      </c>
      <c r="G528" s="399">
        <v>42425.907638888886</v>
      </c>
      <c r="H528" s="399">
        <v>42426.241666666669</v>
      </c>
      <c r="I528" s="71" t="s">
        <v>54</v>
      </c>
      <c r="J528" s="71" t="s">
        <v>54</v>
      </c>
      <c r="K528" s="71" t="s">
        <v>54</v>
      </c>
      <c r="L528" s="72">
        <f t="shared" si="511"/>
        <v>0</v>
      </c>
      <c r="M528" s="72">
        <f t="shared" si="512"/>
        <v>0</v>
      </c>
      <c r="N528" s="72">
        <f t="shared" si="513"/>
        <v>0</v>
      </c>
      <c r="O528" s="72">
        <f t="shared" si="514"/>
        <v>0.33402777778246673</v>
      </c>
      <c r="P528" s="71" t="s">
        <v>54</v>
      </c>
      <c r="Q528" s="71" t="s">
        <v>54</v>
      </c>
      <c r="R528" s="71" t="s">
        <v>54</v>
      </c>
      <c r="S528" s="393" t="s">
        <v>57</v>
      </c>
      <c r="T528" s="714" t="s">
        <v>990</v>
      </c>
      <c r="U528" s="89"/>
      <c r="V528" s="80"/>
      <c r="W528" s="81"/>
      <c r="X528" s="81"/>
      <c r="Y528" s="81"/>
      <c r="Z528" s="81"/>
      <c r="AA528" s="82"/>
    </row>
    <row r="529" spans="1:44" s="69" customFormat="1" ht="30" customHeight="1" thickBot="1">
      <c r="A529" s="401"/>
      <c r="B529" s="60"/>
      <c r="C529" s="402" t="s">
        <v>58</v>
      </c>
      <c r="D529" s="60"/>
      <c r="E529" s="136"/>
      <c r="F529" s="62" t="s">
        <v>54</v>
      </c>
      <c r="G529" s="403"/>
      <c r="H529" s="403"/>
      <c r="I529" s="62" t="s">
        <v>54</v>
      </c>
      <c r="J529" s="62" t="s">
        <v>54</v>
      </c>
      <c r="K529" s="62" t="s">
        <v>54</v>
      </c>
      <c r="L529" s="63">
        <f>SUM(L525:L528)</f>
        <v>0</v>
      </c>
      <c r="M529" s="63">
        <f>SUM(M525:M528)</f>
        <v>0</v>
      </c>
      <c r="N529" s="63">
        <f>SUM(N525:N528)</f>
        <v>0</v>
      </c>
      <c r="O529" s="63">
        <f>SUM(O525:O528)</f>
        <v>1.6270833333328483</v>
      </c>
      <c r="P529" s="62" t="s">
        <v>54</v>
      </c>
      <c r="Q529" s="62" t="s">
        <v>54</v>
      </c>
      <c r="R529" s="62" t="s">
        <v>54</v>
      </c>
      <c r="S529" s="442"/>
      <c r="T529" s="412"/>
      <c r="U529" s="60"/>
      <c r="V529" s="404">
        <f>$AB$15-((N529*24))</f>
        <v>696</v>
      </c>
      <c r="W529" s="405">
        <v>515</v>
      </c>
      <c r="X529" s="98">
        <v>175.85900000000001</v>
      </c>
      <c r="Y529" s="406">
        <f>W529*X529</f>
        <v>90567.385000000009</v>
      </c>
      <c r="Z529" s="404">
        <f>(Y529*(V529-L529*24))/V529</f>
        <v>90567.385000000009</v>
      </c>
      <c r="AA529" s="407">
        <f>(Z529/Y529)*100</f>
        <v>100</v>
      </c>
      <c r="AB529" s="59"/>
    </row>
    <row r="530" spans="1:44" s="59" customFormat="1" ht="30" customHeight="1" thickBot="1">
      <c r="A530" s="1049">
        <v>116</v>
      </c>
      <c r="B530" s="1061" t="s">
        <v>290</v>
      </c>
      <c r="C530" s="1065" t="s">
        <v>291</v>
      </c>
      <c r="D530" s="1063">
        <v>279.245</v>
      </c>
      <c r="E530" s="1036" t="s">
        <v>53</v>
      </c>
      <c r="F530" s="71" t="s">
        <v>54</v>
      </c>
      <c r="G530" s="399"/>
      <c r="H530" s="399"/>
      <c r="I530" s="71" t="s">
        <v>54</v>
      </c>
      <c r="J530" s="71" t="s">
        <v>54</v>
      </c>
      <c r="K530" s="71" t="s">
        <v>54</v>
      </c>
      <c r="L530" s="72">
        <f>IF(RIGHT(S530)="T",(+H530-G530),0)</f>
        <v>0</v>
      </c>
      <c r="M530" s="72">
        <f>IF(RIGHT(S530)="U",(+H530-G530),0)</f>
        <v>0</v>
      </c>
      <c r="N530" s="72">
        <f>IF(RIGHT(S530)="C",(+H530-G530),0)</f>
        <v>0</v>
      </c>
      <c r="O530" s="72">
        <f>IF(RIGHT(S530)="D",(+H530-G530),0)</f>
        <v>0</v>
      </c>
      <c r="P530" s="71" t="s">
        <v>54</v>
      </c>
      <c r="Q530" s="71" t="s">
        <v>54</v>
      </c>
      <c r="R530" s="71" t="s">
        <v>54</v>
      </c>
      <c r="S530" s="393"/>
      <c r="T530" s="714"/>
      <c r="U530" s="73"/>
      <c r="V530" s="85"/>
      <c r="W530" s="86"/>
      <c r="X530" s="86"/>
      <c r="Y530" s="86"/>
      <c r="Z530" s="86"/>
      <c r="AA530" s="87"/>
    </row>
    <row r="531" spans="1:44" s="59" customFormat="1" ht="30" customHeight="1" thickBot="1">
      <c r="A531" s="1050"/>
      <c r="B531" s="1062"/>
      <c r="C531" s="1101"/>
      <c r="D531" s="1064"/>
      <c r="E531" s="1037"/>
      <c r="F531" s="71" t="s">
        <v>54</v>
      </c>
      <c r="G531" s="399"/>
      <c r="H531" s="399"/>
      <c r="I531" s="71" t="s">
        <v>54</v>
      </c>
      <c r="J531" s="71" t="s">
        <v>54</v>
      </c>
      <c r="K531" s="71" t="s">
        <v>54</v>
      </c>
      <c r="L531" s="72">
        <f t="shared" ref="L531:L532" si="515">IF(RIGHT(S531)="T",(+H531-G531),0)</f>
        <v>0</v>
      </c>
      <c r="M531" s="72">
        <f t="shared" ref="M531:M532" si="516">IF(RIGHT(S531)="U",(+H531-G531),0)</f>
        <v>0</v>
      </c>
      <c r="N531" s="72">
        <f t="shared" ref="N531:N532" si="517">IF(RIGHT(S531)="C",(+H531-G531),0)</f>
        <v>0</v>
      </c>
      <c r="O531" s="72">
        <f t="shared" ref="O531:O532" si="518">IF(RIGHT(S531)="D",(+H531-G531),0)</f>
        <v>0</v>
      </c>
      <c r="P531" s="71" t="s">
        <v>54</v>
      </c>
      <c r="Q531" s="71" t="s">
        <v>54</v>
      </c>
      <c r="R531" s="71" t="s">
        <v>54</v>
      </c>
      <c r="S531" s="393"/>
      <c r="T531" s="714"/>
      <c r="U531" s="89"/>
      <c r="V531" s="80"/>
      <c r="W531" s="81"/>
      <c r="X531" s="81"/>
      <c r="Y531" s="81"/>
      <c r="Z531" s="81"/>
      <c r="AA531" s="82"/>
    </row>
    <row r="532" spans="1:44" s="59" customFormat="1" ht="30" customHeight="1">
      <c r="A532" s="1104"/>
      <c r="B532" s="1087"/>
      <c r="C532" s="1066"/>
      <c r="D532" s="1067"/>
      <c r="E532" s="1038"/>
      <c r="F532" s="71" t="s">
        <v>54</v>
      </c>
      <c r="G532" s="399"/>
      <c r="H532" s="399"/>
      <c r="I532" s="71" t="s">
        <v>54</v>
      </c>
      <c r="J532" s="71" t="s">
        <v>54</v>
      </c>
      <c r="K532" s="71" t="s">
        <v>54</v>
      </c>
      <c r="L532" s="72">
        <f t="shared" si="515"/>
        <v>0</v>
      </c>
      <c r="M532" s="72">
        <f t="shared" si="516"/>
        <v>0</v>
      </c>
      <c r="N532" s="72">
        <f t="shared" si="517"/>
        <v>0</v>
      </c>
      <c r="O532" s="72">
        <f t="shared" si="518"/>
        <v>0</v>
      </c>
      <c r="P532" s="71" t="s">
        <v>54</v>
      </c>
      <c r="Q532" s="71" t="s">
        <v>54</v>
      </c>
      <c r="R532" s="71" t="s">
        <v>54</v>
      </c>
      <c r="S532" s="393"/>
      <c r="T532" s="714"/>
      <c r="U532" s="89"/>
      <c r="V532" s="80"/>
      <c r="W532" s="81"/>
      <c r="X532" s="81"/>
      <c r="Y532" s="81"/>
      <c r="Z532" s="81"/>
      <c r="AA532" s="82"/>
    </row>
    <row r="533" spans="1:44" s="69" customFormat="1" ht="30" customHeight="1" thickBot="1">
      <c r="A533" s="401"/>
      <c r="B533" s="60"/>
      <c r="C533" s="402" t="s">
        <v>58</v>
      </c>
      <c r="D533" s="60"/>
      <c r="E533" s="136"/>
      <c r="F533" s="62" t="s">
        <v>54</v>
      </c>
      <c r="G533" s="403"/>
      <c r="H533" s="403"/>
      <c r="I533" s="62" t="s">
        <v>54</v>
      </c>
      <c r="J533" s="62" t="s">
        <v>54</v>
      </c>
      <c r="K533" s="164"/>
      <c r="L533" s="63">
        <f>SUM(L530:L532)</f>
        <v>0</v>
      </c>
      <c r="M533" s="63">
        <f t="shared" ref="M533:O533" si="519">SUM(M530:M532)</f>
        <v>0</v>
      </c>
      <c r="N533" s="63">
        <f t="shared" si="519"/>
        <v>0</v>
      </c>
      <c r="O533" s="63">
        <f t="shared" si="519"/>
        <v>0</v>
      </c>
      <c r="P533" s="62" t="s">
        <v>54</v>
      </c>
      <c r="Q533" s="62" t="s">
        <v>54</v>
      </c>
      <c r="R533" s="62" t="s">
        <v>54</v>
      </c>
      <c r="S533" s="442"/>
      <c r="T533" s="412"/>
      <c r="U533" s="60"/>
      <c r="V533" s="404">
        <f t="shared" ref="V533" si="520">$AB$15-((N533*24))</f>
        <v>696</v>
      </c>
      <c r="W533" s="405">
        <v>433</v>
      </c>
      <c r="X533" s="98">
        <v>279.245</v>
      </c>
      <c r="Y533" s="406">
        <f t="shared" ref="Y533" si="521">W533*X533</f>
        <v>120913.08500000001</v>
      </c>
      <c r="Z533" s="404">
        <f t="shared" ref="Z533" si="522">(Y533*(V533-L533*24))/V533</f>
        <v>120913.08500000002</v>
      </c>
      <c r="AA533" s="407">
        <f t="shared" ref="AA533" si="523">(Z533/Y533)*100</f>
        <v>100.00000000000003</v>
      </c>
      <c r="AB533" s="59"/>
    </row>
    <row r="534" spans="1:44" s="51" customFormat="1" ht="30" customHeight="1">
      <c r="A534" s="536">
        <v>117</v>
      </c>
      <c r="B534" s="534" t="s">
        <v>292</v>
      </c>
      <c r="C534" s="532" t="s">
        <v>293</v>
      </c>
      <c r="D534" s="530">
        <v>279.245</v>
      </c>
      <c r="E534" s="544" t="s">
        <v>53</v>
      </c>
      <c r="F534" s="38" t="s">
        <v>54</v>
      </c>
      <c r="G534" s="399"/>
      <c r="H534" s="399"/>
      <c r="I534" s="139"/>
      <c r="J534" s="139"/>
      <c r="K534" s="139"/>
      <c r="L534" s="72">
        <f>IF(RIGHT(S534)="T",(+H534-G534),0)</f>
        <v>0</v>
      </c>
      <c r="M534" s="72">
        <f>IF(RIGHT(S534)="U",(+H534-G534),0)</f>
        <v>0</v>
      </c>
      <c r="N534" s="72">
        <f>IF(RIGHT(S534)="C",(+H534-G534),0)</f>
        <v>0</v>
      </c>
      <c r="O534" s="72">
        <f>IF(RIGHT(S534)="D",(+H534-G534),0)</f>
        <v>0</v>
      </c>
      <c r="P534" s="44"/>
      <c r="Q534" s="44"/>
      <c r="R534" s="44"/>
      <c r="S534" s="393"/>
      <c r="T534" s="714"/>
      <c r="U534" s="44"/>
      <c r="V534" s="107"/>
      <c r="W534" s="108"/>
      <c r="X534" s="530"/>
      <c r="Y534" s="109"/>
      <c r="Z534" s="107"/>
      <c r="AA534" s="110"/>
      <c r="AB534" s="178"/>
      <c r="AC534" s="179"/>
      <c r="AD534" s="50"/>
      <c r="AE534" s="50"/>
      <c r="AF534" s="50"/>
      <c r="AG534" s="50"/>
      <c r="AH534" s="50"/>
      <c r="AI534" s="50"/>
      <c r="AJ534" s="50"/>
      <c r="AK534" s="50"/>
      <c r="AL534" s="50"/>
      <c r="AM534" s="50"/>
      <c r="AN534" s="50"/>
      <c r="AO534" s="50"/>
      <c r="AP534" s="50"/>
      <c r="AQ534" s="50"/>
      <c r="AR534" s="50"/>
    </row>
    <row r="535" spans="1:44" s="69" customFormat="1" ht="30" customHeight="1" thickBot="1">
      <c r="A535" s="401"/>
      <c r="B535" s="60"/>
      <c r="C535" s="402" t="s">
        <v>58</v>
      </c>
      <c r="D535" s="60"/>
      <c r="E535" s="136"/>
      <c r="F535" s="62" t="s">
        <v>54</v>
      </c>
      <c r="G535" s="403"/>
      <c r="H535" s="403"/>
      <c r="I535" s="62" t="s">
        <v>54</v>
      </c>
      <c r="J535" s="62" t="s">
        <v>54</v>
      </c>
      <c r="K535" s="164"/>
      <c r="L535" s="63">
        <f>SUM(L534:L534)</f>
        <v>0</v>
      </c>
      <c r="M535" s="63">
        <f>SUM(M534:M534)</f>
        <v>0</v>
      </c>
      <c r="N535" s="63">
        <f>SUM(N534:N534)</f>
        <v>0</v>
      </c>
      <c r="O535" s="63">
        <f>SUM(O534:O534)</f>
        <v>0</v>
      </c>
      <c r="P535" s="62" t="s">
        <v>54</v>
      </c>
      <c r="Q535" s="62" t="s">
        <v>54</v>
      </c>
      <c r="R535" s="62" t="s">
        <v>54</v>
      </c>
      <c r="S535" s="442"/>
      <c r="T535" s="412"/>
      <c r="U535" s="60"/>
      <c r="V535" s="404">
        <f t="shared" ref="V535" si="524">$AB$15-((N535*24))</f>
        <v>696</v>
      </c>
      <c r="W535" s="405">
        <v>433</v>
      </c>
      <c r="X535" s="98">
        <v>279.245</v>
      </c>
      <c r="Y535" s="406">
        <f t="shared" ref="Y535" si="525">W535*X535</f>
        <v>120913.08500000001</v>
      </c>
      <c r="Z535" s="404">
        <f t="shared" ref="Z535" si="526">(Y535*(V535-L535*24))/V535</f>
        <v>120913.08500000002</v>
      </c>
      <c r="AA535" s="407">
        <f t="shared" ref="AA535" si="527">(Z535/Y535)*100</f>
        <v>100.00000000000003</v>
      </c>
      <c r="AB535" s="59"/>
    </row>
    <row r="536" spans="1:44" s="51" customFormat="1" ht="37.5" customHeight="1">
      <c r="A536" s="1082">
        <v>118</v>
      </c>
      <c r="B536" s="1057" t="s">
        <v>294</v>
      </c>
      <c r="C536" s="1144" t="s">
        <v>295</v>
      </c>
      <c r="D536" s="1051">
        <v>2.1</v>
      </c>
      <c r="E536" s="1053" t="s">
        <v>53</v>
      </c>
      <c r="F536" s="38" t="s">
        <v>54</v>
      </c>
      <c r="G536" s="399"/>
      <c r="H536" s="399"/>
      <c r="I536" s="139"/>
      <c r="J536" s="139"/>
      <c r="K536" s="139"/>
      <c r="L536" s="84">
        <f>IF(RIGHT(S536)="T",(+H536-G536),0)</f>
        <v>0</v>
      </c>
      <c r="M536" s="84">
        <f>IF(RIGHT(S536)="U",(+H536-G536),0)</f>
        <v>0</v>
      </c>
      <c r="N536" s="84">
        <f>IF(RIGHT(S536)="C",(+H536-G536),0)</f>
        <v>0</v>
      </c>
      <c r="O536" s="84">
        <f>IF(RIGHT(S536)="D",(+H536-G536),0)</f>
        <v>0</v>
      </c>
      <c r="P536" s="44"/>
      <c r="Q536" s="44"/>
      <c r="R536" s="44"/>
      <c r="S536" s="393"/>
      <c r="T536" s="714"/>
      <c r="U536" s="44"/>
      <c r="V536" s="111"/>
      <c r="W536" s="202"/>
      <c r="X536" s="202"/>
      <c r="Y536" s="202"/>
      <c r="Z536" s="202"/>
      <c r="AA536" s="203"/>
      <c r="AB536" s="178"/>
      <c r="AC536" s="179"/>
      <c r="AD536" s="50"/>
      <c r="AE536" s="50"/>
      <c r="AF536" s="50"/>
      <c r="AG536" s="50"/>
      <c r="AH536" s="50"/>
      <c r="AI536" s="50"/>
      <c r="AJ536" s="50"/>
      <c r="AK536" s="50"/>
      <c r="AL536" s="50"/>
      <c r="AM536" s="50"/>
      <c r="AN536" s="50"/>
      <c r="AO536" s="50"/>
      <c r="AP536" s="50"/>
      <c r="AQ536" s="50"/>
      <c r="AR536" s="50"/>
    </row>
    <row r="537" spans="1:44" s="51" customFormat="1" ht="27.75" customHeight="1">
      <c r="A537" s="1132"/>
      <c r="B537" s="1058"/>
      <c r="C537" s="1145"/>
      <c r="D537" s="1052"/>
      <c r="E537" s="1054"/>
      <c r="F537" s="77" t="s">
        <v>54</v>
      </c>
      <c r="G537" s="399"/>
      <c r="H537" s="399"/>
      <c r="I537" s="142"/>
      <c r="J537" s="142"/>
      <c r="K537" s="142"/>
      <c r="L537" s="78">
        <f t="shared" ref="L537" si="528">IF(RIGHT(S537)="T",(+H537-G537),0)</f>
        <v>0</v>
      </c>
      <c r="M537" s="78">
        <f t="shared" ref="M537" si="529">IF(RIGHT(S537)="U",(+H537-G537),0)</f>
        <v>0</v>
      </c>
      <c r="N537" s="78">
        <f t="shared" ref="N537" si="530">IF(RIGHT(S537)="C",(+H537-G537),0)</f>
        <v>0</v>
      </c>
      <c r="O537" s="78">
        <f t="shared" ref="O537" si="531">IF(RIGHT(S537)="D",(+H537-G537),0)</f>
        <v>0</v>
      </c>
      <c r="P537" s="143"/>
      <c r="Q537" s="143"/>
      <c r="R537" s="143"/>
      <c r="S537" s="393"/>
      <c r="T537" s="714"/>
      <c r="U537" s="143"/>
      <c r="V537" s="632"/>
      <c r="W537" s="694"/>
      <c r="X537" s="694"/>
      <c r="Y537" s="694"/>
      <c r="Z537" s="694"/>
      <c r="AA537" s="694"/>
      <c r="AB537" s="178"/>
      <c r="AC537" s="179"/>
      <c r="AD537" s="50"/>
      <c r="AE537" s="50"/>
      <c r="AF537" s="50"/>
      <c r="AG537" s="50"/>
      <c r="AH537" s="50"/>
      <c r="AI537" s="50"/>
      <c r="AJ537" s="50"/>
      <c r="AK537" s="50"/>
      <c r="AL537" s="50"/>
      <c r="AM537" s="50"/>
      <c r="AN537" s="50"/>
      <c r="AO537" s="50"/>
      <c r="AP537" s="50"/>
      <c r="AQ537" s="50"/>
      <c r="AR537" s="50"/>
    </row>
    <row r="538" spans="1:44" s="69" customFormat="1" ht="30" customHeight="1" thickBot="1">
      <c r="A538" s="401"/>
      <c r="B538" s="60"/>
      <c r="C538" s="402" t="s">
        <v>58</v>
      </c>
      <c r="D538" s="60"/>
      <c r="E538" s="61"/>
      <c r="F538" s="62" t="s">
        <v>54</v>
      </c>
      <c r="G538" s="466"/>
      <c r="H538" s="466"/>
      <c r="I538" s="205" t="s">
        <v>54</v>
      </c>
      <c r="J538" s="205" t="s">
        <v>54</v>
      </c>
      <c r="K538" s="206"/>
      <c r="L538" s="467">
        <f>SUM(L536:L537)</f>
        <v>0</v>
      </c>
      <c r="M538" s="467">
        <f>SUM(M536:M537)</f>
        <v>0</v>
      </c>
      <c r="N538" s="467">
        <f>SUM(N536:N537)</f>
        <v>0</v>
      </c>
      <c r="O538" s="467">
        <f>SUM(O536:O537)</f>
        <v>0</v>
      </c>
      <c r="P538" s="205" t="s">
        <v>54</v>
      </c>
      <c r="Q538" s="205" t="s">
        <v>54</v>
      </c>
      <c r="R538" s="205" t="s">
        <v>54</v>
      </c>
      <c r="S538" s="468"/>
      <c r="T538" s="469"/>
      <c r="U538" s="204"/>
      <c r="V538" s="207">
        <f t="shared" ref="V538" si="532">$AB$15-((N538*24))</f>
        <v>696</v>
      </c>
      <c r="W538" s="208">
        <v>515</v>
      </c>
      <c r="X538" s="209">
        <v>2.1</v>
      </c>
      <c r="Y538" s="210">
        <f t="shared" ref="Y538" si="533">W538*X538</f>
        <v>1081.5</v>
      </c>
      <c r="Z538" s="207">
        <f t="shared" ref="Z538" si="534">(Y538*(V538-L538*24))/V538</f>
        <v>1081.5</v>
      </c>
      <c r="AA538" s="470">
        <f t="shared" ref="AA538" si="535">(Z538/Y538)*100</f>
        <v>100</v>
      </c>
      <c r="AB538" s="59"/>
    </row>
    <row r="539" spans="1:44" s="51" customFormat="1" ht="30" customHeight="1">
      <c r="A539" s="1059">
        <v>119</v>
      </c>
      <c r="B539" s="1057" t="s">
        <v>296</v>
      </c>
      <c r="C539" s="1144" t="s">
        <v>297</v>
      </c>
      <c r="D539" s="1051">
        <v>2.1</v>
      </c>
      <c r="E539" s="1053" t="s">
        <v>53</v>
      </c>
      <c r="F539" s="71" t="s">
        <v>54</v>
      </c>
      <c r="G539" s="795"/>
      <c r="H539" s="796"/>
      <c r="I539" s="142"/>
      <c r="J539" s="142"/>
      <c r="K539" s="142"/>
      <c r="L539" s="78">
        <f>IF(RIGHT(S539)="T",(+H539-G539),0)</f>
        <v>0</v>
      </c>
      <c r="M539" s="78">
        <f>IF(RIGHT(S539)="U",(+H539-G539),0)</f>
        <v>0</v>
      </c>
      <c r="N539" s="78">
        <f>IF(RIGHT(S539)="C",(+H539-G539),0)</f>
        <v>0</v>
      </c>
      <c r="O539" s="78">
        <f>IF(RIGHT(S539)="D",(+H539-G539),0)</f>
        <v>0</v>
      </c>
      <c r="P539" s="143"/>
      <c r="Q539" s="143"/>
      <c r="R539" s="143"/>
      <c r="S539" s="630"/>
      <c r="T539" s="797"/>
      <c r="U539" s="143"/>
      <c r="V539" s="632"/>
      <c r="W539" s="694"/>
      <c r="X539" s="694"/>
      <c r="Y539" s="694"/>
      <c r="Z539" s="694"/>
      <c r="AA539" s="694"/>
      <c r="AB539" s="178"/>
      <c r="AC539" s="179"/>
      <c r="AD539" s="50"/>
      <c r="AE539" s="50"/>
      <c r="AF539" s="50"/>
      <c r="AG539" s="50"/>
      <c r="AH539" s="50"/>
      <c r="AI539" s="50"/>
      <c r="AJ539" s="50"/>
      <c r="AK539" s="50"/>
      <c r="AL539" s="50"/>
      <c r="AM539" s="50"/>
      <c r="AN539" s="50"/>
      <c r="AO539" s="50"/>
      <c r="AP539" s="50"/>
      <c r="AQ539" s="50"/>
      <c r="AR539" s="50"/>
    </row>
    <row r="540" spans="1:44" s="51" customFormat="1" ht="30" customHeight="1">
      <c r="A540" s="1103"/>
      <c r="B540" s="1147"/>
      <c r="C540" s="1146"/>
      <c r="D540" s="1108"/>
      <c r="E540" s="1078"/>
      <c r="F540" s="88"/>
      <c r="G540" s="399"/>
      <c r="H540" s="399"/>
      <c r="I540" s="142"/>
      <c r="J540" s="142"/>
      <c r="K540" s="142"/>
      <c r="L540" s="78">
        <f>IF(RIGHT(S540)="T",(+H540-G540),0)</f>
        <v>0</v>
      </c>
      <c r="M540" s="78">
        <f>IF(RIGHT(S540)="U",(+H540-G540),0)</f>
        <v>0</v>
      </c>
      <c r="N540" s="78">
        <f>IF(RIGHT(S540)="C",(+H540-G540),0)</f>
        <v>0</v>
      </c>
      <c r="O540" s="78">
        <f>IF(RIGHT(S540)="D",(+H540-G540),0)</f>
        <v>0</v>
      </c>
      <c r="P540" s="143"/>
      <c r="Q540" s="143"/>
      <c r="R540" s="143"/>
      <c r="S540" s="630"/>
      <c r="T540" s="797"/>
      <c r="U540" s="143"/>
      <c r="V540" s="632"/>
      <c r="W540" s="694"/>
      <c r="X540" s="694"/>
      <c r="Y540" s="694"/>
      <c r="Z540" s="694"/>
      <c r="AA540" s="694"/>
      <c r="AB540" s="178"/>
      <c r="AC540" s="179"/>
      <c r="AD540" s="50"/>
      <c r="AE540" s="50"/>
      <c r="AF540" s="50"/>
      <c r="AG540" s="50"/>
      <c r="AH540" s="50"/>
      <c r="AI540" s="50"/>
      <c r="AJ540" s="50"/>
      <c r="AK540" s="50"/>
      <c r="AL540" s="50"/>
      <c r="AM540" s="50"/>
      <c r="AN540" s="50"/>
      <c r="AO540" s="50"/>
      <c r="AP540" s="50"/>
      <c r="AQ540" s="50"/>
      <c r="AR540" s="50"/>
    </row>
    <row r="541" spans="1:44" s="51" customFormat="1" ht="30" customHeight="1" thickBot="1">
      <c r="A541" s="401"/>
      <c r="B541" s="60"/>
      <c r="C541" s="402" t="s">
        <v>58</v>
      </c>
      <c r="D541" s="60"/>
      <c r="E541" s="136"/>
      <c r="F541" s="62" t="s">
        <v>54</v>
      </c>
      <c r="G541" s="403"/>
      <c r="H541" s="403"/>
      <c r="I541" s="62" t="s">
        <v>54</v>
      </c>
      <c r="J541" s="62" t="s">
        <v>54</v>
      </c>
      <c r="K541" s="164"/>
      <c r="L541" s="467">
        <f>SUM(L539:L540)</f>
        <v>0</v>
      </c>
      <c r="M541" s="467">
        <f>SUM(M539:M540)</f>
        <v>0</v>
      </c>
      <c r="N541" s="467">
        <f>SUM(N539:N540)</f>
        <v>0</v>
      </c>
      <c r="O541" s="467">
        <f>SUM(O539:O540)</f>
        <v>0</v>
      </c>
      <c r="P541" s="62" t="s">
        <v>54</v>
      </c>
      <c r="Q541" s="62" t="s">
        <v>54</v>
      </c>
      <c r="R541" s="62" t="s">
        <v>54</v>
      </c>
      <c r="S541" s="442"/>
      <c r="T541" s="412"/>
      <c r="U541" s="60"/>
      <c r="V541" s="404">
        <f t="shared" ref="V541" si="536">$AB$15-((N541*24))</f>
        <v>696</v>
      </c>
      <c r="W541" s="405">
        <v>515</v>
      </c>
      <c r="X541" s="98">
        <v>2.1</v>
      </c>
      <c r="Y541" s="406">
        <f t="shared" ref="Y541" si="537">W541*X541</f>
        <v>1081.5</v>
      </c>
      <c r="Z541" s="404">
        <f t="shared" ref="Z541" si="538">(Y541*(V541-L541*24))/V541</f>
        <v>1081.5</v>
      </c>
      <c r="AA541" s="407">
        <f t="shared" ref="AA541" si="539">(Z541/Y541)*100</f>
        <v>100</v>
      </c>
      <c r="AB541" s="178"/>
      <c r="AC541" s="179"/>
      <c r="AD541" s="50"/>
      <c r="AE541" s="50"/>
      <c r="AF541" s="50"/>
      <c r="AG541" s="50"/>
      <c r="AH541" s="50"/>
      <c r="AI541" s="50"/>
      <c r="AJ541" s="50"/>
      <c r="AK541" s="50"/>
      <c r="AL541" s="50"/>
      <c r="AM541" s="50"/>
      <c r="AN541" s="50"/>
      <c r="AO541" s="50"/>
      <c r="AP541" s="50"/>
      <c r="AQ541" s="50"/>
      <c r="AR541" s="50"/>
    </row>
    <row r="542" spans="1:44" s="51" customFormat="1" ht="30" customHeight="1">
      <c r="A542" s="931">
        <v>120</v>
      </c>
      <c r="B542" s="1001" t="s">
        <v>857</v>
      </c>
      <c r="C542" s="1002" t="s">
        <v>858</v>
      </c>
      <c r="D542" s="862">
        <v>150.83199999999999</v>
      </c>
      <c r="E542" s="70" t="s">
        <v>53</v>
      </c>
      <c r="F542" s="71" t="s">
        <v>54</v>
      </c>
      <c r="G542" s="399"/>
      <c r="H542" s="399"/>
      <c r="I542" s="71" t="s">
        <v>54</v>
      </c>
      <c r="J542" s="71" t="s">
        <v>54</v>
      </c>
      <c r="K542" s="71" t="s">
        <v>54</v>
      </c>
      <c r="L542" s="72">
        <f>IF(RIGHT(S542)="T",(+H542-G542),0)</f>
        <v>0</v>
      </c>
      <c r="M542" s="72">
        <f>IF(RIGHT(S542)="U",(+H542-G542),0)</f>
        <v>0</v>
      </c>
      <c r="N542" s="72">
        <f>IF(RIGHT(S542)="C",(+H542-G542),0)</f>
        <v>0</v>
      </c>
      <c r="O542" s="72">
        <f>IF(RIGHT(S542)="D",(+H542-G542),0)</f>
        <v>0</v>
      </c>
      <c r="P542" s="71" t="s">
        <v>54</v>
      </c>
      <c r="Q542" s="71" t="s">
        <v>54</v>
      </c>
      <c r="R542" s="71" t="s">
        <v>54</v>
      </c>
      <c r="S542" s="393"/>
      <c r="T542" s="714"/>
      <c r="U542" s="73"/>
      <c r="V542" s="85"/>
      <c r="W542" s="86"/>
      <c r="X542" s="86"/>
      <c r="Y542" s="86"/>
      <c r="Z542" s="694"/>
      <c r="AA542" s="694"/>
      <c r="AB542" s="178"/>
      <c r="AC542" s="179"/>
      <c r="AD542" s="50"/>
      <c r="AE542" s="50"/>
      <c r="AF542" s="50"/>
      <c r="AG542" s="50"/>
      <c r="AH542" s="50"/>
      <c r="AI542" s="50"/>
      <c r="AJ542" s="50"/>
      <c r="AK542" s="50"/>
      <c r="AL542" s="50"/>
      <c r="AM542" s="50"/>
      <c r="AN542" s="50"/>
      <c r="AO542" s="50"/>
      <c r="AP542" s="50"/>
      <c r="AQ542" s="50"/>
      <c r="AR542" s="50"/>
    </row>
    <row r="543" spans="1:44" s="51" customFormat="1" ht="30" customHeight="1" thickBot="1">
      <c r="A543" s="401"/>
      <c r="B543" s="60"/>
      <c r="C543" s="461" t="s">
        <v>58</v>
      </c>
      <c r="D543" s="60"/>
      <c r="E543" s="136"/>
      <c r="F543" s="62" t="s">
        <v>54</v>
      </c>
      <c r="G543" s="403"/>
      <c r="H543" s="403"/>
      <c r="I543" s="62" t="s">
        <v>54</v>
      </c>
      <c r="J543" s="62" t="s">
        <v>54</v>
      </c>
      <c r="K543" s="164"/>
      <c r="L543" s="63">
        <f t="shared" ref="L543:N543" si="540">SUM(L542:L542)</f>
        <v>0</v>
      </c>
      <c r="M543" s="63">
        <f t="shared" si="540"/>
        <v>0</v>
      </c>
      <c r="N543" s="63">
        <f t="shared" si="540"/>
        <v>0</v>
      </c>
      <c r="O543" s="63">
        <f>SUM(O542:O542)</f>
        <v>0</v>
      </c>
      <c r="P543" s="62" t="s">
        <v>54</v>
      </c>
      <c r="Q543" s="62" t="s">
        <v>54</v>
      </c>
      <c r="R543" s="62" t="s">
        <v>54</v>
      </c>
      <c r="S543" s="442"/>
      <c r="T543" s="412"/>
      <c r="U543" s="60"/>
      <c r="V543" s="404">
        <f t="shared" ref="V543" si="541">$AB$15-((N543*24))</f>
        <v>696</v>
      </c>
      <c r="W543" s="405">
        <v>687</v>
      </c>
      <c r="X543" s="98">
        <v>150.83199999999999</v>
      </c>
      <c r="Y543" s="406">
        <f t="shared" ref="Y543" si="542">W543*X543</f>
        <v>103621.584</v>
      </c>
      <c r="Z543" s="404">
        <f t="shared" ref="Z543" si="543">(Y543*(V543-L543*24))/V543</f>
        <v>103621.584</v>
      </c>
      <c r="AA543" s="407">
        <f t="shared" ref="AA543" si="544">(Z543/Y543)*100</f>
        <v>100</v>
      </c>
      <c r="AB543" s="178"/>
      <c r="AC543" s="179"/>
      <c r="AD543" s="50"/>
      <c r="AE543" s="50"/>
      <c r="AF543" s="50"/>
      <c r="AG543" s="50"/>
      <c r="AH543" s="50"/>
      <c r="AI543" s="50"/>
      <c r="AJ543" s="50"/>
      <c r="AK543" s="50"/>
      <c r="AL543" s="50"/>
      <c r="AM543" s="50"/>
      <c r="AN543" s="50"/>
      <c r="AO543" s="50"/>
      <c r="AP543" s="50"/>
      <c r="AQ543" s="50"/>
      <c r="AR543" s="50"/>
    </row>
    <row r="544" spans="1:44" s="51" customFormat="1" ht="30" customHeight="1" thickBot="1">
      <c r="A544" s="1049">
        <v>121</v>
      </c>
      <c r="B544" s="1043" t="s">
        <v>859</v>
      </c>
      <c r="C544" s="1141" t="s">
        <v>860</v>
      </c>
      <c r="D544" s="1142">
        <v>150.83199999999999</v>
      </c>
      <c r="E544" s="1053" t="s">
        <v>53</v>
      </c>
      <c r="F544" s="71" t="s">
        <v>54</v>
      </c>
      <c r="G544" s="399"/>
      <c r="H544" s="399"/>
      <c r="I544" s="71" t="s">
        <v>54</v>
      </c>
      <c r="J544" s="71" t="s">
        <v>54</v>
      </c>
      <c r="K544" s="71" t="s">
        <v>54</v>
      </c>
      <c r="L544" s="72">
        <f>IF(RIGHT(S544)="T",(+H544-G544),0)</f>
        <v>0</v>
      </c>
      <c r="M544" s="72">
        <f>IF(RIGHT(S544)="U",(+H544-G544),0)</f>
        <v>0</v>
      </c>
      <c r="N544" s="72">
        <f>IF(RIGHT(S544)="C",(+H544-G544),0)</f>
        <v>0</v>
      </c>
      <c r="O544" s="72">
        <f>IF(RIGHT(S544)="D",(+H544-G544),0)</f>
        <v>0</v>
      </c>
      <c r="P544" s="71" t="s">
        <v>54</v>
      </c>
      <c r="Q544" s="71" t="s">
        <v>54</v>
      </c>
      <c r="R544" s="71" t="s">
        <v>54</v>
      </c>
      <c r="S544" s="393"/>
      <c r="T544" s="714"/>
      <c r="U544" s="73"/>
      <c r="V544" s="85"/>
      <c r="W544" s="86"/>
      <c r="X544" s="86"/>
      <c r="Y544" s="86"/>
      <c r="Z544" s="694"/>
      <c r="AA544" s="694"/>
      <c r="AB544" s="178"/>
      <c r="AC544" s="179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</row>
    <row r="545" spans="1:44" s="51" customFormat="1" ht="30" customHeight="1">
      <c r="A545" s="1104"/>
      <c r="B545" s="1045"/>
      <c r="C545" s="1141"/>
      <c r="D545" s="1143"/>
      <c r="E545" s="1078"/>
      <c r="F545" s="71" t="s">
        <v>54</v>
      </c>
      <c r="G545" s="399"/>
      <c r="H545" s="399"/>
      <c r="I545" s="71" t="s">
        <v>54</v>
      </c>
      <c r="J545" s="71" t="s">
        <v>54</v>
      </c>
      <c r="K545" s="71" t="s">
        <v>54</v>
      </c>
      <c r="L545" s="72">
        <f>IF(RIGHT(S545)="T",(+H545-G545),0)</f>
        <v>0</v>
      </c>
      <c r="M545" s="72">
        <f>IF(RIGHT(S545)="U",(+H545-G545),0)</f>
        <v>0</v>
      </c>
      <c r="N545" s="72">
        <f>IF(RIGHT(S545)="C",(+H545-G545),0)</f>
        <v>0</v>
      </c>
      <c r="O545" s="72">
        <f>IF(RIGHT(S545)="D",(+H545-G545),0)</f>
        <v>0</v>
      </c>
      <c r="P545" s="71" t="s">
        <v>54</v>
      </c>
      <c r="Q545" s="71" t="s">
        <v>54</v>
      </c>
      <c r="R545" s="71" t="s">
        <v>54</v>
      </c>
      <c r="S545" s="393"/>
      <c r="T545" s="714"/>
      <c r="U545" s="73"/>
      <c r="V545" s="85"/>
      <c r="W545" s="86"/>
      <c r="X545" s="86"/>
      <c r="Y545" s="86"/>
      <c r="Z545" s="694"/>
      <c r="AA545" s="694"/>
      <c r="AB545" s="178"/>
      <c r="AC545" s="179"/>
      <c r="AD545" s="50"/>
      <c r="AE545" s="50"/>
      <c r="AF545" s="50"/>
      <c r="AG545" s="50"/>
      <c r="AH545" s="50"/>
      <c r="AI545" s="50"/>
      <c r="AJ545" s="50"/>
      <c r="AK545" s="50"/>
      <c r="AL545" s="50"/>
      <c r="AM545" s="50"/>
      <c r="AN545" s="50"/>
      <c r="AO545" s="50"/>
      <c r="AP545" s="50"/>
      <c r="AQ545" s="50"/>
      <c r="AR545" s="50"/>
    </row>
    <row r="546" spans="1:44" s="69" customFormat="1" ht="30" customHeight="1" thickBot="1">
      <c r="A546" s="401"/>
      <c r="B546" s="60"/>
      <c r="C546" s="402" t="s">
        <v>58</v>
      </c>
      <c r="D546" s="60"/>
      <c r="E546" s="136"/>
      <c r="F546" s="62" t="s">
        <v>54</v>
      </c>
      <c r="G546" s="403"/>
      <c r="H546" s="403"/>
      <c r="I546" s="62" t="s">
        <v>54</v>
      </c>
      <c r="J546" s="62" t="s">
        <v>54</v>
      </c>
      <c r="K546" s="164"/>
      <c r="L546" s="63">
        <f>SUM(L539:L540)</f>
        <v>0</v>
      </c>
      <c r="M546" s="63">
        <f>SUM(M539:M540)</f>
        <v>0</v>
      </c>
      <c r="N546" s="63">
        <f>SUM(N539:N540)</f>
        <v>0</v>
      </c>
      <c r="O546" s="63">
        <f>SUM(O539:O540)</f>
        <v>0</v>
      </c>
      <c r="P546" s="62" t="s">
        <v>54</v>
      </c>
      <c r="Q546" s="62" t="s">
        <v>54</v>
      </c>
      <c r="R546" s="62" t="s">
        <v>54</v>
      </c>
      <c r="S546" s="442"/>
      <c r="T546" s="412"/>
      <c r="U546" s="60"/>
      <c r="V546" s="404">
        <f t="shared" ref="V546" si="545">$AB$15-((N546*24))</f>
        <v>696</v>
      </c>
      <c r="W546" s="405">
        <v>687</v>
      </c>
      <c r="X546" s="98">
        <v>150.83199999999999</v>
      </c>
      <c r="Y546" s="406">
        <f t="shared" ref="Y546" si="546">W546*X546</f>
        <v>103621.584</v>
      </c>
      <c r="Z546" s="404">
        <f t="shared" ref="Z546" si="547">(Y546*(V546-L546*24))/V546</f>
        <v>103621.584</v>
      </c>
      <c r="AA546" s="407">
        <f t="shared" ref="AA546" si="548">(Z546/Y546)*100</f>
        <v>100</v>
      </c>
      <c r="AB546" s="59"/>
    </row>
    <row r="547" spans="1:44" s="69" customFormat="1" ht="30" customHeight="1">
      <c r="A547" s="1113">
        <v>122</v>
      </c>
      <c r="B547" s="1111" t="s">
        <v>777</v>
      </c>
      <c r="C547" s="1109" t="s">
        <v>778</v>
      </c>
      <c r="D547" s="1128">
        <v>76.48</v>
      </c>
      <c r="E547" s="1053" t="s">
        <v>53</v>
      </c>
      <c r="F547" s="119"/>
      <c r="G547" s="614">
        <v>42401</v>
      </c>
      <c r="H547" s="399">
        <v>42401.262499999997</v>
      </c>
      <c r="I547" s="119"/>
      <c r="J547" s="119"/>
      <c r="K547" s="462"/>
      <c r="L547" s="78">
        <f t="shared" ref="L547:L557" si="549">IF(RIGHT(S547)="T",(+H547-G547),0)</f>
        <v>0</v>
      </c>
      <c r="M547" s="78">
        <f t="shared" ref="M547:M557" si="550">IF(RIGHT(S547)="U",(+H547-G547),0)</f>
        <v>0</v>
      </c>
      <c r="N547" s="78">
        <f t="shared" ref="N547:N557" si="551">IF(RIGHT(S547)="C",(+H547-G547),0)</f>
        <v>0</v>
      </c>
      <c r="O547" s="78">
        <f t="shared" ref="O547:O557" si="552">IF(RIGHT(S547)="D",(+H547-G547),0)</f>
        <v>0.26249999999708962</v>
      </c>
      <c r="P547" s="119"/>
      <c r="Q547" s="119"/>
      <c r="R547" s="119"/>
      <c r="S547" s="393" t="s">
        <v>57</v>
      </c>
      <c r="T547" s="714" t="s">
        <v>991</v>
      </c>
      <c r="U547" s="564"/>
      <c r="V547" s="185"/>
      <c r="W547" s="45"/>
      <c r="X547" s="560"/>
      <c r="Y547" s="46"/>
      <c r="Z547" s="47"/>
      <c r="AA547" s="463"/>
      <c r="AB547" s="59"/>
    </row>
    <row r="548" spans="1:44" s="69" customFormat="1" ht="30" customHeight="1">
      <c r="A548" s="1114"/>
      <c r="B548" s="1112"/>
      <c r="C548" s="1110"/>
      <c r="D548" s="1129"/>
      <c r="E548" s="1054"/>
      <c r="F548" s="119"/>
      <c r="G548" s="399">
        <v>42401.756944444445</v>
      </c>
      <c r="H548" s="399">
        <v>42402.263888888891</v>
      </c>
      <c r="I548" s="119"/>
      <c r="J548" s="119"/>
      <c r="K548" s="462"/>
      <c r="L548" s="78">
        <f t="shared" si="549"/>
        <v>0</v>
      </c>
      <c r="M548" s="78">
        <f t="shared" si="550"/>
        <v>0</v>
      </c>
      <c r="N548" s="78">
        <f t="shared" si="551"/>
        <v>0</v>
      </c>
      <c r="O548" s="78">
        <f t="shared" si="552"/>
        <v>0.50694444444525288</v>
      </c>
      <c r="P548" s="119"/>
      <c r="Q548" s="119"/>
      <c r="R548" s="119"/>
      <c r="S548" s="393" t="s">
        <v>57</v>
      </c>
      <c r="T548" s="714" t="s">
        <v>861</v>
      </c>
      <c r="U548" s="564"/>
      <c r="V548" s="185"/>
      <c r="W548" s="45"/>
      <c r="X548" s="560"/>
      <c r="Y548" s="46"/>
      <c r="Z548" s="47"/>
      <c r="AA548" s="463"/>
      <c r="AB548" s="59"/>
    </row>
    <row r="549" spans="1:44" s="69" customFormat="1" ht="30" customHeight="1">
      <c r="A549" s="1114"/>
      <c r="B549" s="1112"/>
      <c r="C549" s="1110"/>
      <c r="D549" s="1129"/>
      <c r="E549" s="1054"/>
      <c r="F549" s="119"/>
      <c r="G549" s="399">
        <v>42402.841666666667</v>
      </c>
      <c r="H549" s="399">
        <v>42403.261805555558</v>
      </c>
      <c r="I549" s="119"/>
      <c r="J549" s="119"/>
      <c r="K549" s="462"/>
      <c r="L549" s="78">
        <f t="shared" si="549"/>
        <v>0</v>
      </c>
      <c r="M549" s="78">
        <f t="shared" si="550"/>
        <v>0</v>
      </c>
      <c r="N549" s="78">
        <f t="shared" si="551"/>
        <v>0</v>
      </c>
      <c r="O549" s="78">
        <f t="shared" si="552"/>
        <v>0.42013888889050577</v>
      </c>
      <c r="P549" s="119"/>
      <c r="Q549" s="119"/>
      <c r="R549" s="119"/>
      <c r="S549" s="393" t="s">
        <v>57</v>
      </c>
      <c r="T549" s="714" t="s">
        <v>861</v>
      </c>
      <c r="U549" s="564"/>
      <c r="V549" s="185"/>
      <c r="W549" s="45"/>
      <c r="X549" s="560"/>
      <c r="Y549" s="46"/>
      <c r="Z549" s="47"/>
      <c r="AA549" s="463"/>
      <c r="AB549" s="59"/>
    </row>
    <row r="550" spans="1:44" s="69" customFormat="1" ht="30" customHeight="1">
      <c r="A550" s="1114"/>
      <c r="B550" s="1112"/>
      <c r="C550" s="1110"/>
      <c r="D550" s="1129"/>
      <c r="E550" s="1054"/>
      <c r="F550" s="119"/>
      <c r="G550" s="399">
        <v>42403.87777777778</v>
      </c>
      <c r="H550" s="399">
        <v>42404.269444444442</v>
      </c>
      <c r="I550" s="119"/>
      <c r="J550" s="119"/>
      <c r="K550" s="462"/>
      <c r="L550" s="78">
        <f t="shared" ref="L550:L552" si="553">IF(RIGHT(S550)="T",(+H550-G550),0)</f>
        <v>0</v>
      </c>
      <c r="M550" s="78">
        <f t="shared" ref="M550:M552" si="554">IF(RIGHT(S550)="U",(+H550-G550),0)</f>
        <v>0</v>
      </c>
      <c r="N550" s="78">
        <f t="shared" ref="N550:N552" si="555">IF(RIGHT(S550)="C",(+H550-G550),0)</f>
        <v>0</v>
      </c>
      <c r="O550" s="78">
        <f t="shared" ref="O550:O552" si="556">IF(RIGHT(S550)="D",(+H550-G550),0)</f>
        <v>0.39166666666278616</v>
      </c>
      <c r="P550" s="119"/>
      <c r="Q550" s="119"/>
      <c r="R550" s="119"/>
      <c r="S550" s="393" t="s">
        <v>57</v>
      </c>
      <c r="T550" s="714" t="s">
        <v>861</v>
      </c>
      <c r="U550" s="1029"/>
      <c r="V550" s="185"/>
      <c r="W550" s="45"/>
      <c r="X550" s="1027"/>
      <c r="Y550" s="46"/>
      <c r="Z550" s="47"/>
      <c r="AA550" s="463"/>
      <c r="AB550" s="59"/>
    </row>
    <row r="551" spans="1:44" s="69" customFormat="1" ht="30" customHeight="1">
      <c r="A551" s="1114"/>
      <c r="B551" s="1112"/>
      <c r="C551" s="1110"/>
      <c r="D551" s="1129"/>
      <c r="E551" s="1054"/>
      <c r="F551" s="119"/>
      <c r="G551" s="399">
        <v>42404.863888888889</v>
      </c>
      <c r="H551" s="399">
        <v>42405.320138888892</v>
      </c>
      <c r="I551" s="119"/>
      <c r="J551" s="119"/>
      <c r="K551" s="462"/>
      <c r="L551" s="78">
        <f t="shared" si="553"/>
        <v>0</v>
      </c>
      <c r="M551" s="78">
        <f t="shared" si="554"/>
        <v>0</v>
      </c>
      <c r="N551" s="78">
        <f t="shared" si="555"/>
        <v>0</v>
      </c>
      <c r="O551" s="78">
        <f t="shared" si="556"/>
        <v>0.45625000000291038</v>
      </c>
      <c r="P551" s="119"/>
      <c r="Q551" s="119"/>
      <c r="R551" s="119"/>
      <c r="S551" s="393" t="s">
        <v>57</v>
      </c>
      <c r="T551" s="714" t="s">
        <v>861</v>
      </c>
      <c r="U551" s="1029"/>
      <c r="V551" s="185"/>
      <c r="W551" s="45"/>
      <c r="X551" s="1027"/>
      <c r="Y551" s="46"/>
      <c r="Z551" s="47"/>
      <c r="AA551" s="463"/>
      <c r="AB551" s="59"/>
    </row>
    <row r="552" spans="1:44" s="69" customFormat="1" ht="30" customHeight="1">
      <c r="A552" s="1114"/>
      <c r="B552" s="1112"/>
      <c r="C552" s="1110"/>
      <c r="D552" s="1129"/>
      <c r="E552" s="1054"/>
      <c r="F552" s="119"/>
      <c r="G552" s="399">
        <v>42406.890277777777</v>
      </c>
      <c r="H552" s="399">
        <v>42407.28125</v>
      </c>
      <c r="I552" s="119"/>
      <c r="J552" s="119"/>
      <c r="K552" s="462"/>
      <c r="L552" s="78">
        <f t="shared" si="553"/>
        <v>0</v>
      </c>
      <c r="M552" s="78">
        <f t="shared" si="554"/>
        <v>0</v>
      </c>
      <c r="N552" s="78">
        <f t="shared" si="555"/>
        <v>0</v>
      </c>
      <c r="O552" s="78">
        <f t="shared" si="556"/>
        <v>0.39097222222335404</v>
      </c>
      <c r="P552" s="119"/>
      <c r="Q552" s="119"/>
      <c r="R552" s="119"/>
      <c r="S552" s="393" t="s">
        <v>57</v>
      </c>
      <c r="T552" s="714" t="s">
        <v>861</v>
      </c>
      <c r="U552" s="1029"/>
      <c r="V552" s="185"/>
      <c r="W552" s="45"/>
      <c r="X552" s="1027"/>
      <c r="Y552" s="46"/>
      <c r="Z552" s="47"/>
      <c r="AA552" s="463"/>
      <c r="AB552" s="59"/>
    </row>
    <row r="553" spans="1:44" s="69" customFormat="1" ht="30" customHeight="1">
      <c r="A553" s="1114"/>
      <c r="B553" s="1112"/>
      <c r="C553" s="1110"/>
      <c r="D553" s="1129"/>
      <c r="E553" s="1054"/>
      <c r="F553" s="119"/>
      <c r="G553" s="399">
        <v>42407.756249999999</v>
      </c>
      <c r="H553" s="399">
        <v>42408.258333333331</v>
      </c>
      <c r="I553" s="119"/>
      <c r="J553" s="119"/>
      <c r="K553" s="462"/>
      <c r="L553" s="78">
        <f t="shared" ref="L553:L555" si="557">IF(RIGHT(S553)="T",(+H553-G553),0)</f>
        <v>0</v>
      </c>
      <c r="M553" s="78">
        <f t="shared" ref="M553:M555" si="558">IF(RIGHT(S553)="U",(+H553-G553),0)</f>
        <v>0</v>
      </c>
      <c r="N553" s="78">
        <f t="shared" ref="N553:N555" si="559">IF(RIGHT(S553)="C",(+H553-G553),0)</f>
        <v>0</v>
      </c>
      <c r="O553" s="78">
        <f t="shared" ref="O553:O555" si="560">IF(RIGHT(S553)="D",(+H553-G553),0)</f>
        <v>0.50208333333284827</v>
      </c>
      <c r="P553" s="119"/>
      <c r="Q553" s="119"/>
      <c r="R553" s="119"/>
      <c r="S553" s="393" t="s">
        <v>57</v>
      </c>
      <c r="T553" s="714" t="s">
        <v>861</v>
      </c>
      <c r="U553" s="1029"/>
      <c r="V553" s="185"/>
      <c r="W553" s="45"/>
      <c r="X553" s="1027"/>
      <c r="Y553" s="46"/>
      <c r="Z553" s="47"/>
      <c r="AA553" s="463"/>
      <c r="AB553" s="59"/>
    </row>
    <row r="554" spans="1:44" s="69" customFormat="1" ht="30" customHeight="1">
      <c r="A554" s="1114"/>
      <c r="B554" s="1112"/>
      <c r="C554" s="1110"/>
      <c r="D554" s="1129"/>
      <c r="E554" s="1054"/>
      <c r="F554" s="119"/>
      <c r="G554" s="399">
        <v>42408.763888888891</v>
      </c>
      <c r="H554" s="399">
        <v>42409.257638888892</v>
      </c>
      <c r="I554" s="119"/>
      <c r="J554" s="119"/>
      <c r="K554" s="462"/>
      <c r="L554" s="78">
        <f t="shared" si="557"/>
        <v>0</v>
      </c>
      <c r="M554" s="78">
        <f t="shared" si="558"/>
        <v>0</v>
      </c>
      <c r="N554" s="78">
        <f t="shared" si="559"/>
        <v>0</v>
      </c>
      <c r="O554" s="78">
        <f t="shared" si="560"/>
        <v>0.49375000000145519</v>
      </c>
      <c r="P554" s="119"/>
      <c r="Q554" s="119"/>
      <c r="R554" s="119"/>
      <c r="S554" s="393" t="s">
        <v>57</v>
      </c>
      <c r="T554" s="714" t="s">
        <v>992</v>
      </c>
      <c r="U554" s="1029"/>
      <c r="V554" s="185"/>
      <c r="W554" s="45"/>
      <c r="X554" s="1027"/>
      <c r="Y554" s="46"/>
      <c r="Z554" s="47"/>
      <c r="AA554" s="463"/>
      <c r="AB554" s="59"/>
    </row>
    <row r="555" spans="1:44" s="69" customFormat="1" ht="30" customHeight="1">
      <c r="A555" s="1114"/>
      <c r="B555" s="1112"/>
      <c r="C555" s="1110"/>
      <c r="D555" s="1129"/>
      <c r="E555" s="1054"/>
      <c r="F555" s="119"/>
      <c r="G555" s="399">
        <v>42409.913194444445</v>
      </c>
      <c r="H555" s="399">
        <v>42410.284722222219</v>
      </c>
      <c r="I555" s="119"/>
      <c r="J555" s="119"/>
      <c r="K555" s="462"/>
      <c r="L555" s="78">
        <f t="shared" si="557"/>
        <v>0</v>
      </c>
      <c r="M555" s="78">
        <f t="shared" si="558"/>
        <v>0</v>
      </c>
      <c r="N555" s="78">
        <f t="shared" si="559"/>
        <v>0</v>
      </c>
      <c r="O555" s="78">
        <f t="shared" si="560"/>
        <v>0.37152777777373558</v>
      </c>
      <c r="P555" s="119"/>
      <c r="Q555" s="119"/>
      <c r="R555" s="119"/>
      <c r="S555" s="393" t="s">
        <v>57</v>
      </c>
      <c r="T555" s="714" t="s">
        <v>861</v>
      </c>
      <c r="U555" s="1029"/>
      <c r="V555" s="185"/>
      <c r="W555" s="45"/>
      <c r="X555" s="1027"/>
      <c r="Y555" s="46"/>
      <c r="Z555" s="47"/>
      <c r="AA555" s="463"/>
      <c r="AB555" s="59"/>
    </row>
    <row r="556" spans="1:44" s="69" customFormat="1" ht="30" customHeight="1">
      <c r="A556" s="1114"/>
      <c r="B556" s="1112"/>
      <c r="C556" s="1110"/>
      <c r="D556" s="1129"/>
      <c r="E556" s="1054"/>
      <c r="F556" s="119"/>
      <c r="G556" s="399">
        <v>42410.852083333331</v>
      </c>
      <c r="H556" s="399">
        <v>42411.288888888892</v>
      </c>
      <c r="I556" s="119"/>
      <c r="J556" s="119"/>
      <c r="K556" s="462"/>
      <c r="L556" s="78">
        <f t="shared" si="549"/>
        <v>0</v>
      </c>
      <c r="M556" s="78">
        <f t="shared" si="550"/>
        <v>0</v>
      </c>
      <c r="N556" s="78">
        <f t="shared" si="551"/>
        <v>0</v>
      </c>
      <c r="O556" s="78">
        <f t="shared" si="552"/>
        <v>0.43680555556056788</v>
      </c>
      <c r="P556" s="119"/>
      <c r="Q556" s="119"/>
      <c r="R556" s="119"/>
      <c r="S556" s="393" t="s">
        <v>57</v>
      </c>
      <c r="T556" s="714" t="s">
        <v>861</v>
      </c>
      <c r="U556" s="564"/>
      <c r="V556" s="185"/>
      <c r="W556" s="45"/>
      <c r="X556" s="560"/>
      <c r="Y556" s="46"/>
      <c r="Z556" s="47"/>
      <c r="AA556" s="463"/>
      <c r="AB556" s="59"/>
    </row>
    <row r="557" spans="1:44" s="69" customFormat="1" ht="30" customHeight="1">
      <c r="A557" s="1114"/>
      <c r="B557" s="1112"/>
      <c r="C557" s="1110"/>
      <c r="D557" s="1129"/>
      <c r="E557" s="1054"/>
      <c r="F557" s="119"/>
      <c r="G557" s="399">
        <v>42411.756944444445</v>
      </c>
      <c r="H557" s="399">
        <v>42412.265972222223</v>
      </c>
      <c r="I557" s="119"/>
      <c r="J557" s="119"/>
      <c r="K557" s="462"/>
      <c r="L557" s="78">
        <f t="shared" si="549"/>
        <v>0</v>
      </c>
      <c r="M557" s="78">
        <f t="shared" si="550"/>
        <v>0</v>
      </c>
      <c r="N557" s="78">
        <f t="shared" si="551"/>
        <v>0</v>
      </c>
      <c r="O557" s="78">
        <f t="shared" si="552"/>
        <v>0.50902777777810115</v>
      </c>
      <c r="P557" s="119"/>
      <c r="Q557" s="119"/>
      <c r="R557" s="119"/>
      <c r="S557" s="393" t="s">
        <v>57</v>
      </c>
      <c r="T557" s="714" t="s">
        <v>861</v>
      </c>
      <c r="U557" s="564"/>
      <c r="V557" s="185"/>
      <c r="W557" s="45"/>
      <c r="X557" s="560"/>
      <c r="Y557" s="46"/>
      <c r="Z557" s="47"/>
      <c r="AA557" s="463"/>
      <c r="AB557" s="59"/>
    </row>
    <row r="558" spans="1:44" s="69" customFormat="1" ht="30" customHeight="1">
      <c r="A558" s="1114"/>
      <c r="B558" s="1112"/>
      <c r="C558" s="1110"/>
      <c r="D558" s="1129"/>
      <c r="E558" s="1054"/>
      <c r="F558" s="119"/>
      <c r="G558" s="399">
        <v>42412.84375</v>
      </c>
      <c r="H558" s="399">
        <v>42413.26458333333</v>
      </c>
      <c r="I558" s="119"/>
      <c r="J558" s="119"/>
      <c r="K558" s="462"/>
      <c r="L558" s="78">
        <f t="shared" ref="L558:L571" si="561">IF(RIGHT(S558)="T",(+H558-G558),0)</f>
        <v>0</v>
      </c>
      <c r="M558" s="78">
        <f t="shared" ref="M558:M571" si="562">IF(RIGHT(S558)="U",(+H558-G558),0)</f>
        <v>0</v>
      </c>
      <c r="N558" s="78">
        <f t="shared" ref="N558:N571" si="563">IF(RIGHT(S558)="C",(+H558-G558),0)</f>
        <v>0</v>
      </c>
      <c r="O558" s="78">
        <f t="shared" ref="O558:O571" si="564">IF(RIGHT(S558)="D",(+H558-G558),0)</f>
        <v>0.42083333332993789</v>
      </c>
      <c r="P558" s="119"/>
      <c r="Q558" s="119"/>
      <c r="R558" s="119"/>
      <c r="S558" s="393" t="s">
        <v>57</v>
      </c>
      <c r="T558" s="714" t="s">
        <v>861</v>
      </c>
      <c r="U558" s="885"/>
      <c r="V558" s="185"/>
      <c r="W558" s="45"/>
      <c r="X558" s="892"/>
      <c r="Y558" s="46"/>
      <c r="Z558" s="47"/>
      <c r="AA558" s="463"/>
      <c r="AB558" s="59"/>
    </row>
    <row r="559" spans="1:44" s="69" customFormat="1" ht="30" customHeight="1">
      <c r="A559" s="1114"/>
      <c r="B559" s="1112"/>
      <c r="C559" s="1110"/>
      <c r="D559" s="1129"/>
      <c r="E559" s="1054"/>
      <c r="F559" s="119"/>
      <c r="G559" s="399">
        <v>42413.868055555555</v>
      </c>
      <c r="H559" s="399">
        <v>42414.270833333336</v>
      </c>
      <c r="I559" s="119"/>
      <c r="J559" s="119"/>
      <c r="K559" s="462"/>
      <c r="L559" s="78">
        <f t="shared" si="561"/>
        <v>0</v>
      </c>
      <c r="M559" s="78">
        <f t="shared" si="562"/>
        <v>0</v>
      </c>
      <c r="N559" s="78">
        <f t="shared" si="563"/>
        <v>0</v>
      </c>
      <c r="O559" s="78">
        <f t="shared" si="564"/>
        <v>0.40277777778101154</v>
      </c>
      <c r="P559" s="119"/>
      <c r="Q559" s="119"/>
      <c r="R559" s="119"/>
      <c r="S559" s="393" t="s">
        <v>57</v>
      </c>
      <c r="T559" s="714" t="s">
        <v>861</v>
      </c>
      <c r="U559" s="885"/>
      <c r="V559" s="185"/>
      <c r="W559" s="45"/>
      <c r="X559" s="892"/>
      <c r="Y559" s="46"/>
      <c r="Z559" s="47"/>
      <c r="AA559" s="463"/>
      <c r="AB559" s="59"/>
    </row>
    <row r="560" spans="1:44" s="69" customFormat="1" ht="30" customHeight="1">
      <c r="A560" s="1114"/>
      <c r="B560" s="1112"/>
      <c r="C560" s="1110"/>
      <c r="D560" s="1129"/>
      <c r="E560" s="1054"/>
      <c r="F560" s="119"/>
      <c r="G560" s="399">
        <v>42414.852083333331</v>
      </c>
      <c r="H560" s="399">
        <v>42415.268750000003</v>
      </c>
      <c r="I560" s="119"/>
      <c r="J560" s="119"/>
      <c r="K560" s="462"/>
      <c r="L560" s="78">
        <f t="shared" si="561"/>
        <v>0</v>
      </c>
      <c r="M560" s="78">
        <f t="shared" si="562"/>
        <v>0</v>
      </c>
      <c r="N560" s="78">
        <f t="shared" si="563"/>
        <v>0</v>
      </c>
      <c r="O560" s="78">
        <f t="shared" si="564"/>
        <v>0.41666666667151731</v>
      </c>
      <c r="P560" s="119"/>
      <c r="Q560" s="119"/>
      <c r="R560" s="119"/>
      <c r="S560" s="393" t="s">
        <v>57</v>
      </c>
      <c r="T560" s="714" t="s">
        <v>861</v>
      </c>
      <c r="U560" s="885"/>
      <c r="V560" s="185"/>
      <c r="W560" s="45"/>
      <c r="X560" s="892"/>
      <c r="Y560" s="46"/>
      <c r="Z560" s="47"/>
      <c r="AA560" s="463"/>
      <c r="AB560" s="59"/>
    </row>
    <row r="561" spans="1:28" s="69" customFormat="1" ht="30" customHeight="1">
      <c r="A561" s="1114"/>
      <c r="B561" s="1112"/>
      <c r="C561" s="1110"/>
      <c r="D561" s="1129"/>
      <c r="E561" s="1054"/>
      <c r="F561" s="119"/>
      <c r="G561" s="399">
        <v>42415.837500000001</v>
      </c>
      <c r="H561" s="399">
        <v>42416.259722222225</v>
      </c>
      <c r="I561" s="119"/>
      <c r="J561" s="119"/>
      <c r="K561" s="462"/>
      <c r="L561" s="78">
        <f t="shared" si="561"/>
        <v>0</v>
      </c>
      <c r="M561" s="78">
        <f t="shared" si="562"/>
        <v>0</v>
      </c>
      <c r="N561" s="78">
        <f t="shared" si="563"/>
        <v>0</v>
      </c>
      <c r="O561" s="78">
        <f t="shared" si="564"/>
        <v>0.42222222222335404</v>
      </c>
      <c r="P561" s="119"/>
      <c r="Q561" s="119"/>
      <c r="R561" s="119"/>
      <c r="S561" s="393" t="s">
        <v>57</v>
      </c>
      <c r="T561" s="714" t="s">
        <v>993</v>
      </c>
      <c r="U561" s="885"/>
      <c r="V561" s="185"/>
      <c r="W561" s="45"/>
      <c r="X561" s="892"/>
      <c r="Y561" s="46"/>
      <c r="Z561" s="47"/>
      <c r="AA561" s="463"/>
      <c r="AB561" s="59"/>
    </row>
    <row r="562" spans="1:28" s="69" customFormat="1" ht="30" customHeight="1">
      <c r="A562" s="1114"/>
      <c r="B562" s="1112"/>
      <c r="C562" s="1110"/>
      <c r="D562" s="1129"/>
      <c r="E562" s="1054"/>
      <c r="F562" s="119"/>
      <c r="G562" s="399">
        <v>42416.844444444447</v>
      </c>
      <c r="H562" s="399">
        <v>42417.25</v>
      </c>
      <c r="I562" s="119"/>
      <c r="J562" s="119"/>
      <c r="K562" s="462"/>
      <c r="L562" s="78">
        <f t="shared" si="561"/>
        <v>0</v>
      </c>
      <c r="M562" s="78">
        <f t="shared" si="562"/>
        <v>0</v>
      </c>
      <c r="N562" s="78">
        <f t="shared" si="563"/>
        <v>0</v>
      </c>
      <c r="O562" s="78">
        <f t="shared" si="564"/>
        <v>0.40555555555329192</v>
      </c>
      <c r="P562" s="119"/>
      <c r="Q562" s="119"/>
      <c r="R562" s="119"/>
      <c r="S562" s="393" t="s">
        <v>57</v>
      </c>
      <c r="T562" s="714" t="s">
        <v>992</v>
      </c>
      <c r="U562" s="885"/>
      <c r="V562" s="185"/>
      <c r="W562" s="45"/>
      <c r="X562" s="892"/>
      <c r="Y562" s="46"/>
      <c r="Z562" s="47"/>
      <c r="AA562" s="463"/>
      <c r="AB562" s="59"/>
    </row>
    <row r="563" spans="1:28" s="69" customFormat="1" ht="30" customHeight="1">
      <c r="A563" s="1114"/>
      <c r="B563" s="1112"/>
      <c r="C563" s="1110"/>
      <c r="D563" s="1129"/>
      <c r="E563" s="1054"/>
      <c r="F563" s="119"/>
      <c r="G563" s="399">
        <v>42417.759027777778</v>
      </c>
      <c r="H563" s="399">
        <v>42418.251388888886</v>
      </c>
      <c r="I563" s="119"/>
      <c r="J563" s="119"/>
      <c r="K563" s="462"/>
      <c r="L563" s="78">
        <f t="shared" si="561"/>
        <v>0</v>
      </c>
      <c r="M563" s="78">
        <f t="shared" si="562"/>
        <v>0</v>
      </c>
      <c r="N563" s="78">
        <f t="shared" si="563"/>
        <v>0</v>
      </c>
      <c r="O563" s="78">
        <f t="shared" si="564"/>
        <v>0.49236111110803904</v>
      </c>
      <c r="P563" s="119"/>
      <c r="Q563" s="119"/>
      <c r="R563" s="119"/>
      <c r="S563" s="393" t="s">
        <v>57</v>
      </c>
      <c r="T563" s="714" t="s">
        <v>992</v>
      </c>
      <c r="U563" s="885"/>
      <c r="V563" s="185"/>
      <c r="W563" s="45"/>
      <c r="X563" s="892"/>
      <c r="Y563" s="46"/>
      <c r="Z563" s="47"/>
      <c r="AA563" s="463"/>
      <c r="AB563" s="59"/>
    </row>
    <row r="564" spans="1:28" s="69" customFormat="1" ht="30" customHeight="1">
      <c r="A564" s="1114"/>
      <c r="B564" s="1112"/>
      <c r="C564" s="1110"/>
      <c r="D564" s="1129"/>
      <c r="E564" s="1054"/>
      <c r="F564" s="119"/>
      <c r="G564" s="399">
        <v>42418.834722222222</v>
      </c>
      <c r="H564" s="399">
        <v>42419.270138888889</v>
      </c>
      <c r="I564" s="119"/>
      <c r="J564" s="119"/>
      <c r="K564" s="462"/>
      <c r="L564" s="78">
        <f t="shared" si="561"/>
        <v>0</v>
      </c>
      <c r="M564" s="78">
        <f t="shared" si="562"/>
        <v>0</v>
      </c>
      <c r="N564" s="78">
        <f t="shared" si="563"/>
        <v>0</v>
      </c>
      <c r="O564" s="78">
        <f t="shared" si="564"/>
        <v>0.43541666666715173</v>
      </c>
      <c r="P564" s="119"/>
      <c r="Q564" s="119"/>
      <c r="R564" s="119"/>
      <c r="S564" s="393" t="s">
        <v>57</v>
      </c>
      <c r="T564" s="714" t="s">
        <v>992</v>
      </c>
      <c r="U564" s="885"/>
      <c r="V564" s="185"/>
      <c r="W564" s="45"/>
      <c r="X564" s="892"/>
      <c r="Y564" s="46"/>
      <c r="Z564" s="47"/>
      <c r="AA564" s="463"/>
      <c r="AB564" s="59"/>
    </row>
    <row r="565" spans="1:28" s="69" customFormat="1" ht="30" customHeight="1">
      <c r="A565" s="1114"/>
      <c r="B565" s="1112"/>
      <c r="C565" s="1110"/>
      <c r="D565" s="1129"/>
      <c r="E565" s="1054"/>
      <c r="F565" s="119"/>
      <c r="G565" s="399">
        <v>42419.866666666669</v>
      </c>
      <c r="H565" s="399">
        <v>42420.300694444442</v>
      </c>
      <c r="I565" s="119"/>
      <c r="J565" s="119"/>
      <c r="K565" s="462"/>
      <c r="L565" s="78">
        <f t="shared" si="561"/>
        <v>0</v>
      </c>
      <c r="M565" s="78">
        <f t="shared" si="562"/>
        <v>0</v>
      </c>
      <c r="N565" s="78">
        <f t="shared" si="563"/>
        <v>0</v>
      </c>
      <c r="O565" s="78">
        <f t="shared" si="564"/>
        <v>0.43402777777373558</v>
      </c>
      <c r="P565" s="119"/>
      <c r="Q565" s="119"/>
      <c r="R565" s="119"/>
      <c r="S565" s="393" t="s">
        <v>57</v>
      </c>
      <c r="T565" s="714" t="s">
        <v>992</v>
      </c>
      <c r="U565" s="885"/>
      <c r="V565" s="185"/>
      <c r="W565" s="45"/>
      <c r="X565" s="892"/>
      <c r="Y565" s="46"/>
      <c r="Z565" s="47"/>
      <c r="AA565" s="463"/>
      <c r="AB565" s="59"/>
    </row>
    <row r="566" spans="1:28" s="69" customFormat="1" ht="30" customHeight="1">
      <c r="A566" s="1114"/>
      <c r="B566" s="1112"/>
      <c r="C566" s="1110"/>
      <c r="D566" s="1129"/>
      <c r="E566" s="1054"/>
      <c r="F566" s="119"/>
      <c r="G566" s="399">
        <v>42420.845833333333</v>
      </c>
      <c r="H566" s="399">
        <v>42421.248611111114</v>
      </c>
      <c r="I566" s="119"/>
      <c r="J566" s="119"/>
      <c r="K566" s="462"/>
      <c r="L566" s="78">
        <f t="shared" si="561"/>
        <v>0</v>
      </c>
      <c r="M566" s="78">
        <f t="shared" si="562"/>
        <v>0</v>
      </c>
      <c r="N566" s="78">
        <f t="shared" si="563"/>
        <v>0</v>
      </c>
      <c r="O566" s="78">
        <f t="shared" si="564"/>
        <v>0.40277777778101154</v>
      </c>
      <c r="P566" s="119"/>
      <c r="Q566" s="119"/>
      <c r="R566" s="119"/>
      <c r="S566" s="393" t="s">
        <v>57</v>
      </c>
      <c r="T566" s="714" t="s">
        <v>994</v>
      </c>
      <c r="U566" s="885"/>
      <c r="V566" s="185"/>
      <c r="W566" s="45"/>
      <c r="X566" s="892"/>
      <c r="Y566" s="46"/>
      <c r="Z566" s="47"/>
      <c r="AA566" s="463"/>
      <c r="AB566" s="59"/>
    </row>
    <row r="567" spans="1:28" s="69" customFormat="1" ht="30" customHeight="1">
      <c r="A567" s="1114"/>
      <c r="B567" s="1112"/>
      <c r="C567" s="1110"/>
      <c r="D567" s="1129"/>
      <c r="E567" s="1054"/>
      <c r="F567" s="119"/>
      <c r="G567" s="399">
        <v>42421.777777777781</v>
      </c>
      <c r="H567" s="399">
        <v>42422.277777777781</v>
      </c>
      <c r="I567" s="119"/>
      <c r="J567" s="119"/>
      <c r="K567" s="462"/>
      <c r="L567" s="78">
        <f t="shared" si="561"/>
        <v>0</v>
      </c>
      <c r="M567" s="78">
        <f t="shared" si="562"/>
        <v>0</v>
      </c>
      <c r="N567" s="78">
        <f t="shared" si="563"/>
        <v>0</v>
      </c>
      <c r="O567" s="78">
        <f t="shared" si="564"/>
        <v>0.5</v>
      </c>
      <c r="P567" s="119"/>
      <c r="Q567" s="119"/>
      <c r="R567" s="119"/>
      <c r="S567" s="393" t="s">
        <v>57</v>
      </c>
      <c r="T567" s="714" t="s">
        <v>994</v>
      </c>
      <c r="U567" s="885"/>
      <c r="V567" s="185"/>
      <c r="W567" s="45"/>
      <c r="X567" s="892"/>
      <c r="Y567" s="46"/>
      <c r="Z567" s="47"/>
      <c r="AA567" s="463"/>
      <c r="AB567" s="59"/>
    </row>
    <row r="568" spans="1:28" s="69" customFormat="1" ht="30" customHeight="1">
      <c r="A568" s="1114"/>
      <c r="B568" s="1112"/>
      <c r="C568" s="1110"/>
      <c r="D568" s="1129"/>
      <c r="E568" s="1054"/>
      <c r="F568" s="119"/>
      <c r="G568" s="399">
        <v>42422.768055555556</v>
      </c>
      <c r="H568" s="399">
        <v>42423.268750000003</v>
      </c>
      <c r="I568" s="119"/>
      <c r="J568" s="119"/>
      <c r="K568" s="462"/>
      <c r="L568" s="78">
        <f t="shared" si="561"/>
        <v>0</v>
      </c>
      <c r="M568" s="78">
        <f t="shared" si="562"/>
        <v>0</v>
      </c>
      <c r="N568" s="78">
        <f t="shared" si="563"/>
        <v>0</v>
      </c>
      <c r="O568" s="78">
        <f t="shared" si="564"/>
        <v>0.50069444444670808</v>
      </c>
      <c r="P568" s="119"/>
      <c r="Q568" s="119"/>
      <c r="R568" s="119"/>
      <c r="S568" s="393" t="s">
        <v>57</v>
      </c>
      <c r="T568" s="714" t="s">
        <v>994</v>
      </c>
      <c r="U568" s="885"/>
      <c r="V568" s="185"/>
      <c r="W568" s="45"/>
      <c r="X568" s="892"/>
      <c r="Y568" s="46"/>
      <c r="Z568" s="47"/>
      <c r="AA568" s="463"/>
      <c r="AB568" s="59"/>
    </row>
    <row r="569" spans="1:28" s="69" customFormat="1" ht="30" customHeight="1">
      <c r="A569" s="1114"/>
      <c r="B569" s="1112"/>
      <c r="C569" s="1110"/>
      <c r="D569" s="1129"/>
      <c r="E569" s="1054"/>
      <c r="F569" s="119"/>
      <c r="G569" s="399">
        <v>42423.755555555559</v>
      </c>
      <c r="H569" s="399">
        <v>42424.254166666666</v>
      </c>
      <c r="I569" s="119"/>
      <c r="J569" s="119"/>
      <c r="K569" s="462"/>
      <c r="L569" s="78">
        <f t="shared" si="561"/>
        <v>0</v>
      </c>
      <c r="M569" s="78">
        <f t="shared" si="562"/>
        <v>0</v>
      </c>
      <c r="N569" s="78">
        <f t="shared" si="563"/>
        <v>0</v>
      </c>
      <c r="O569" s="78">
        <f t="shared" si="564"/>
        <v>0.49861111110658385</v>
      </c>
      <c r="P569" s="119"/>
      <c r="Q569" s="119"/>
      <c r="R569" s="119"/>
      <c r="S569" s="393" t="s">
        <v>57</v>
      </c>
      <c r="T569" s="714" t="s">
        <v>995</v>
      </c>
      <c r="U569" s="885"/>
      <c r="V569" s="185"/>
      <c r="W569" s="45"/>
      <c r="X569" s="892"/>
      <c r="Y569" s="46"/>
      <c r="Z569" s="47"/>
      <c r="AA569" s="463"/>
      <c r="AB569" s="59"/>
    </row>
    <row r="570" spans="1:28" s="69" customFormat="1" ht="30" customHeight="1">
      <c r="A570" s="1114"/>
      <c r="B570" s="1112"/>
      <c r="C570" s="1110"/>
      <c r="D570" s="1129"/>
      <c r="E570" s="1054"/>
      <c r="F570" s="119"/>
      <c r="G570" s="399">
        <v>42424.76458333333</v>
      </c>
      <c r="H570" s="399">
        <v>42425.254861111112</v>
      </c>
      <c r="I570" s="119"/>
      <c r="J570" s="119"/>
      <c r="K570" s="462"/>
      <c r="L570" s="78">
        <f t="shared" si="561"/>
        <v>0</v>
      </c>
      <c r="M570" s="78">
        <f t="shared" si="562"/>
        <v>0</v>
      </c>
      <c r="N570" s="78">
        <f t="shared" si="563"/>
        <v>0</v>
      </c>
      <c r="O570" s="78">
        <f t="shared" si="564"/>
        <v>0.49027777778246673</v>
      </c>
      <c r="P570" s="119"/>
      <c r="Q570" s="119"/>
      <c r="R570" s="119"/>
      <c r="S570" s="393" t="s">
        <v>57</v>
      </c>
      <c r="T570" s="714" t="s">
        <v>995</v>
      </c>
      <c r="U570" s="885"/>
      <c r="V570" s="185"/>
      <c r="W570" s="45"/>
      <c r="X570" s="892"/>
      <c r="Y570" s="46"/>
      <c r="Z570" s="47"/>
      <c r="AA570" s="463"/>
      <c r="AB570" s="59"/>
    </row>
    <row r="571" spans="1:28" s="69" customFormat="1" ht="30" customHeight="1">
      <c r="A571" s="1114"/>
      <c r="B571" s="1112"/>
      <c r="C571" s="1110"/>
      <c r="D571" s="1129"/>
      <c r="E571" s="1054"/>
      <c r="F571" s="119"/>
      <c r="G571" s="399">
        <v>42425.839583333334</v>
      </c>
      <c r="H571" s="399">
        <v>42426.244444444441</v>
      </c>
      <c r="I571" s="119"/>
      <c r="J571" s="119"/>
      <c r="K571" s="462"/>
      <c r="L571" s="78">
        <f t="shared" si="561"/>
        <v>0</v>
      </c>
      <c r="M571" s="78">
        <f t="shared" si="562"/>
        <v>0</v>
      </c>
      <c r="N571" s="78">
        <f t="shared" si="563"/>
        <v>0</v>
      </c>
      <c r="O571" s="78">
        <f t="shared" si="564"/>
        <v>0.40486111110658385</v>
      </c>
      <c r="P571" s="119"/>
      <c r="Q571" s="119"/>
      <c r="R571" s="119"/>
      <c r="S571" s="393" t="s">
        <v>57</v>
      </c>
      <c r="T571" s="714" t="s">
        <v>995</v>
      </c>
      <c r="U571" s="885"/>
      <c r="V571" s="185"/>
      <c r="W571" s="45"/>
      <c r="X571" s="892"/>
      <c r="Y571" s="46"/>
      <c r="Z571" s="47"/>
      <c r="AA571" s="463"/>
      <c r="AB571" s="59"/>
    </row>
    <row r="572" spans="1:28" s="69" customFormat="1" ht="30" customHeight="1">
      <c r="A572" s="1114"/>
      <c r="B572" s="1112"/>
      <c r="C572" s="1110"/>
      <c r="D572" s="1129"/>
      <c r="E572" s="1054"/>
      <c r="F572" s="119"/>
      <c r="G572" s="399">
        <v>42426.81527777778</v>
      </c>
      <c r="H572" s="399">
        <v>42427.256944444445</v>
      </c>
      <c r="I572" s="119"/>
      <c r="J572" s="119"/>
      <c r="K572" s="462"/>
      <c r="L572" s="78">
        <f t="shared" ref="L572:L575" si="565">IF(RIGHT(S572)="T",(+H572-G572),0)</f>
        <v>0</v>
      </c>
      <c r="M572" s="78">
        <f t="shared" ref="M572:M575" si="566">IF(RIGHT(S572)="U",(+H572-G572),0)</f>
        <v>0</v>
      </c>
      <c r="N572" s="78">
        <f t="shared" ref="N572:N575" si="567">IF(RIGHT(S572)="C",(+H572-G572),0)</f>
        <v>0</v>
      </c>
      <c r="O572" s="78">
        <f t="shared" ref="O572:O575" si="568">IF(RIGHT(S572)="D",(+H572-G572),0)</f>
        <v>0.44166666666569654</v>
      </c>
      <c r="P572" s="119"/>
      <c r="Q572" s="119"/>
      <c r="R572" s="119"/>
      <c r="S572" s="393" t="s">
        <v>57</v>
      </c>
      <c r="T572" s="714" t="s">
        <v>993</v>
      </c>
      <c r="U572" s="920"/>
      <c r="V572" s="185"/>
      <c r="W572" s="45"/>
      <c r="X572" s="928"/>
      <c r="Y572" s="46"/>
      <c r="Z572" s="47"/>
      <c r="AA572" s="463"/>
      <c r="AB572" s="59"/>
    </row>
    <row r="573" spans="1:28" s="69" customFormat="1" ht="30" customHeight="1">
      <c r="A573" s="1114"/>
      <c r="B573" s="1112"/>
      <c r="C573" s="1110"/>
      <c r="D573" s="1129"/>
      <c r="E573" s="1054"/>
      <c r="F573" s="119"/>
      <c r="G573" s="399">
        <v>42427.824305555558</v>
      </c>
      <c r="H573" s="399">
        <v>42428.270833333336</v>
      </c>
      <c r="I573" s="119"/>
      <c r="J573" s="119"/>
      <c r="K573" s="462"/>
      <c r="L573" s="78">
        <f t="shared" si="565"/>
        <v>0</v>
      </c>
      <c r="M573" s="78">
        <f t="shared" si="566"/>
        <v>0</v>
      </c>
      <c r="N573" s="78">
        <f t="shared" si="567"/>
        <v>0</v>
      </c>
      <c r="O573" s="78">
        <f t="shared" si="568"/>
        <v>0.44652777777810115</v>
      </c>
      <c r="P573" s="119"/>
      <c r="Q573" s="119"/>
      <c r="R573" s="119"/>
      <c r="S573" s="393" t="s">
        <v>57</v>
      </c>
      <c r="T573" s="714" t="s">
        <v>993</v>
      </c>
      <c r="U573" s="920"/>
      <c r="V573" s="185"/>
      <c r="W573" s="45"/>
      <c r="X573" s="928"/>
      <c r="Y573" s="46"/>
      <c r="Z573" s="47"/>
      <c r="AA573" s="463"/>
      <c r="AB573" s="59"/>
    </row>
    <row r="574" spans="1:28" s="69" customFormat="1" ht="30" customHeight="1">
      <c r="A574" s="1114"/>
      <c r="B574" s="1112"/>
      <c r="C574" s="1110"/>
      <c r="D574" s="1129"/>
      <c r="E574" s="1054"/>
      <c r="F574" s="119"/>
      <c r="G574" s="399">
        <v>42428.760416666664</v>
      </c>
      <c r="H574" s="399">
        <v>42429.277083333334</v>
      </c>
      <c r="I574" s="119"/>
      <c r="J574" s="119"/>
      <c r="K574" s="462"/>
      <c r="L574" s="78">
        <f t="shared" si="565"/>
        <v>0</v>
      </c>
      <c r="M574" s="78">
        <f t="shared" si="566"/>
        <v>0</v>
      </c>
      <c r="N574" s="78">
        <f t="shared" si="567"/>
        <v>0</v>
      </c>
      <c r="O574" s="78">
        <f t="shared" si="568"/>
        <v>0.51666666667006211</v>
      </c>
      <c r="P574" s="119"/>
      <c r="Q574" s="119"/>
      <c r="R574" s="119"/>
      <c r="S574" s="393" t="s">
        <v>57</v>
      </c>
      <c r="T574" s="714" t="s">
        <v>993</v>
      </c>
      <c r="U574" s="920"/>
      <c r="V574" s="185"/>
      <c r="W574" s="45"/>
      <c r="X574" s="928"/>
      <c r="Y574" s="46"/>
      <c r="Z574" s="47"/>
      <c r="AA574" s="463"/>
      <c r="AB574" s="59"/>
    </row>
    <row r="575" spans="1:28" s="69" customFormat="1" ht="30" customHeight="1">
      <c r="A575" s="1114"/>
      <c r="B575" s="1112"/>
      <c r="C575" s="1110"/>
      <c r="D575" s="1129"/>
      <c r="E575" s="1054"/>
      <c r="F575" s="119"/>
      <c r="G575" s="399">
        <v>42429.77847222222</v>
      </c>
      <c r="H575" s="614">
        <v>42430</v>
      </c>
      <c r="I575" s="119"/>
      <c r="J575" s="119"/>
      <c r="K575" s="462"/>
      <c r="L575" s="78">
        <f t="shared" si="565"/>
        <v>0</v>
      </c>
      <c r="M575" s="78">
        <f t="shared" si="566"/>
        <v>0</v>
      </c>
      <c r="N575" s="78">
        <f t="shared" si="567"/>
        <v>0</v>
      </c>
      <c r="O575" s="78">
        <f t="shared" si="568"/>
        <v>0.22152777777955635</v>
      </c>
      <c r="P575" s="119"/>
      <c r="Q575" s="119"/>
      <c r="R575" s="119"/>
      <c r="S575" s="393" t="s">
        <v>57</v>
      </c>
      <c r="T575" s="714" t="s">
        <v>993</v>
      </c>
      <c r="U575" s="920"/>
      <c r="V575" s="185"/>
      <c r="W575" s="45"/>
      <c r="X575" s="928"/>
      <c r="Y575" s="46"/>
      <c r="Z575" s="47"/>
      <c r="AA575" s="463"/>
      <c r="AB575" s="59"/>
    </row>
    <row r="576" spans="1:28" s="69" customFormat="1" ht="30" customHeight="1" thickBot="1">
      <c r="A576" s="465"/>
      <c r="B576" s="204"/>
      <c r="C576" s="461" t="s">
        <v>58</v>
      </c>
      <c r="D576" s="204"/>
      <c r="E576" s="667"/>
      <c r="F576" s="62" t="s">
        <v>54</v>
      </c>
      <c r="G576" s="403"/>
      <c r="H576" s="403"/>
      <c r="I576" s="62" t="s">
        <v>54</v>
      </c>
      <c r="J576" s="62" t="s">
        <v>54</v>
      </c>
      <c r="K576" s="164"/>
      <c r="L576" s="63">
        <f>SUM(L547:L575)</f>
        <v>0</v>
      </c>
      <c r="M576" s="63">
        <f>SUM(M547:M575)</f>
        <v>0</v>
      </c>
      <c r="N576" s="63">
        <f>SUM(N547:N575)</f>
        <v>0</v>
      </c>
      <c r="O576" s="63">
        <f>SUM(O547:O575)</f>
        <v>12.595138888893416</v>
      </c>
      <c r="P576" s="62" t="s">
        <v>54</v>
      </c>
      <c r="Q576" s="62" t="s">
        <v>54</v>
      </c>
      <c r="R576" s="62" t="s">
        <v>54</v>
      </c>
      <c r="S576" s="442"/>
      <c r="T576" s="412"/>
      <c r="U576" s="60"/>
      <c r="V576" s="404">
        <f t="shared" ref="V576" si="569">$AB$15-((N576*24))</f>
        <v>696</v>
      </c>
      <c r="W576" s="405">
        <v>515</v>
      </c>
      <c r="X576" s="98">
        <v>76.48</v>
      </c>
      <c r="Y576" s="406">
        <f t="shared" ref="Y576" si="570">W576*X576</f>
        <v>39387.200000000004</v>
      </c>
      <c r="Z576" s="404">
        <f t="shared" ref="Z576" si="571">(Y576*(V576-L576*24))/V576</f>
        <v>39387.200000000004</v>
      </c>
      <c r="AA576" s="407">
        <f t="shared" ref="AA576" si="572">(Z576/Y576)*100</f>
        <v>100</v>
      </c>
      <c r="AB576" s="59"/>
    </row>
    <row r="577" spans="1:44" s="69" customFormat="1" ht="30" customHeight="1">
      <c r="A577" s="945">
        <v>122</v>
      </c>
      <c r="B577" s="948" t="s">
        <v>779</v>
      </c>
      <c r="C577" s="947" t="s">
        <v>780</v>
      </c>
      <c r="D577" s="949">
        <v>76.48</v>
      </c>
      <c r="E577" s="944" t="s">
        <v>53</v>
      </c>
      <c r="F577" s="119"/>
      <c r="G577" s="399">
        <v>42405.760416666664</v>
      </c>
      <c r="H577" s="399">
        <v>42406.282638888886</v>
      </c>
      <c r="I577" s="119"/>
      <c r="J577" s="119"/>
      <c r="K577" s="462"/>
      <c r="L577" s="78">
        <f t="shared" ref="L577" si="573">IF(RIGHT(S577)="T",(+H577-G577),0)</f>
        <v>0</v>
      </c>
      <c r="M577" s="78">
        <f t="shared" ref="M577" si="574">IF(RIGHT(S577)="U",(+H577-G577),0)</f>
        <v>0</v>
      </c>
      <c r="N577" s="78">
        <f t="shared" ref="N577" si="575">IF(RIGHT(S577)="C",(+H577-G577),0)</f>
        <v>0</v>
      </c>
      <c r="O577" s="78">
        <f t="shared" ref="O577" si="576">IF(RIGHT(S577)="D",(+H577-G577),0)</f>
        <v>0.52222222222189885</v>
      </c>
      <c r="P577" s="119"/>
      <c r="Q577" s="119"/>
      <c r="R577" s="119"/>
      <c r="S577" s="393" t="s">
        <v>57</v>
      </c>
      <c r="T577" s="714" t="s">
        <v>861</v>
      </c>
      <c r="U577" s="564"/>
      <c r="V577" s="185"/>
      <c r="W577" s="45"/>
      <c r="X577" s="560"/>
      <c r="Y577" s="46"/>
      <c r="Z577" s="47"/>
      <c r="AA577" s="463"/>
      <c r="AB577" s="59"/>
    </row>
    <row r="578" spans="1:44" s="69" customFormat="1" ht="30" customHeight="1" thickBot="1">
      <c r="A578" s="401"/>
      <c r="B578" s="60"/>
      <c r="C578" s="402" t="s">
        <v>58</v>
      </c>
      <c r="D578" s="60"/>
      <c r="E578" s="136"/>
      <c r="F578" s="62" t="s">
        <v>54</v>
      </c>
      <c r="G578" s="403"/>
      <c r="H578" s="403"/>
      <c r="I578" s="62" t="s">
        <v>54</v>
      </c>
      <c r="J578" s="62" t="s">
        <v>54</v>
      </c>
      <c r="K578" s="164"/>
      <c r="L578" s="63">
        <f>SUM(L577:L577)</f>
        <v>0</v>
      </c>
      <c r="M578" s="63">
        <f>SUM(M577:M577)</f>
        <v>0</v>
      </c>
      <c r="N578" s="63">
        <f>SUM(N577:N577)</f>
        <v>0</v>
      </c>
      <c r="O578" s="63">
        <f>SUM(O577:O577)</f>
        <v>0.52222222222189885</v>
      </c>
      <c r="P578" s="62" t="s">
        <v>54</v>
      </c>
      <c r="Q578" s="62" t="s">
        <v>54</v>
      </c>
      <c r="R578" s="62" t="s">
        <v>54</v>
      </c>
      <c r="S578" s="442"/>
      <c r="T578" s="412"/>
      <c r="U578" s="60"/>
      <c r="V578" s="404">
        <f t="shared" ref="V578" si="577">$AB$15-((N578*24))</f>
        <v>696</v>
      </c>
      <c r="W578" s="405">
        <v>515</v>
      </c>
      <c r="X578" s="98">
        <v>76.48</v>
      </c>
      <c r="Y578" s="406">
        <f t="shared" ref="Y578" si="578">W578*X578</f>
        <v>39387.200000000004</v>
      </c>
      <c r="Z578" s="404">
        <f t="shared" ref="Z578" si="579">(Y578*(V578-L578*24))/V578</f>
        <v>39387.200000000004</v>
      </c>
      <c r="AA578" s="407">
        <f t="shared" ref="AA578" si="580">(Z578/Y578)*100</f>
        <v>100</v>
      </c>
      <c r="AB578" s="59"/>
    </row>
    <row r="579" spans="1:44" s="166" customFormat="1" ht="30" customHeight="1" thickBot="1">
      <c r="A579" s="99">
        <v>123</v>
      </c>
      <c r="B579" s="464" t="s">
        <v>298</v>
      </c>
      <c r="C579" s="92" t="s">
        <v>299</v>
      </c>
      <c r="D579" s="557">
        <v>224</v>
      </c>
      <c r="E579" s="543" t="s">
        <v>53</v>
      </c>
      <c r="F579" s="71" t="s">
        <v>54</v>
      </c>
      <c r="G579" s="171"/>
      <c r="H579" s="171"/>
      <c r="I579" s="92"/>
      <c r="J579" s="92"/>
      <c r="K579" s="92"/>
      <c r="L579" s="72">
        <f>IF(RIGHT(S579)="T",(+H579-G579),0)</f>
        <v>0</v>
      </c>
      <c r="M579" s="72">
        <f>IF(RIGHT(S579)="U",(+H579-G579),0)</f>
        <v>0</v>
      </c>
      <c r="N579" s="72">
        <f>IF(RIGHT(S579)="C",(+H579-G579),0)</f>
        <v>0</v>
      </c>
      <c r="O579" s="72">
        <f>IF(RIGHT(S579)="D",(+H579-G579),0)</f>
        <v>0</v>
      </c>
      <c r="P579" s="93"/>
      <c r="Q579" s="93"/>
      <c r="R579" s="93"/>
      <c r="S579" s="172"/>
      <c r="T579" s="378"/>
      <c r="U579" s="93"/>
      <c r="V579" s="94"/>
      <c r="W579" s="182"/>
      <c r="X579" s="182"/>
      <c r="Y579" s="182"/>
      <c r="Z579" s="182"/>
      <c r="AA579" s="183"/>
      <c r="AB579" s="178"/>
      <c r="AC579" s="615"/>
      <c r="AD579" s="165"/>
      <c r="AE579" s="165"/>
      <c r="AF579" s="165"/>
      <c r="AG579" s="165"/>
      <c r="AH579" s="165"/>
      <c r="AI579" s="165"/>
      <c r="AJ579" s="165"/>
      <c r="AK579" s="165"/>
      <c r="AL579" s="165"/>
      <c r="AM579" s="165"/>
      <c r="AN579" s="165"/>
      <c r="AO579" s="165"/>
      <c r="AP579" s="165"/>
      <c r="AQ579" s="165"/>
      <c r="AR579" s="165"/>
    </row>
    <row r="580" spans="1:44" s="69" customFormat="1" ht="30" customHeight="1" thickBot="1">
      <c r="A580" s="465"/>
      <c r="B580" s="204"/>
      <c r="C580" s="461" t="s">
        <v>58</v>
      </c>
      <c r="D580" s="204"/>
      <c r="E580" s="136"/>
      <c r="F580" s="205" t="s">
        <v>54</v>
      </c>
      <c r="G580" s="466"/>
      <c r="H580" s="466"/>
      <c r="I580" s="205" t="s">
        <v>54</v>
      </c>
      <c r="J580" s="205" t="s">
        <v>54</v>
      </c>
      <c r="K580" s="206"/>
      <c r="L580" s="467">
        <f>SUM(L579:L579)</f>
        <v>0</v>
      </c>
      <c r="M580" s="467">
        <f t="shared" ref="M580:O580" si="581">SUM(M579:M579)</f>
        <v>0</v>
      </c>
      <c r="N580" s="467">
        <f t="shared" si="581"/>
        <v>0</v>
      </c>
      <c r="O580" s="467">
        <f t="shared" si="581"/>
        <v>0</v>
      </c>
      <c r="P580" s="205" t="s">
        <v>54</v>
      </c>
      <c r="Q580" s="205" t="s">
        <v>54</v>
      </c>
      <c r="R580" s="205" t="s">
        <v>54</v>
      </c>
      <c r="S580" s="468"/>
      <c r="T580" s="469"/>
      <c r="U580" s="204"/>
      <c r="V580" s="207">
        <f>$AB$15-((N580*24))</f>
        <v>696</v>
      </c>
      <c r="W580" s="208">
        <v>332</v>
      </c>
      <c r="X580" s="209">
        <v>224</v>
      </c>
      <c r="Y580" s="210">
        <f>W580*X580</f>
        <v>74368</v>
      </c>
      <c r="Z580" s="207">
        <f>(Y580*(V580-L580*24))/V580</f>
        <v>74368</v>
      </c>
      <c r="AA580" s="470">
        <f>(Z580/Y580)*100</f>
        <v>100</v>
      </c>
      <c r="AB580" s="59"/>
    </row>
    <row r="581" spans="1:44" s="51" customFormat="1" ht="30" customHeight="1" thickBot="1">
      <c r="A581" s="90">
        <v>124</v>
      </c>
      <c r="B581" s="100" t="s">
        <v>300</v>
      </c>
      <c r="C581" s="101" t="s">
        <v>301</v>
      </c>
      <c r="D581" s="66">
        <v>202</v>
      </c>
      <c r="E581" s="545" t="s">
        <v>53</v>
      </c>
      <c r="F581" s="103" t="s">
        <v>54</v>
      </c>
      <c r="G581" s="102"/>
      <c r="H581" s="102"/>
      <c r="I581" s="104"/>
      <c r="J581" s="104"/>
      <c r="K581" s="104"/>
      <c r="L581" s="105"/>
      <c r="M581" s="105"/>
      <c r="N581" s="105"/>
      <c r="O581" s="105"/>
      <c r="P581" s="105"/>
      <c r="Q581" s="105"/>
      <c r="R581" s="105"/>
      <c r="S581" s="105"/>
      <c r="T581" s="377"/>
      <c r="U581" s="105"/>
      <c r="V581" s="64">
        <f>$AB$15-((N581*24))</f>
        <v>696</v>
      </c>
      <c r="W581" s="65">
        <v>306</v>
      </c>
      <c r="X581" s="66">
        <v>202</v>
      </c>
      <c r="Y581" s="67">
        <f t="shared" ref="Y581" si="582">W581*X581</f>
        <v>61812</v>
      </c>
      <c r="Z581" s="64">
        <f>(Y581*(V581-L581*24))/V581</f>
        <v>61812</v>
      </c>
      <c r="AA581" s="194">
        <f t="shared" ref="AA581" si="583">(Z581/Y581)*100</f>
        <v>100</v>
      </c>
      <c r="AB581" s="211"/>
      <c r="AC581" s="179"/>
      <c r="AD581" s="50"/>
      <c r="AE581" s="50"/>
      <c r="AF581" s="50"/>
      <c r="AG581" s="50"/>
      <c r="AH581" s="50"/>
      <c r="AI581" s="50"/>
      <c r="AJ581" s="50"/>
      <c r="AK581" s="50"/>
      <c r="AL581" s="50"/>
      <c r="AM581" s="50"/>
      <c r="AN581" s="50"/>
      <c r="AO581" s="50"/>
      <c r="AP581" s="50"/>
      <c r="AQ581" s="50"/>
      <c r="AR581" s="50"/>
    </row>
    <row r="582" spans="1:44" s="59" customFormat="1" ht="30" customHeight="1">
      <c r="A582" s="1059">
        <v>125</v>
      </c>
      <c r="B582" s="1061" t="s">
        <v>302</v>
      </c>
      <c r="C582" s="1065" t="s">
        <v>303</v>
      </c>
      <c r="D582" s="1063">
        <v>25.056999999999999</v>
      </c>
      <c r="E582" s="1053" t="s">
        <v>53</v>
      </c>
      <c r="F582" s="71" t="s">
        <v>54</v>
      </c>
      <c r="G582" s="399">
        <v>42404.645833333336</v>
      </c>
      <c r="H582" s="399">
        <v>42404.791666666664</v>
      </c>
      <c r="I582" s="71" t="s">
        <v>54</v>
      </c>
      <c r="J582" s="71" t="s">
        <v>54</v>
      </c>
      <c r="K582" s="71" t="s">
        <v>54</v>
      </c>
      <c r="L582" s="72">
        <f>IF(RIGHT(S582)="T",(+H582-G582),0)</f>
        <v>0</v>
      </c>
      <c r="M582" s="72">
        <f>IF(RIGHT(S582)="U",(+H582-G582),0)</f>
        <v>0</v>
      </c>
      <c r="N582" s="72">
        <f>IF(RIGHT(S582)="C",(+H582-G582),0)</f>
        <v>0</v>
      </c>
      <c r="O582" s="72">
        <f>IF(RIGHT(S582)="D",(+H582-G582),0)</f>
        <v>0.14583333332848269</v>
      </c>
      <c r="P582" s="71" t="s">
        <v>54</v>
      </c>
      <c r="Q582" s="71" t="s">
        <v>54</v>
      </c>
      <c r="R582" s="71" t="s">
        <v>54</v>
      </c>
      <c r="S582" s="393" t="s">
        <v>837</v>
      </c>
      <c r="T582" s="714" t="s">
        <v>996</v>
      </c>
      <c r="U582" s="73"/>
      <c r="V582" s="74"/>
      <c r="W582" s="75"/>
      <c r="X582" s="75"/>
      <c r="Y582" s="75"/>
      <c r="Z582" s="75"/>
      <c r="AA582" s="76"/>
    </row>
    <row r="583" spans="1:44" s="59" customFormat="1" ht="30" customHeight="1">
      <c r="A583" s="1103"/>
      <c r="B583" s="1087"/>
      <c r="C583" s="1066"/>
      <c r="D583" s="1067"/>
      <c r="E583" s="1078"/>
      <c r="F583" s="88"/>
      <c r="G583" s="971"/>
      <c r="H583" s="971"/>
      <c r="I583" s="88"/>
      <c r="J583" s="88"/>
      <c r="K583" s="88"/>
      <c r="L583" s="78">
        <f t="shared" ref="L583" si="584">IF(RIGHT(S583)="T",(+H583-G583),0)</f>
        <v>0</v>
      </c>
      <c r="M583" s="78">
        <f t="shared" ref="M583" si="585">IF(RIGHT(S583)="U",(+H583-G583),0)</f>
        <v>0</v>
      </c>
      <c r="N583" s="78">
        <f t="shared" ref="N583" si="586">IF(RIGHT(S583)="C",(+H583-G583),0)</f>
        <v>0</v>
      </c>
      <c r="O583" s="78">
        <f t="shared" ref="O583" si="587">IF(RIGHT(S583)="D",(+H583-G583),0)</f>
        <v>0</v>
      </c>
      <c r="P583" s="88"/>
      <c r="Q583" s="88"/>
      <c r="R583" s="88"/>
      <c r="S583" s="951"/>
      <c r="T583" s="952"/>
      <c r="U583" s="89"/>
      <c r="V583" s="80"/>
      <c r="W583" s="81"/>
      <c r="X583" s="81"/>
      <c r="Y583" s="81"/>
      <c r="Z583" s="81"/>
      <c r="AA583" s="82"/>
    </row>
    <row r="584" spans="1:44" s="69" customFormat="1" ht="30" customHeight="1" thickBot="1">
      <c r="A584" s="471"/>
      <c r="B584" s="60"/>
      <c r="C584" s="402" t="s">
        <v>58</v>
      </c>
      <c r="D584" s="60"/>
      <c r="E584" s="136"/>
      <c r="F584" s="62" t="s">
        <v>54</v>
      </c>
      <c r="G584" s="403"/>
      <c r="H584" s="403"/>
      <c r="I584" s="62" t="s">
        <v>54</v>
      </c>
      <c r="J584" s="62" t="s">
        <v>54</v>
      </c>
      <c r="K584" s="164"/>
      <c r="L584" s="63">
        <f>SUM(L582:L583)</f>
        <v>0</v>
      </c>
      <c r="M584" s="63">
        <f t="shared" ref="M584:O584" si="588">SUM(M582:M583)</f>
        <v>0</v>
      </c>
      <c r="N584" s="63">
        <f t="shared" si="588"/>
        <v>0</v>
      </c>
      <c r="O584" s="63">
        <f t="shared" si="588"/>
        <v>0.14583333332848269</v>
      </c>
      <c r="P584" s="62" t="s">
        <v>54</v>
      </c>
      <c r="Q584" s="62" t="s">
        <v>54</v>
      </c>
      <c r="R584" s="62" t="s">
        <v>54</v>
      </c>
      <c r="S584" s="442"/>
      <c r="T584" s="412"/>
      <c r="U584" s="60"/>
      <c r="V584" s="404">
        <f>$AB$15-((N584*24))</f>
        <v>696</v>
      </c>
      <c r="W584" s="405">
        <v>515</v>
      </c>
      <c r="X584" s="98">
        <v>25.056999999999999</v>
      </c>
      <c r="Y584" s="406">
        <f t="shared" ref="Y584" si="589">W584*X584</f>
        <v>12904.355</v>
      </c>
      <c r="Z584" s="404">
        <f>(Y584*(V584-L584*24))/V584</f>
        <v>12904.355</v>
      </c>
      <c r="AA584" s="407">
        <f t="shared" ref="AA584" si="590">(Z584/Y584)*100</f>
        <v>100</v>
      </c>
      <c r="AB584" s="59"/>
      <c r="AC584" s="59"/>
    </row>
    <row r="585" spans="1:44" s="51" customFormat="1" ht="30" customHeight="1">
      <c r="A585" s="1113">
        <v>126</v>
      </c>
      <c r="B585" s="1074" t="s">
        <v>304</v>
      </c>
      <c r="C585" s="1130" t="s">
        <v>305</v>
      </c>
      <c r="D585" s="1063">
        <v>330.95299999999997</v>
      </c>
      <c r="E585" s="1037" t="s">
        <v>53</v>
      </c>
      <c r="F585" s="71" t="s">
        <v>54</v>
      </c>
      <c r="G585" s="171"/>
      <c r="H585" s="171"/>
      <c r="I585" s="83"/>
      <c r="J585" s="83"/>
      <c r="K585" s="83"/>
      <c r="L585" s="84">
        <f>IF(RIGHT(S585)="T",(+H585-G585),0)</f>
        <v>0</v>
      </c>
      <c r="M585" s="84">
        <f>IF(RIGHT(S585)="U",(+H585-G585),0)</f>
        <v>0</v>
      </c>
      <c r="N585" s="84">
        <f>IF(RIGHT(S585)="C",(+H585-G585),0)</f>
        <v>0</v>
      </c>
      <c r="O585" s="84">
        <f>IF(RIGHT(S585)="D",(+H585-G585),0)</f>
        <v>0</v>
      </c>
      <c r="P585" s="93"/>
      <c r="Q585" s="93"/>
      <c r="R585" s="93"/>
      <c r="S585" s="172"/>
      <c r="T585" s="378"/>
      <c r="U585" s="93"/>
      <c r="V585" s="111"/>
      <c r="W585" s="112"/>
      <c r="X585" s="112"/>
      <c r="Y585" s="112"/>
      <c r="Z585" s="112"/>
      <c r="AA585" s="113"/>
      <c r="AB585" s="178"/>
      <c r="AC585" s="179"/>
      <c r="AD585" s="50"/>
      <c r="AE585" s="50"/>
      <c r="AF585" s="50"/>
      <c r="AG585" s="50"/>
      <c r="AH585" s="50"/>
      <c r="AI585" s="50"/>
      <c r="AJ585" s="50"/>
      <c r="AK585" s="50"/>
      <c r="AL585" s="50"/>
      <c r="AM585" s="50"/>
      <c r="AN585" s="50"/>
      <c r="AO585" s="50"/>
      <c r="AP585" s="50"/>
      <c r="AQ585" s="50"/>
      <c r="AR585" s="50"/>
    </row>
    <row r="586" spans="1:44" s="51" customFormat="1" ht="30" customHeight="1">
      <c r="A586" s="1114"/>
      <c r="B586" s="1093"/>
      <c r="C586" s="1133"/>
      <c r="D586" s="1067"/>
      <c r="E586" s="1037"/>
      <c r="F586" s="88"/>
      <c r="G586" s="171"/>
      <c r="H586" s="171"/>
      <c r="I586" s="40"/>
      <c r="J586" s="40"/>
      <c r="K586" s="40"/>
      <c r="L586" s="78">
        <f>IF(RIGHT(S586)="T",(+H586-G586),0)</f>
        <v>0</v>
      </c>
      <c r="M586" s="78">
        <f>IF(RIGHT(S586)="U",(+H586-G586),0)</f>
        <v>0</v>
      </c>
      <c r="N586" s="78">
        <f>IF(RIGHT(S586)="C",(+H586-G586),0)</f>
        <v>0</v>
      </c>
      <c r="O586" s="78">
        <f>IF(RIGHT(S586)="D",(+H586-G586),0)</f>
        <v>0</v>
      </c>
      <c r="P586" s="42"/>
      <c r="Q586" s="42"/>
      <c r="R586" s="42"/>
      <c r="S586" s="172"/>
      <c r="T586" s="378"/>
      <c r="U586" s="414"/>
      <c r="V586" s="114"/>
      <c r="W586" s="114"/>
      <c r="X586" s="114"/>
      <c r="Y586" s="114"/>
      <c r="Z586" s="114"/>
      <c r="AA586" s="472"/>
      <c r="AB586" s="178"/>
      <c r="AC586" s="179"/>
      <c r="AD586" s="50"/>
      <c r="AE586" s="50"/>
      <c r="AF586" s="50"/>
      <c r="AG586" s="50"/>
      <c r="AH586" s="50"/>
      <c r="AI586" s="50"/>
      <c r="AJ586" s="50"/>
      <c r="AK586" s="50"/>
      <c r="AL586" s="50"/>
      <c r="AM586" s="50"/>
      <c r="AN586" s="50"/>
      <c r="AO586" s="50"/>
      <c r="AP586" s="50"/>
      <c r="AQ586" s="50"/>
      <c r="AR586" s="50"/>
    </row>
    <row r="587" spans="1:44" s="69" customFormat="1" ht="30" customHeight="1" thickBot="1">
      <c r="A587" s="473"/>
      <c r="B587" s="60"/>
      <c r="C587" s="402" t="s">
        <v>58</v>
      </c>
      <c r="D587" s="60"/>
      <c r="E587" s="136"/>
      <c r="F587" s="62" t="s">
        <v>54</v>
      </c>
      <c r="G587" s="403"/>
      <c r="H587" s="403"/>
      <c r="I587" s="62" t="s">
        <v>54</v>
      </c>
      <c r="J587" s="62" t="s">
        <v>54</v>
      </c>
      <c r="K587" s="164"/>
      <c r="L587" s="63">
        <f>SUM(L585:L586)</f>
        <v>0</v>
      </c>
      <c r="M587" s="63">
        <f t="shared" ref="M587:O587" si="591">SUM(M585:M586)</f>
        <v>0</v>
      </c>
      <c r="N587" s="63">
        <f t="shared" si="591"/>
        <v>0</v>
      </c>
      <c r="O587" s="63">
        <f t="shared" si="591"/>
        <v>0</v>
      </c>
      <c r="P587" s="62" t="s">
        <v>54</v>
      </c>
      <c r="Q587" s="62" t="s">
        <v>54</v>
      </c>
      <c r="R587" s="62" t="s">
        <v>54</v>
      </c>
      <c r="S587" s="442"/>
      <c r="T587" s="412"/>
      <c r="U587" s="60"/>
      <c r="V587" s="396">
        <f>$AB$15-((N587*24))</f>
        <v>696</v>
      </c>
      <c r="W587" s="435">
        <v>236</v>
      </c>
      <c r="X587" s="150">
        <v>330.95299999999997</v>
      </c>
      <c r="Y587" s="397">
        <f t="shared" ref="Y587" si="592">W587*X587</f>
        <v>78104.907999999996</v>
      </c>
      <c r="Z587" s="396">
        <f>(Y587*(V587-L587*24))/V587</f>
        <v>78104.907999999996</v>
      </c>
      <c r="AA587" s="398">
        <f t="shared" ref="AA587" si="593">(Z587/Y587)*100</f>
        <v>100</v>
      </c>
      <c r="AB587" s="59"/>
    </row>
    <row r="588" spans="1:44" s="59" customFormat="1" ht="30" customHeight="1" thickBot="1">
      <c r="A588" s="1059">
        <v>127</v>
      </c>
      <c r="B588" s="1061" t="s">
        <v>306</v>
      </c>
      <c r="C588" s="1065" t="s">
        <v>307</v>
      </c>
      <c r="D588" s="1063">
        <v>408.6</v>
      </c>
      <c r="E588" s="1036" t="s">
        <v>53</v>
      </c>
      <c r="F588" s="71" t="s">
        <v>54</v>
      </c>
      <c r="G588" s="399"/>
      <c r="H588" s="399"/>
      <c r="I588" s="71" t="s">
        <v>54</v>
      </c>
      <c r="J588" s="71" t="s">
        <v>54</v>
      </c>
      <c r="K588" s="83"/>
      <c r="L588" s="72">
        <f>IF(RIGHT(S588)="T",(+H588-G588),0)</f>
        <v>0</v>
      </c>
      <c r="M588" s="72">
        <f>IF(RIGHT(S588)="U",(+H588-G588),0)</f>
        <v>0</v>
      </c>
      <c r="N588" s="72">
        <f>IF(RIGHT(S588)="C",(+H588-G588),0)</f>
        <v>0</v>
      </c>
      <c r="O588" s="72">
        <f>IF(RIGHT(S588)="D",(+H588-G588),0)</f>
        <v>0</v>
      </c>
      <c r="P588" s="71" t="s">
        <v>54</v>
      </c>
      <c r="Q588" s="71" t="s">
        <v>54</v>
      </c>
      <c r="R588" s="71" t="s">
        <v>54</v>
      </c>
      <c r="S588" s="393"/>
      <c r="T588" s="714"/>
      <c r="U588" s="73"/>
      <c r="V588" s="85"/>
      <c r="W588" s="86"/>
      <c r="X588" s="86"/>
      <c r="Y588" s="86"/>
      <c r="Z588" s="86"/>
      <c r="AA588" s="87"/>
    </row>
    <row r="589" spans="1:44" s="59" customFormat="1" ht="30" customHeight="1" thickBot="1">
      <c r="A589" s="1060"/>
      <c r="B589" s="1062"/>
      <c r="C589" s="1101"/>
      <c r="D589" s="1064"/>
      <c r="E589" s="1037"/>
      <c r="F589" s="88"/>
      <c r="G589" s="399"/>
      <c r="H589" s="399"/>
      <c r="I589" s="71" t="s">
        <v>54</v>
      </c>
      <c r="J589" s="71" t="s">
        <v>54</v>
      </c>
      <c r="K589" s="83"/>
      <c r="L589" s="72">
        <f t="shared" ref="L589:L591" si="594">IF(RIGHT(S589)="T",(+H589-G589),0)</f>
        <v>0</v>
      </c>
      <c r="M589" s="72">
        <f t="shared" ref="M589:M591" si="595">IF(RIGHT(S589)="U",(+H589-G589),0)</f>
        <v>0</v>
      </c>
      <c r="N589" s="72">
        <f t="shared" ref="N589:N591" si="596">IF(RIGHT(S589)="C",(+H589-G589),0)</f>
        <v>0</v>
      </c>
      <c r="O589" s="72">
        <f t="shared" ref="O589:O591" si="597">IF(RIGHT(S589)="D",(+H589-G589),0)</f>
        <v>0</v>
      </c>
      <c r="P589" s="71" t="s">
        <v>54</v>
      </c>
      <c r="Q589" s="71" t="s">
        <v>54</v>
      </c>
      <c r="R589" s="71" t="s">
        <v>54</v>
      </c>
      <c r="S589" s="393"/>
      <c r="T589" s="714"/>
      <c r="U589" s="89"/>
      <c r="V589" s="80"/>
      <c r="W589" s="81"/>
      <c r="X589" s="81"/>
      <c r="Y589" s="81"/>
      <c r="Z589" s="81"/>
      <c r="AA589" s="82"/>
    </row>
    <row r="590" spans="1:44" s="59" customFormat="1" ht="30" customHeight="1" thickBot="1">
      <c r="A590" s="1060"/>
      <c r="B590" s="1062"/>
      <c r="C590" s="1101"/>
      <c r="D590" s="1064"/>
      <c r="E590" s="1037"/>
      <c r="F590" s="88"/>
      <c r="G590" s="399"/>
      <c r="H590" s="399"/>
      <c r="I590" s="71" t="s">
        <v>54</v>
      </c>
      <c r="J590" s="71" t="s">
        <v>54</v>
      </c>
      <c r="K590" s="83"/>
      <c r="L590" s="72">
        <f t="shared" si="594"/>
        <v>0</v>
      </c>
      <c r="M590" s="72">
        <f t="shared" si="595"/>
        <v>0</v>
      </c>
      <c r="N590" s="72">
        <f t="shared" si="596"/>
        <v>0</v>
      </c>
      <c r="O590" s="72">
        <f t="shared" si="597"/>
        <v>0</v>
      </c>
      <c r="P590" s="71" t="s">
        <v>54</v>
      </c>
      <c r="Q590" s="71" t="s">
        <v>54</v>
      </c>
      <c r="R590" s="71" t="s">
        <v>54</v>
      </c>
      <c r="S590" s="393"/>
      <c r="T590" s="714"/>
      <c r="U590" s="89"/>
      <c r="V590" s="80"/>
      <c r="W590" s="81"/>
      <c r="X590" s="81"/>
      <c r="Y590" s="81"/>
      <c r="Z590" s="81"/>
      <c r="AA590" s="82"/>
    </row>
    <row r="591" spans="1:44" s="59" customFormat="1" ht="30" customHeight="1">
      <c r="A591" s="1103"/>
      <c r="B591" s="1087"/>
      <c r="C591" s="1066"/>
      <c r="D591" s="1067"/>
      <c r="E591" s="1038"/>
      <c r="F591" s="88"/>
      <c r="G591" s="399"/>
      <c r="H591" s="399"/>
      <c r="I591" s="71" t="s">
        <v>54</v>
      </c>
      <c r="J591" s="71" t="s">
        <v>54</v>
      </c>
      <c r="K591" s="83"/>
      <c r="L591" s="72">
        <f t="shared" si="594"/>
        <v>0</v>
      </c>
      <c r="M591" s="72">
        <f t="shared" si="595"/>
        <v>0</v>
      </c>
      <c r="N591" s="72">
        <f t="shared" si="596"/>
        <v>0</v>
      </c>
      <c r="O591" s="72">
        <f t="shared" si="597"/>
        <v>0</v>
      </c>
      <c r="P591" s="71" t="s">
        <v>54</v>
      </c>
      <c r="Q591" s="71" t="s">
        <v>54</v>
      </c>
      <c r="R591" s="71" t="s">
        <v>54</v>
      </c>
      <c r="S591" s="393"/>
      <c r="T591" s="714"/>
      <c r="U591" s="89"/>
      <c r="V591" s="80"/>
      <c r="W591" s="81"/>
      <c r="X591" s="81"/>
      <c r="Y591" s="81"/>
      <c r="Z591" s="81"/>
      <c r="AA591" s="82"/>
    </row>
    <row r="592" spans="1:44" s="69" customFormat="1" ht="30" customHeight="1" thickBot="1">
      <c r="A592" s="471"/>
      <c r="B592" s="60"/>
      <c r="C592" s="402" t="s">
        <v>58</v>
      </c>
      <c r="D592" s="60"/>
      <c r="E592" s="136"/>
      <c r="F592" s="62" t="s">
        <v>54</v>
      </c>
      <c r="G592" s="403"/>
      <c r="H592" s="403"/>
      <c r="I592" s="62" t="s">
        <v>54</v>
      </c>
      <c r="J592" s="62" t="s">
        <v>54</v>
      </c>
      <c r="K592" s="164"/>
      <c r="L592" s="63">
        <f>SUM(L588:L591)</f>
        <v>0</v>
      </c>
      <c r="M592" s="63">
        <f t="shared" ref="M592:O592" si="598">SUM(M588:M591)</f>
        <v>0</v>
      </c>
      <c r="N592" s="63">
        <f t="shared" si="598"/>
        <v>0</v>
      </c>
      <c r="O592" s="63">
        <f t="shared" si="598"/>
        <v>0</v>
      </c>
      <c r="P592" s="62" t="s">
        <v>54</v>
      </c>
      <c r="Q592" s="62" t="s">
        <v>54</v>
      </c>
      <c r="R592" s="62" t="s">
        <v>54</v>
      </c>
      <c r="S592" s="442"/>
      <c r="T592" s="412"/>
      <c r="U592" s="60"/>
      <c r="V592" s="404">
        <f t="shared" ref="V592" si="599">$AB$15-((N592*24))</f>
        <v>696</v>
      </c>
      <c r="W592" s="405">
        <v>337</v>
      </c>
      <c r="X592" s="98">
        <v>408.6</v>
      </c>
      <c r="Y592" s="406">
        <f t="shared" ref="Y592" si="600">W592*X592</f>
        <v>137698.20000000001</v>
      </c>
      <c r="Z592" s="404">
        <f t="shared" ref="Z592" si="601">(Y592*(V592-L592*24))/V592</f>
        <v>137698.20000000001</v>
      </c>
      <c r="AA592" s="407">
        <f t="shared" ref="AA592" si="602">(Z592/Y592)*100</f>
        <v>100</v>
      </c>
      <c r="AB592" s="59"/>
    </row>
    <row r="593" spans="1:44" s="51" customFormat="1" ht="29.25" customHeight="1" thickBot="1">
      <c r="A593" s="783">
        <v>128</v>
      </c>
      <c r="B593" s="779" t="s">
        <v>308</v>
      </c>
      <c r="C593" s="785" t="s">
        <v>309</v>
      </c>
      <c r="D593" s="776">
        <v>42.026000000000003</v>
      </c>
      <c r="E593" s="778" t="s">
        <v>53</v>
      </c>
      <c r="F593" s="71" t="s">
        <v>54</v>
      </c>
      <c r="G593" s="399"/>
      <c r="H593" s="399"/>
      <c r="I593" s="71" t="s">
        <v>54</v>
      </c>
      <c r="J593" s="71" t="s">
        <v>54</v>
      </c>
      <c r="K593" s="83"/>
      <c r="L593" s="72">
        <f t="shared" ref="L593" si="603">IF(RIGHT(S593)="T",(+H593-G593),0)</f>
        <v>0</v>
      </c>
      <c r="M593" s="72">
        <f t="shared" ref="M593" si="604">IF(RIGHT(S593)="U",(+H593-G593),0)</f>
        <v>0</v>
      </c>
      <c r="N593" s="72">
        <f t="shared" ref="N593" si="605">IF(RIGHT(S593)="C",(+H593-G593),0)</f>
        <v>0</v>
      </c>
      <c r="O593" s="72">
        <f t="shared" ref="O593" si="606">IF(RIGHT(S593)="D",(+H593-G593),0)</f>
        <v>0</v>
      </c>
      <c r="P593" s="71" t="s">
        <v>54</v>
      </c>
      <c r="Q593" s="71" t="s">
        <v>54</v>
      </c>
      <c r="R593" s="71" t="s">
        <v>54</v>
      </c>
      <c r="S593" s="393"/>
      <c r="T593" s="714"/>
      <c r="U593" s="73"/>
      <c r="V593" s="85"/>
      <c r="W593" s="86"/>
      <c r="X593" s="86"/>
      <c r="Y593" s="86"/>
      <c r="Z593" s="86"/>
      <c r="AA593" s="87"/>
      <c r="AB593" s="178"/>
      <c r="AC593" s="179"/>
      <c r="AD593" s="50"/>
      <c r="AE593" s="50"/>
      <c r="AF593" s="50"/>
      <c r="AG593" s="50"/>
      <c r="AH593" s="50"/>
      <c r="AI593" s="50"/>
      <c r="AJ593" s="50"/>
      <c r="AK593" s="50"/>
      <c r="AL593" s="50"/>
      <c r="AM593" s="50"/>
      <c r="AN593" s="50"/>
      <c r="AO593" s="50"/>
      <c r="AP593" s="50"/>
      <c r="AQ593" s="50"/>
      <c r="AR593" s="50"/>
    </row>
    <row r="594" spans="1:44" s="51" customFormat="1" ht="30" customHeight="1" thickBot="1">
      <c r="A594" s="99"/>
      <c r="B594" s="100"/>
      <c r="C594" s="402" t="s">
        <v>58</v>
      </c>
      <c r="D594" s="60"/>
      <c r="E594" s="136"/>
      <c r="F594" s="62" t="s">
        <v>54</v>
      </c>
      <c r="G594" s="403"/>
      <c r="H594" s="403"/>
      <c r="I594" s="62" t="s">
        <v>54</v>
      </c>
      <c r="J594" s="62" t="s">
        <v>54</v>
      </c>
      <c r="K594" s="164"/>
      <c r="L594" s="63">
        <f>SUM(L593:L593)</f>
        <v>0</v>
      </c>
      <c r="M594" s="63">
        <f>SUM(M593:M593)</f>
        <v>0</v>
      </c>
      <c r="N594" s="63">
        <f>SUM(N593:N593)</f>
        <v>0</v>
      </c>
      <c r="O594" s="63">
        <f>SUM(O593:O593)</f>
        <v>0</v>
      </c>
      <c r="P594" s="62" t="s">
        <v>54</v>
      </c>
      <c r="Q594" s="62" t="s">
        <v>54</v>
      </c>
      <c r="R594" s="62" t="s">
        <v>54</v>
      </c>
      <c r="S594" s="442"/>
      <c r="T594" s="412"/>
      <c r="U594" s="60"/>
      <c r="V594" s="64">
        <f t="shared" ref="V594" si="607">$AB$15-((N594*24))</f>
        <v>696</v>
      </c>
      <c r="W594" s="65">
        <v>515</v>
      </c>
      <c r="X594" s="66">
        <v>42.026000000000003</v>
      </c>
      <c r="Y594" s="67">
        <f t="shared" ref="Y594" si="608">W594*X594</f>
        <v>21643.390000000003</v>
      </c>
      <c r="Z594" s="64">
        <f t="shared" ref="Z594" si="609">(Y594*(V594-L594*24))/V594</f>
        <v>21643.390000000003</v>
      </c>
      <c r="AA594" s="68">
        <f t="shared" ref="AA594" si="610">(Z594/Y594)*100</f>
        <v>100</v>
      </c>
      <c r="AB594" s="178"/>
      <c r="AC594" s="179"/>
      <c r="AD594" s="50"/>
      <c r="AE594" s="50"/>
      <c r="AF594" s="50"/>
      <c r="AG594" s="50"/>
      <c r="AH594" s="50"/>
      <c r="AI594" s="50"/>
      <c r="AJ594" s="50"/>
      <c r="AK594" s="50"/>
      <c r="AL594" s="50"/>
      <c r="AM594" s="50"/>
      <c r="AN594" s="50"/>
      <c r="AO594" s="50"/>
      <c r="AP594" s="50"/>
      <c r="AQ594" s="50"/>
      <c r="AR594" s="50"/>
    </row>
    <row r="595" spans="1:44" s="51" customFormat="1" ht="30" customHeight="1">
      <c r="A595" s="1082">
        <v>129</v>
      </c>
      <c r="B595" s="1074" t="s">
        <v>310</v>
      </c>
      <c r="C595" s="1130" t="s">
        <v>311</v>
      </c>
      <c r="D595" s="1063">
        <v>43.951999999999998</v>
      </c>
      <c r="E595" s="1053" t="s">
        <v>53</v>
      </c>
      <c r="F595" s="71" t="s">
        <v>54</v>
      </c>
      <c r="G595" s="399"/>
      <c r="H595" s="399"/>
      <c r="I595" s="38" t="s">
        <v>54</v>
      </c>
      <c r="J595" s="38" t="s">
        <v>54</v>
      </c>
      <c r="K595" s="139"/>
      <c r="L595" s="84">
        <f t="shared" ref="L595" si="611">IF(RIGHT(S595)="T",(+H595-G595),0)</f>
        <v>0</v>
      </c>
      <c r="M595" s="84">
        <f t="shared" ref="M595" si="612">IF(RIGHT(S595)="U",(+H595-G595),0)</f>
        <v>0</v>
      </c>
      <c r="N595" s="84">
        <f t="shared" ref="N595" si="613">IF(RIGHT(S595)="C",(+H595-G595),0)</f>
        <v>0</v>
      </c>
      <c r="O595" s="84">
        <f t="shared" ref="O595" si="614">IF(RIGHT(S595)="D",(+H595-G595),0)</f>
        <v>0</v>
      </c>
      <c r="P595" s="38" t="s">
        <v>54</v>
      </c>
      <c r="Q595" s="38" t="s">
        <v>54</v>
      </c>
      <c r="R595" s="38" t="s">
        <v>54</v>
      </c>
      <c r="S595" s="393"/>
      <c r="T595" s="714"/>
      <c r="U595" s="192"/>
      <c r="V595" s="74"/>
      <c r="W595" s="75"/>
      <c r="X595" s="75"/>
      <c r="Y595" s="75"/>
      <c r="Z595" s="75"/>
      <c r="AA595" s="76"/>
      <c r="AB595" s="178"/>
      <c r="AC595" s="179"/>
      <c r="AD595" s="50"/>
      <c r="AE595" s="50"/>
      <c r="AF595" s="50"/>
      <c r="AG595" s="50"/>
      <c r="AH595" s="50"/>
      <c r="AI595" s="50"/>
      <c r="AJ595" s="50"/>
      <c r="AK595" s="50"/>
      <c r="AL595" s="50"/>
      <c r="AM595" s="50"/>
      <c r="AN595" s="50"/>
      <c r="AO595" s="50"/>
      <c r="AP595" s="50"/>
      <c r="AQ595" s="50"/>
      <c r="AR595" s="50"/>
    </row>
    <row r="596" spans="1:44" s="51" customFormat="1" ht="30" customHeight="1">
      <c r="A596" s="1121"/>
      <c r="B596" s="1093"/>
      <c r="C596" s="1133"/>
      <c r="D596" s="1067"/>
      <c r="E596" s="1078"/>
      <c r="F596" s="88"/>
      <c r="G596" s="399"/>
      <c r="H596" s="399"/>
      <c r="I596" s="77" t="s">
        <v>54</v>
      </c>
      <c r="J596" s="77" t="s">
        <v>54</v>
      </c>
      <c r="K596" s="142"/>
      <c r="L596" s="78">
        <f t="shared" ref="L596" si="615">IF(RIGHT(S596)="T",(+H596-G596),0)</f>
        <v>0</v>
      </c>
      <c r="M596" s="78">
        <f t="shared" ref="M596" si="616">IF(RIGHT(S596)="U",(+H596-G596),0)</f>
        <v>0</v>
      </c>
      <c r="N596" s="78">
        <f t="shared" ref="N596" si="617">IF(RIGHT(S596)="C",(+H596-G596),0)</f>
        <v>0</v>
      </c>
      <c r="O596" s="78">
        <f t="shared" ref="O596" si="618">IF(RIGHT(S596)="D",(+H596-G596),0)</f>
        <v>0</v>
      </c>
      <c r="P596" s="77" t="s">
        <v>54</v>
      </c>
      <c r="Q596" s="77" t="s">
        <v>54</v>
      </c>
      <c r="R596" s="77" t="s">
        <v>54</v>
      </c>
      <c r="S596" s="393"/>
      <c r="T596" s="714"/>
      <c r="U596" s="79"/>
      <c r="V596" s="635"/>
      <c r="W596" s="635"/>
      <c r="X596" s="635"/>
      <c r="Y596" s="635"/>
      <c r="Z596" s="635"/>
      <c r="AA596" s="635"/>
      <c r="AB596" s="178"/>
      <c r="AC596" s="179"/>
      <c r="AD596" s="50"/>
      <c r="AE596" s="50"/>
      <c r="AF596" s="50"/>
      <c r="AG596" s="50"/>
      <c r="AH596" s="50"/>
      <c r="AI596" s="50"/>
      <c r="AJ596" s="50"/>
      <c r="AK596" s="50"/>
      <c r="AL596" s="50"/>
      <c r="AM596" s="50"/>
      <c r="AN596" s="50"/>
      <c r="AO596" s="50"/>
      <c r="AP596" s="50"/>
      <c r="AQ596" s="50"/>
      <c r="AR596" s="50"/>
    </row>
    <row r="597" spans="1:44" s="51" customFormat="1" ht="30" customHeight="1" thickBot="1">
      <c r="A597" s="784"/>
      <c r="B597" s="780"/>
      <c r="C597" s="446" t="s">
        <v>58</v>
      </c>
      <c r="D597" s="168"/>
      <c r="E597" s="789"/>
      <c r="F597" s="62" t="s">
        <v>54</v>
      </c>
      <c r="G597" s="403"/>
      <c r="H597" s="403"/>
      <c r="I597" s="169" t="s">
        <v>54</v>
      </c>
      <c r="J597" s="169" t="s">
        <v>54</v>
      </c>
      <c r="K597" s="180"/>
      <c r="L597" s="170">
        <f>SUM(L595:L596)</f>
        <v>0</v>
      </c>
      <c r="M597" s="170">
        <f>SUM(M595:M596)</f>
        <v>0</v>
      </c>
      <c r="N597" s="170">
        <f>SUM(N595:N596)</f>
        <v>0</v>
      </c>
      <c r="O597" s="170">
        <f>SUM(O595:O596)</f>
        <v>0</v>
      </c>
      <c r="P597" s="169"/>
      <c r="Q597" s="169"/>
      <c r="R597" s="169"/>
      <c r="S597" s="448"/>
      <c r="T597" s="449"/>
      <c r="U597" s="168"/>
      <c r="V597" s="396">
        <f t="shared" ref="V597" si="619">$AB$15-((N597*24))</f>
        <v>696</v>
      </c>
      <c r="W597" s="435">
        <v>515</v>
      </c>
      <c r="X597" s="787">
        <v>43.951999999999998</v>
      </c>
      <c r="Y597" s="397">
        <f t="shared" ref="Y597" si="620">W597*X597</f>
        <v>22635.279999999999</v>
      </c>
      <c r="Z597" s="396">
        <f t="shared" ref="Z597" si="621">(Y597*(V597-L597*24))/V597</f>
        <v>22635.279999999999</v>
      </c>
      <c r="AA597" s="398">
        <f t="shared" ref="AA597" si="622">(Z597/Y597)*100</f>
        <v>100</v>
      </c>
      <c r="AB597" s="178"/>
      <c r="AC597" s="179"/>
      <c r="AD597" s="50"/>
      <c r="AE597" s="50"/>
      <c r="AF597" s="50"/>
      <c r="AG597" s="50"/>
      <c r="AH597" s="50"/>
      <c r="AI597" s="50"/>
      <c r="AJ597" s="50"/>
      <c r="AK597" s="50"/>
      <c r="AL597" s="50"/>
      <c r="AM597" s="50"/>
      <c r="AN597" s="50"/>
      <c r="AO597" s="50"/>
      <c r="AP597" s="50"/>
      <c r="AQ597" s="50"/>
      <c r="AR597" s="50"/>
    </row>
    <row r="598" spans="1:44" s="51" customFormat="1" ht="30" customHeight="1">
      <c r="A598" s="536">
        <v>130</v>
      </c>
      <c r="B598" s="534" t="s">
        <v>312</v>
      </c>
      <c r="C598" s="532" t="s">
        <v>313</v>
      </c>
      <c r="D598" s="530">
        <v>3.3410000000000002</v>
      </c>
      <c r="E598" s="544" t="s">
        <v>53</v>
      </c>
      <c r="F598" s="139" t="s">
        <v>54</v>
      </c>
      <c r="G598" s="399"/>
      <c r="H598" s="399"/>
      <c r="I598" s="139"/>
      <c r="J598" s="530"/>
      <c r="K598" s="212"/>
      <c r="L598" s="474">
        <f>IF(RIGHT(S598)="T",(+H598-G598),0)</f>
        <v>0</v>
      </c>
      <c r="M598" s="474">
        <f>IF(RIGHT(S598)="U",(+H598-G598),0)</f>
        <v>0</v>
      </c>
      <c r="N598" s="474">
        <f>IF(RIGHT(S598)="C",(+H598-G598),0)</f>
        <v>0</v>
      </c>
      <c r="O598" s="474">
        <f>IF(RIGHT(S598)="D",(+H598-G598),0)</f>
        <v>0</v>
      </c>
      <c r="P598" s="44"/>
      <c r="Q598" s="44"/>
      <c r="R598" s="44"/>
      <c r="S598" s="393"/>
      <c r="T598" s="714"/>
      <c r="U598" s="44"/>
      <c r="V598" s="107"/>
      <c r="W598" s="108"/>
      <c r="X598" s="530"/>
      <c r="Y598" s="109"/>
      <c r="Z598" s="107"/>
      <c r="AA598" s="110"/>
      <c r="AB598" s="178"/>
      <c r="AC598" s="179"/>
      <c r="AD598" s="50"/>
      <c r="AE598" s="50"/>
      <c r="AF598" s="50"/>
      <c r="AG598" s="50"/>
      <c r="AH598" s="50"/>
      <c r="AI598" s="50"/>
      <c r="AJ598" s="50"/>
      <c r="AK598" s="50"/>
      <c r="AL598" s="50"/>
      <c r="AM598" s="50"/>
      <c r="AN598" s="50"/>
      <c r="AO598" s="50"/>
      <c r="AP598" s="50"/>
      <c r="AQ598" s="50"/>
      <c r="AR598" s="50"/>
    </row>
    <row r="599" spans="1:44" s="69" customFormat="1" ht="30" customHeight="1" thickBot="1">
      <c r="A599" s="471"/>
      <c r="B599" s="60"/>
      <c r="C599" s="402" t="s">
        <v>58</v>
      </c>
      <c r="D599" s="60"/>
      <c r="E599" s="136"/>
      <c r="F599" s="62" t="s">
        <v>54</v>
      </c>
      <c r="G599" s="403"/>
      <c r="H599" s="403"/>
      <c r="I599" s="62" t="s">
        <v>54</v>
      </c>
      <c r="J599" s="62" t="s">
        <v>54</v>
      </c>
      <c r="K599" s="164"/>
      <c r="L599" s="63">
        <f>SUM(L598:L598)</f>
        <v>0</v>
      </c>
      <c r="M599" s="63">
        <f>SUM(M598:M598)</f>
        <v>0</v>
      </c>
      <c r="N599" s="63">
        <f>SUM(N598:N598)</f>
        <v>0</v>
      </c>
      <c r="O599" s="63">
        <f>SUM(O598:O598)</f>
        <v>0</v>
      </c>
      <c r="P599" s="62" t="s">
        <v>54</v>
      </c>
      <c r="Q599" s="62" t="s">
        <v>54</v>
      </c>
      <c r="R599" s="62" t="s">
        <v>54</v>
      </c>
      <c r="S599" s="442"/>
      <c r="T599" s="412"/>
      <c r="U599" s="60"/>
      <c r="V599" s="404">
        <f t="shared" ref="V599" si="623">$AB$15-((N599*24))</f>
        <v>696</v>
      </c>
      <c r="W599" s="405">
        <v>515</v>
      </c>
      <c r="X599" s="98">
        <v>3.3410000000000002</v>
      </c>
      <c r="Y599" s="406">
        <f t="shared" ref="Y599" si="624">W599*X599</f>
        <v>1720.615</v>
      </c>
      <c r="Z599" s="404">
        <f t="shared" ref="Z599" si="625">(Y599*(V599-L599*24))/V599</f>
        <v>1720.615</v>
      </c>
      <c r="AA599" s="413">
        <f t="shared" ref="AA599" si="626">(Z599/Y599)*100</f>
        <v>100</v>
      </c>
      <c r="AB599" s="59"/>
    </row>
    <row r="600" spans="1:44" s="51" customFormat="1" ht="30" customHeight="1">
      <c r="A600" s="536">
        <v>131</v>
      </c>
      <c r="B600" s="534" t="s">
        <v>314</v>
      </c>
      <c r="C600" s="532" t="s">
        <v>315</v>
      </c>
      <c r="D600" s="530">
        <v>3.3170000000000002</v>
      </c>
      <c r="E600" s="541" t="s">
        <v>53</v>
      </c>
      <c r="F600" s="139" t="s">
        <v>54</v>
      </c>
      <c r="G600" s="399"/>
      <c r="H600" s="399"/>
      <c r="I600" s="139"/>
      <c r="J600" s="530"/>
      <c r="K600" s="212"/>
      <c r="L600" s="78">
        <f>IF(RIGHT(S600)="T",(+H600-G600),0)</f>
        <v>0</v>
      </c>
      <c r="M600" s="78">
        <f>IF(RIGHT(S600)="U",(+H600-G600),0)</f>
        <v>0</v>
      </c>
      <c r="N600" s="78">
        <f>IF(RIGHT(S600)="C",(+H600-G600),0)</f>
        <v>0</v>
      </c>
      <c r="O600" s="78">
        <f>IF(RIGHT(S600)="D",(+H600-G600),0)</f>
        <v>0</v>
      </c>
      <c r="P600" s="44"/>
      <c r="Q600" s="44"/>
      <c r="R600" s="44"/>
      <c r="S600" s="393"/>
      <c r="T600" s="714"/>
      <c r="U600" s="44"/>
      <c r="V600" s="107"/>
      <c r="W600" s="108"/>
      <c r="X600" s="530"/>
      <c r="Y600" s="109"/>
      <c r="Z600" s="107"/>
      <c r="AA600" s="110"/>
      <c r="AB600" s="178"/>
      <c r="AC600" s="179"/>
      <c r="AD600" s="50"/>
      <c r="AE600" s="50"/>
      <c r="AF600" s="50"/>
      <c r="AG600" s="50"/>
      <c r="AH600" s="50"/>
      <c r="AI600" s="50"/>
      <c r="AJ600" s="50"/>
      <c r="AK600" s="50"/>
      <c r="AL600" s="50"/>
      <c r="AM600" s="50"/>
      <c r="AN600" s="50"/>
      <c r="AO600" s="50"/>
      <c r="AP600" s="50"/>
      <c r="AQ600" s="50"/>
      <c r="AR600" s="50"/>
    </row>
    <row r="601" spans="1:44" s="69" customFormat="1" ht="30" customHeight="1" thickBot="1">
      <c r="A601" s="473"/>
      <c r="B601" s="168"/>
      <c r="C601" s="446" t="s">
        <v>58</v>
      </c>
      <c r="D601" s="168"/>
      <c r="E601" s="136"/>
      <c r="F601" s="169" t="s">
        <v>54</v>
      </c>
      <c r="G601" s="447"/>
      <c r="H601" s="447"/>
      <c r="I601" s="169" t="s">
        <v>54</v>
      </c>
      <c r="J601" s="169" t="s">
        <v>54</v>
      </c>
      <c r="K601" s="180"/>
      <c r="L601" s="170">
        <f>SUM(L600:L600)</f>
        <v>0</v>
      </c>
      <c r="M601" s="170">
        <f>SUM(M600:M600)</f>
        <v>0</v>
      </c>
      <c r="N601" s="170">
        <f>SUM(N600:N600)</f>
        <v>0</v>
      </c>
      <c r="O601" s="170">
        <f>SUM(O600:O600)</f>
        <v>0</v>
      </c>
      <c r="P601" s="169" t="s">
        <v>54</v>
      </c>
      <c r="Q601" s="169" t="s">
        <v>54</v>
      </c>
      <c r="R601" s="169" t="s">
        <v>54</v>
      </c>
      <c r="S601" s="448"/>
      <c r="T601" s="449"/>
      <c r="U601" s="168"/>
      <c r="V601" s="396">
        <f t="shared" ref="V601" si="627">$AB$15-((N601*24))</f>
        <v>696</v>
      </c>
      <c r="W601" s="435">
        <v>515</v>
      </c>
      <c r="X601" s="150">
        <v>3.3170000000000002</v>
      </c>
      <c r="Y601" s="397">
        <f t="shared" ref="Y601" si="628">W601*X601</f>
        <v>1708.2550000000001</v>
      </c>
      <c r="Z601" s="396">
        <f t="shared" ref="Z601" si="629">(Y601*(V601-L601*24))/V601</f>
        <v>1708.2549999999999</v>
      </c>
      <c r="AA601" s="398">
        <f t="shared" ref="AA601" si="630">(Z601/Y601)*100</f>
        <v>99.999999999999986</v>
      </c>
      <c r="AB601" s="59"/>
    </row>
    <row r="602" spans="1:44" s="51" customFormat="1" ht="30" customHeight="1">
      <c r="A602" s="907">
        <v>132</v>
      </c>
      <c r="B602" s="909" t="s">
        <v>316</v>
      </c>
      <c r="C602" s="918" t="s">
        <v>317</v>
      </c>
      <c r="D602" s="903">
        <v>233.70699999999999</v>
      </c>
      <c r="E602" s="899" t="s">
        <v>53</v>
      </c>
      <c r="F602" s="139" t="s">
        <v>54</v>
      </c>
      <c r="G602" s="171"/>
      <c r="H602" s="171"/>
      <c r="I602" s="139"/>
      <c r="J602" s="665"/>
      <c r="K602" s="212"/>
      <c r="L602" s="84">
        <f>IF(RIGHT(S602)="T",(+H602-G602),0)</f>
        <v>0</v>
      </c>
      <c r="M602" s="84">
        <f>IF(RIGHT(S602)="U",(+H602-G602),0)</f>
        <v>0</v>
      </c>
      <c r="N602" s="84">
        <f>IF(RIGHT(S602)="C",(+H602-G602),0)</f>
        <v>0</v>
      </c>
      <c r="O602" s="84">
        <f>IF(RIGHT(S602)="D",(+H602-G602),0)</f>
        <v>0</v>
      </c>
      <c r="P602" s="44"/>
      <c r="Q602" s="44"/>
      <c r="R602" s="44"/>
      <c r="S602" s="981"/>
      <c r="T602" s="982"/>
      <c r="U602" s="44"/>
      <c r="V602" s="111"/>
      <c r="W602" s="202"/>
      <c r="X602" s="202"/>
      <c r="Y602" s="202"/>
      <c r="Z602" s="202"/>
      <c r="AA602" s="203"/>
      <c r="AB602" s="178"/>
      <c r="AC602" s="179"/>
      <c r="AD602" s="50"/>
      <c r="AE602" s="50"/>
      <c r="AF602" s="50"/>
      <c r="AG602" s="50"/>
      <c r="AH602" s="50"/>
      <c r="AI602" s="50"/>
      <c r="AJ602" s="50"/>
      <c r="AK602" s="50"/>
      <c r="AL602" s="50"/>
      <c r="AM602" s="50"/>
      <c r="AN602" s="50"/>
      <c r="AO602" s="50"/>
      <c r="AP602" s="50"/>
      <c r="AQ602" s="50"/>
      <c r="AR602" s="50"/>
    </row>
    <row r="603" spans="1:44" s="69" customFormat="1" ht="30" customHeight="1" thickBot="1">
      <c r="A603" s="473"/>
      <c r="B603" s="168"/>
      <c r="C603" s="446" t="s">
        <v>58</v>
      </c>
      <c r="D603" s="168"/>
      <c r="E603" s="136"/>
      <c r="F603" s="169" t="s">
        <v>54</v>
      </c>
      <c r="G603" s="447"/>
      <c r="H603" s="447"/>
      <c r="I603" s="169" t="s">
        <v>54</v>
      </c>
      <c r="J603" s="169" t="s">
        <v>54</v>
      </c>
      <c r="K603" s="180"/>
      <c r="L603" s="170">
        <f>SUM(L602:L602)</f>
        <v>0</v>
      </c>
      <c r="M603" s="170">
        <f>SUM(M602:M602)</f>
        <v>0</v>
      </c>
      <c r="N603" s="170">
        <f>SUM(N602:N602)</f>
        <v>0</v>
      </c>
      <c r="O603" s="170">
        <f>SUM(O602:O602)</f>
        <v>0</v>
      </c>
      <c r="P603" s="169" t="s">
        <v>54</v>
      </c>
      <c r="Q603" s="169" t="s">
        <v>54</v>
      </c>
      <c r="R603" s="169" t="s">
        <v>54</v>
      </c>
      <c r="S603" s="448"/>
      <c r="T603" s="449"/>
      <c r="U603" s="168"/>
      <c r="V603" s="396">
        <f t="shared" ref="V603" si="631">$AB$15-((N603*24))</f>
        <v>696</v>
      </c>
      <c r="W603" s="435">
        <v>236</v>
      </c>
      <c r="X603" s="150">
        <v>233.70699999999999</v>
      </c>
      <c r="Y603" s="397">
        <f t="shared" ref="Y603" si="632">W603*X603</f>
        <v>55154.851999999999</v>
      </c>
      <c r="Z603" s="396">
        <f t="shared" ref="Z603" si="633">(Y603*(V603-L603*24))/V603</f>
        <v>55154.851999999999</v>
      </c>
      <c r="AA603" s="398">
        <f t="shared" ref="AA603" si="634">(Z603/Y603)*100</f>
        <v>100</v>
      </c>
      <c r="AB603" s="59"/>
    </row>
    <row r="604" spans="1:44" s="51" customFormat="1" ht="30" customHeight="1">
      <c r="A604" s="536">
        <v>133</v>
      </c>
      <c r="B604" s="534" t="s">
        <v>318</v>
      </c>
      <c r="C604" s="532" t="s">
        <v>319</v>
      </c>
      <c r="D604" s="530">
        <v>142.80000000000001</v>
      </c>
      <c r="E604" s="544" t="s">
        <v>53</v>
      </c>
      <c r="F604" s="139" t="s">
        <v>54</v>
      </c>
      <c r="G604" s="399"/>
      <c r="H604" s="399"/>
      <c r="I604" s="139"/>
      <c r="J604" s="530"/>
      <c r="K604" s="212"/>
      <c r="L604" s="84">
        <f>IF(RIGHT(S604)="T",(+H604-G604),0)</f>
        <v>0</v>
      </c>
      <c r="M604" s="84">
        <f>IF(RIGHT(S604)="U",(+H604-G604),0)</f>
        <v>0</v>
      </c>
      <c r="N604" s="84">
        <f>IF(RIGHT(S604)="C",(+H604-G604),0)</f>
        <v>0</v>
      </c>
      <c r="O604" s="84">
        <f>IF(RIGHT(S604)="D",(+H604-G604),0)</f>
        <v>0</v>
      </c>
      <c r="P604" s="44"/>
      <c r="Q604" s="44"/>
      <c r="R604" s="44"/>
      <c r="S604" s="393"/>
      <c r="T604" s="714"/>
      <c r="U604" s="44"/>
      <c r="V604" s="111"/>
      <c r="W604" s="202"/>
      <c r="X604" s="202"/>
      <c r="Y604" s="202"/>
      <c r="Z604" s="202"/>
      <c r="AA604" s="203"/>
      <c r="AB604" s="178"/>
      <c r="AC604" s="179"/>
      <c r="AD604" s="50"/>
      <c r="AE604" s="50"/>
      <c r="AF604" s="50"/>
      <c r="AG604" s="50"/>
      <c r="AH604" s="50"/>
      <c r="AI604" s="50"/>
      <c r="AJ604" s="50"/>
      <c r="AK604" s="50"/>
      <c r="AL604" s="50"/>
      <c r="AM604" s="50"/>
      <c r="AN604" s="50"/>
      <c r="AO604" s="50"/>
      <c r="AP604" s="50"/>
      <c r="AQ604" s="50"/>
      <c r="AR604" s="50"/>
    </row>
    <row r="605" spans="1:44" s="69" customFormat="1" ht="30" customHeight="1" thickBot="1">
      <c r="A605" s="473"/>
      <c r="B605" s="168"/>
      <c r="C605" s="446" t="s">
        <v>58</v>
      </c>
      <c r="D605" s="168"/>
      <c r="E605" s="136"/>
      <c r="F605" s="169" t="s">
        <v>54</v>
      </c>
      <c r="G605" s="447"/>
      <c r="H605" s="447"/>
      <c r="I605" s="169" t="s">
        <v>54</v>
      </c>
      <c r="J605" s="169" t="s">
        <v>54</v>
      </c>
      <c r="K605" s="180"/>
      <c r="L605" s="170">
        <f>SUM(L604:L604)</f>
        <v>0</v>
      </c>
      <c r="M605" s="170">
        <f t="shared" ref="M605:O605" si="635">SUM(M604:M604)</f>
        <v>0</v>
      </c>
      <c r="N605" s="170">
        <f t="shared" si="635"/>
        <v>0</v>
      </c>
      <c r="O605" s="170">
        <f t="shared" si="635"/>
        <v>0</v>
      </c>
      <c r="P605" s="169" t="s">
        <v>54</v>
      </c>
      <c r="Q605" s="169" t="s">
        <v>54</v>
      </c>
      <c r="R605" s="169" t="s">
        <v>54</v>
      </c>
      <c r="S605" s="448"/>
      <c r="T605" s="449"/>
      <c r="U605" s="168"/>
      <c r="V605" s="396">
        <f t="shared" ref="V605" si="636">$AB$15-((N605*24))</f>
        <v>696</v>
      </c>
      <c r="W605" s="435">
        <v>272</v>
      </c>
      <c r="X605" s="150">
        <v>142.80000000000001</v>
      </c>
      <c r="Y605" s="397">
        <f t="shared" ref="Y605" si="637">W605*X605</f>
        <v>38841.600000000006</v>
      </c>
      <c r="Z605" s="396">
        <f t="shared" ref="Z605" si="638">(Y605*(V605-L605*24))/V605</f>
        <v>38841.600000000006</v>
      </c>
      <c r="AA605" s="398">
        <f t="shared" ref="AA605" si="639">(Z605/Y605)*100</f>
        <v>100</v>
      </c>
      <c r="AB605" s="59"/>
    </row>
    <row r="606" spans="1:44" s="51" customFormat="1" ht="30" customHeight="1">
      <c r="A606" s="213"/>
      <c r="B606" s="214"/>
      <c r="C606" s="181"/>
      <c r="D606" s="531"/>
      <c r="E606" s="544"/>
      <c r="F606" s="181" t="s">
        <v>54</v>
      </c>
      <c r="G606" s="531"/>
      <c r="H606" s="535"/>
      <c r="I606" s="181"/>
      <c r="J606" s="531"/>
      <c r="K606" s="214"/>
      <c r="L606" s="215"/>
      <c r="M606" s="216"/>
      <c r="N606" s="216"/>
      <c r="O606" s="216"/>
      <c r="P606" s="216"/>
      <c r="Q606" s="216"/>
      <c r="R606" s="216"/>
      <c r="S606" s="216"/>
      <c r="T606" s="379"/>
      <c r="U606" s="216"/>
      <c r="V606" s="217"/>
      <c r="W606" s="218"/>
      <c r="X606" s="219">
        <f>SUM(X15:X605)</f>
        <v>18701.335999999999</v>
      </c>
      <c r="Y606" s="220"/>
      <c r="Z606" s="217"/>
      <c r="AA606" s="217"/>
      <c r="AB606" s="178"/>
      <c r="AC606" s="179"/>
      <c r="AD606" s="50"/>
      <c r="AE606" s="50"/>
      <c r="AF606" s="50"/>
      <c r="AG606" s="50"/>
      <c r="AH606" s="50"/>
      <c r="AI606" s="50"/>
      <c r="AJ606" s="50"/>
      <c r="AK606" s="50"/>
      <c r="AL606" s="50"/>
      <c r="AM606" s="50"/>
      <c r="AN606" s="50"/>
      <c r="AO606" s="50"/>
      <c r="AP606" s="50"/>
      <c r="AQ606" s="50"/>
      <c r="AR606" s="50"/>
    </row>
    <row r="607" spans="1:44" s="51" customFormat="1" ht="30" customHeight="1" thickBot="1">
      <c r="A607" s="221"/>
      <c r="B607" s="222"/>
      <c r="C607" s="223" t="s">
        <v>320</v>
      </c>
      <c r="D607" s="209"/>
      <c r="E607" s="136"/>
      <c r="F607" s="224" t="s">
        <v>54</v>
      </c>
      <c r="G607" s="98"/>
      <c r="H607" s="370"/>
      <c r="I607" s="157"/>
      <c r="J607" s="98"/>
      <c r="K607" s="225"/>
      <c r="L607" s="226"/>
      <c r="M607" s="227"/>
      <c r="N607" s="227"/>
      <c r="O607" s="227"/>
      <c r="P607" s="227"/>
      <c r="Q607" s="227"/>
      <c r="R607" s="227"/>
      <c r="S607" s="227"/>
      <c r="T607" s="380"/>
      <c r="U607" s="228"/>
      <c r="V607" s="207"/>
      <c r="W607" s="229"/>
      <c r="X607" s="229"/>
      <c r="Y607" s="210"/>
      <c r="Z607" s="229"/>
      <c r="AA607" s="229"/>
      <c r="AB607" s="50"/>
      <c r="AC607" s="50"/>
      <c r="AD607" s="50"/>
      <c r="AE607" s="50"/>
      <c r="AF607" s="50"/>
      <c r="AG607" s="50"/>
      <c r="AH607" s="50"/>
      <c r="AI607" s="50"/>
      <c r="AJ607" s="50"/>
      <c r="AK607" s="50"/>
      <c r="AL607" s="50"/>
      <c r="AM607" s="50"/>
      <c r="AN607" s="50"/>
      <c r="AO607" s="50"/>
      <c r="AP607" s="50"/>
      <c r="AQ607" s="50"/>
      <c r="AR607" s="50"/>
    </row>
    <row r="608" spans="1:44" s="59" customFormat="1" ht="22.5" customHeight="1">
      <c r="A608" s="742">
        <v>1</v>
      </c>
      <c r="B608" s="735" t="s">
        <v>321</v>
      </c>
      <c r="C608" s="734" t="s">
        <v>322</v>
      </c>
      <c r="D608" s="733">
        <v>21.879000000000001</v>
      </c>
      <c r="E608" s="744" t="s">
        <v>53</v>
      </c>
      <c r="F608" s="139" t="s">
        <v>54</v>
      </c>
      <c r="G608" s="399"/>
      <c r="H608" s="399"/>
      <c r="I608" s="40" t="s">
        <v>54</v>
      </c>
      <c r="J608" s="537" t="s">
        <v>54</v>
      </c>
      <c r="K608" s="230"/>
      <c r="L608" s="193">
        <f>IF(RIGHT(S608)="T",(+H608-G608),0)</f>
        <v>0</v>
      </c>
      <c r="M608" s="41">
        <f>IF(RIGHT(S608)="U",(+H608-G608),0)</f>
        <v>0</v>
      </c>
      <c r="N608" s="41">
        <f>IF(RIGHT(S608)="C",(+H608-G608),0)</f>
        <v>0</v>
      </c>
      <c r="O608" s="41">
        <f>IF(RIGHT(S608)="D",(+H608-G608),0)</f>
        <v>0</v>
      </c>
      <c r="P608" s="88" t="s">
        <v>54</v>
      </c>
      <c r="Q608" s="88" t="s">
        <v>54</v>
      </c>
      <c r="R608" s="88" t="s">
        <v>54</v>
      </c>
      <c r="S608" s="393"/>
      <c r="T608" s="714"/>
      <c r="U608" s="192"/>
      <c r="V608" s="74"/>
      <c r="W608" s="75"/>
      <c r="X608" s="75"/>
      <c r="Y608" s="75"/>
      <c r="Z608" s="75"/>
      <c r="AA608" s="76"/>
    </row>
    <row r="609" spans="1:44" s="69" customFormat="1" ht="24" customHeight="1" thickBot="1">
      <c r="A609" s="445"/>
      <c r="B609" s="232"/>
      <c r="C609" s="167" t="s">
        <v>58</v>
      </c>
      <c r="D609" s="150"/>
      <c r="E609" s="136"/>
      <c r="F609" s="167" t="s">
        <v>54</v>
      </c>
      <c r="G609" s="475"/>
      <c r="H609" s="475"/>
      <c r="I609" s="167" t="s">
        <v>54</v>
      </c>
      <c r="J609" s="150" t="s">
        <v>54</v>
      </c>
      <c r="K609" s="232"/>
      <c r="L609" s="170">
        <f>SUM(L608:L608)</f>
        <v>0</v>
      </c>
      <c r="M609" s="170">
        <f>SUM(M608:M608)</f>
        <v>0</v>
      </c>
      <c r="N609" s="170">
        <f>SUM(N608:N608)</f>
        <v>0</v>
      </c>
      <c r="O609" s="170">
        <f>SUM(O608:O608)</f>
        <v>0</v>
      </c>
      <c r="P609" s="169" t="s">
        <v>54</v>
      </c>
      <c r="Q609" s="169" t="s">
        <v>54</v>
      </c>
      <c r="R609" s="169" t="s">
        <v>54</v>
      </c>
      <c r="S609" s="448"/>
      <c r="T609" s="449"/>
      <c r="U609" s="168"/>
      <c r="V609" s="396">
        <f>$AB$15-((N609*24))</f>
        <v>696</v>
      </c>
      <c r="W609" s="435">
        <v>132</v>
      </c>
      <c r="X609" s="150">
        <v>21.879000000000001</v>
      </c>
      <c r="Y609" s="397">
        <f>W609*X609</f>
        <v>2888.0280000000002</v>
      </c>
      <c r="Z609" s="396">
        <f>(Y609*(V609-L609*24))/V609</f>
        <v>2888.0280000000002</v>
      </c>
      <c r="AA609" s="398">
        <f>(Z609/Y609)*100</f>
        <v>100</v>
      </c>
      <c r="AB609" s="59"/>
    </row>
    <row r="610" spans="1:44" s="51" customFormat="1" ht="30" customHeight="1" thickBot="1">
      <c r="A610" s="99">
        <v>2</v>
      </c>
      <c r="B610" s="100" t="s">
        <v>323</v>
      </c>
      <c r="C610" s="101" t="s">
        <v>324</v>
      </c>
      <c r="D610" s="66">
        <v>16.893999999999998</v>
      </c>
      <c r="E610" s="545" t="s">
        <v>53</v>
      </c>
      <c r="F610" s="83" t="s">
        <v>54</v>
      </c>
      <c r="G610" s="1032">
        <v>42412.420138888891</v>
      </c>
      <c r="H610" s="978">
        <v>42412.763888888891</v>
      </c>
      <c r="I610" s="40" t="s">
        <v>54</v>
      </c>
      <c r="J610" s="1023" t="s">
        <v>54</v>
      </c>
      <c r="K610" s="230"/>
      <c r="L610" s="193">
        <f>IF(RIGHT(S610)="T",(+H610-G610),0)</f>
        <v>0</v>
      </c>
      <c r="M610" s="41">
        <f>IF(RIGHT(S610)="U",(+H610-G610),0)</f>
        <v>0</v>
      </c>
      <c r="N610" s="41">
        <f>IF(RIGHT(S610)="C",(+H610-G610),0)</f>
        <v>0</v>
      </c>
      <c r="O610" s="41">
        <f>IF(RIGHT(S610)="D",(+H610-G610),0)</f>
        <v>0.34375</v>
      </c>
      <c r="P610" s="88" t="s">
        <v>54</v>
      </c>
      <c r="Q610" s="88" t="s">
        <v>54</v>
      </c>
      <c r="R610" s="88" t="s">
        <v>54</v>
      </c>
      <c r="S610" s="1033" t="s">
        <v>831</v>
      </c>
      <c r="T610" s="1034" t="s">
        <v>997</v>
      </c>
      <c r="U610" s="73"/>
      <c r="V610" s="85"/>
      <c r="W610" s="86"/>
      <c r="X610" s="86"/>
      <c r="Y610" s="86"/>
      <c r="Z610" s="86"/>
      <c r="AA610" s="87"/>
      <c r="AB610" s="50"/>
      <c r="AC610" s="50"/>
      <c r="AD610" s="50"/>
      <c r="AE610" s="50"/>
      <c r="AF610" s="50"/>
      <c r="AG610" s="50"/>
      <c r="AH610" s="50"/>
      <c r="AI610" s="50"/>
      <c r="AJ610" s="50"/>
      <c r="AK610" s="50"/>
      <c r="AL610" s="50"/>
      <c r="AM610" s="50"/>
      <c r="AN610" s="50"/>
      <c r="AO610" s="50"/>
      <c r="AP610" s="50"/>
      <c r="AQ610" s="50"/>
      <c r="AR610" s="50"/>
    </row>
    <row r="611" spans="1:44" s="51" customFormat="1" ht="30" customHeight="1" thickBot="1">
      <c r="A611" s="445"/>
      <c r="B611" s="232"/>
      <c r="C611" s="167" t="s">
        <v>58</v>
      </c>
      <c r="D611" s="1024"/>
      <c r="E611" s="136"/>
      <c r="F611" s="167" t="s">
        <v>54</v>
      </c>
      <c r="G611" s="475"/>
      <c r="H611" s="475"/>
      <c r="I611" s="167" t="s">
        <v>54</v>
      </c>
      <c r="J611" s="1024" t="s">
        <v>54</v>
      </c>
      <c r="K611" s="232"/>
      <c r="L611" s="170">
        <f>SUM(L610:L610)</f>
        <v>0</v>
      </c>
      <c r="M611" s="170">
        <f>SUM(M610:M610)</f>
        <v>0</v>
      </c>
      <c r="N611" s="170">
        <f>SUM(N610:N610)</f>
        <v>0</v>
      </c>
      <c r="O611" s="170">
        <f>SUM(O610:O610)</f>
        <v>0.34375</v>
      </c>
      <c r="P611" s="169" t="s">
        <v>54</v>
      </c>
      <c r="Q611" s="169" t="s">
        <v>54</v>
      </c>
      <c r="R611" s="169" t="s">
        <v>54</v>
      </c>
      <c r="S611" s="448"/>
      <c r="T611" s="449"/>
      <c r="U611" s="168"/>
      <c r="V611" s="396">
        <f>$AB$15-((N611*24))</f>
        <v>696</v>
      </c>
      <c r="W611" s="1030">
        <v>132</v>
      </c>
      <c r="X611" s="1024">
        <v>21.879000000000001</v>
      </c>
      <c r="Y611" s="397">
        <f>W611*X611</f>
        <v>2888.0280000000002</v>
      </c>
      <c r="Z611" s="396">
        <f>(Y611*(V611-L611*24))/V611</f>
        <v>2888.0280000000002</v>
      </c>
      <c r="AA611" s="398">
        <f>(Z611/Y611)*100</f>
        <v>100</v>
      </c>
      <c r="AB611" s="50"/>
      <c r="AC611" s="50"/>
      <c r="AD611" s="50"/>
      <c r="AE611" s="50"/>
      <c r="AF611" s="50"/>
      <c r="AG611" s="50"/>
      <c r="AH611" s="50"/>
      <c r="AI611" s="50"/>
      <c r="AJ611" s="50"/>
      <c r="AK611" s="50"/>
      <c r="AL611" s="50"/>
      <c r="AM611" s="50"/>
      <c r="AN611" s="50"/>
      <c r="AO611" s="50"/>
      <c r="AP611" s="50"/>
      <c r="AQ611" s="50"/>
      <c r="AR611" s="50"/>
    </row>
    <row r="612" spans="1:44" s="59" customFormat="1" ht="30" customHeight="1" thickBot="1">
      <c r="A612" s="1049">
        <v>3</v>
      </c>
      <c r="B612" s="1074" t="s">
        <v>325</v>
      </c>
      <c r="C612" s="1130" t="s">
        <v>326</v>
      </c>
      <c r="D612" s="1063">
        <v>3</v>
      </c>
      <c r="E612" s="1053" t="s">
        <v>53</v>
      </c>
      <c r="F612" s="139" t="s">
        <v>54</v>
      </c>
      <c r="G612" s="399">
        <v>42408.364583333336</v>
      </c>
      <c r="H612" s="399">
        <v>42408.852083333331</v>
      </c>
      <c r="I612" s="139" t="s">
        <v>54</v>
      </c>
      <c r="J612" s="530" t="s">
        <v>54</v>
      </c>
      <c r="K612" s="212"/>
      <c r="L612" s="233">
        <f>IF(RIGHT(S612)="T",(+H612-G612),0)</f>
        <v>0</v>
      </c>
      <c r="M612" s="84">
        <f>IF(RIGHT(S612)="U",(+H612-G612),0)</f>
        <v>0</v>
      </c>
      <c r="N612" s="84">
        <f>IF(RIGHT(S612)="C",(+H612-G612),0)</f>
        <v>0</v>
      </c>
      <c r="O612" s="84">
        <f>IF(RIGHT(S612)="D",(+H612-G612),0)</f>
        <v>0.48749999999563443</v>
      </c>
      <c r="P612" s="38" t="s">
        <v>54</v>
      </c>
      <c r="Q612" s="38" t="s">
        <v>54</v>
      </c>
      <c r="R612" s="38" t="s">
        <v>54</v>
      </c>
      <c r="S612" s="393" t="s">
        <v>831</v>
      </c>
      <c r="T612" s="714" t="s">
        <v>997</v>
      </c>
      <c r="U612" s="192"/>
      <c r="V612" s="74"/>
      <c r="W612" s="75"/>
      <c r="X612" s="75"/>
      <c r="Y612" s="75"/>
      <c r="Z612" s="75"/>
      <c r="AA612" s="76"/>
    </row>
    <row r="613" spans="1:44" s="59" customFormat="1" ht="30" customHeight="1">
      <c r="A613" s="1050"/>
      <c r="B613" s="1075"/>
      <c r="C613" s="1131"/>
      <c r="D613" s="1064"/>
      <c r="E613" s="1054"/>
      <c r="F613" s="139" t="s">
        <v>54</v>
      </c>
      <c r="G613" s="399">
        <v>42408.861111111109</v>
      </c>
      <c r="H613" s="399">
        <v>42408.875</v>
      </c>
      <c r="I613" s="139" t="s">
        <v>54</v>
      </c>
      <c r="J613" s="1022" t="s">
        <v>54</v>
      </c>
      <c r="K613" s="212"/>
      <c r="L613" s="233">
        <f>IF(RIGHT(S613)="T",(+H613-G613),0)</f>
        <v>0</v>
      </c>
      <c r="M613" s="84">
        <f>IF(RIGHT(S613)="U",(+H613-G613),0)</f>
        <v>1.3888888890505768E-2</v>
      </c>
      <c r="N613" s="84">
        <f>IF(RIGHT(S613)="C",(+H613-G613),0)</f>
        <v>0</v>
      </c>
      <c r="O613" s="84">
        <f>IF(RIGHT(S613)="D",(+H613-G613),0)</f>
        <v>0</v>
      </c>
      <c r="P613" s="38" t="s">
        <v>54</v>
      </c>
      <c r="Q613" s="38" t="s">
        <v>54</v>
      </c>
      <c r="R613" s="38" t="s">
        <v>54</v>
      </c>
      <c r="S613" s="393" t="s">
        <v>998</v>
      </c>
      <c r="T613" s="714" t="s">
        <v>999</v>
      </c>
      <c r="U613" s="192"/>
      <c r="V613" s="80"/>
      <c r="W613" s="81"/>
      <c r="X613" s="81"/>
      <c r="Y613" s="81"/>
      <c r="Z613" s="81"/>
      <c r="AA613" s="82"/>
    </row>
    <row r="614" spans="1:44" s="59" customFormat="1" ht="30" customHeight="1">
      <c r="A614" s="1050"/>
      <c r="B614" s="1075"/>
      <c r="C614" s="1131"/>
      <c r="D614" s="1064"/>
      <c r="E614" s="1078"/>
      <c r="F614" s="40"/>
      <c r="G614" s="399">
        <v>42408.875</v>
      </c>
      <c r="H614" s="399">
        <v>42409.831250000003</v>
      </c>
      <c r="I614" s="40"/>
      <c r="J614" s="537"/>
      <c r="K614" s="230"/>
      <c r="L614" s="231">
        <f>IF(RIGHT(S614)="T",(+H614-G614),0)</f>
        <v>0</v>
      </c>
      <c r="M614" s="78">
        <f>IF(RIGHT(S614)="U",(+H614-G614),0)</f>
        <v>0</v>
      </c>
      <c r="N614" s="78">
        <f>IF(RIGHT(S614)="C",(+H614-G614),0)</f>
        <v>0</v>
      </c>
      <c r="O614" s="78">
        <f>IF(RIGHT(S614)="D",(+H614-G614),0)</f>
        <v>0.95625000000291038</v>
      </c>
      <c r="P614" s="88"/>
      <c r="Q614" s="88"/>
      <c r="R614" s="88"/>
      <c r="S614" s="393" t="s">
        <v>835</v>
      </c>
      <c r="T614" s="714" t="s">
        <v>1000</v>
      </c>
      <c r="U614" s="89"/>
      <c r="V614" s="80"/>
      <c r="W614" s="81"/>
      <c r="X614" s="81"/>
      <c r="Y614" s="81"/>
      <c r="Z614" s="81"/>
      <c r="AA614" s="82"/>
    </row>
    <row r="615" spans="1:44" s="69" customFormat="1" ht="30" customHeight="1" thickBot="1">
      <c r="A615" s="445"/>
      <c r="B615" s="232"/>
      <c r="C615" s="167" t="s">
        <v>58</v>
      </c>
      <c r="D615" s="150"/>
      <c r="E615" s="61"/>
      <c r="F615" s="167" t="s">
        <v>54</v>
      </c>
      <c r="G615" s="475"/>
      <c r="H615" s="475"/>
      <c r="I615" s="167" t="s">
        <v>54</v>
      </c>
      <c r="J615" s="150" t="s">
        <v>54</v>
      </c>
      <c r="K615" s="232"/>
      <c r="L615" s="170">
        <f>SUM(L612:L614)</f>
        <v>0</v>
      </c>
      <c r="M615" s="170">
        <f t="shared" ref="M615:O615" si="640">SUM(M612:M614)</f>
        <v>1.3888888890505768E-2</v>
      </c>
      <c r="N615" s="170">
        <f t="shared" si="640"/>
        <v>0</v>
      </c>
      <c r="O615" s="170">
        <f t="shared" si="640"/>
        <v>1.4437499999985448</v>
      </c>
      <c r="P615" s="169" t="s">
        <v>54</v>
      </c>
      <c r="Q615" s="169" t="s">
        <v>54</v>
      </c>
      <c r="R615" s="169" t="s">
        <v>54</v>
      </c>
      <c r="S615" s="448"/>
      <c r="T615" s="449"/>
      <c r="U615" s="168"/>
      <c r="V615" s="396">
        <f>$AB$15-((N615*24))</f>
        <v>696</v>
      </c>
      <c r="W615" s="435">
        <v>132</v>
      </c>
      <c r="X615" s="150">
        <v>3</v>
      </c>
      <c r="Y615" s="397">
        <f>W615*X615</f>
        <v>396</v>
      </c>
      <c r="Z615" s="396">
        <f>(Y615*(V615-L615*24))/V615</f>
        <v>396</v>
      </c>
      <c r="AA615" s="398">
        <f>(Z615/Y615)*100</f>
        <v>100</v>
      </c>
      <c r="AB615" s="59"/>
    </row>
    <row r="616" spans="1:44" s="51" customFormat="1" ht="30.75" customHeight="1" thickBot="1">
      <c r="A616" s="1082">
        <v>4</v>
      </c>
      <c r="B616" s="1074" t="s">
        <v>327</v>
      </c>
      <c r="C616" s="1130" t="s">
        <v>328</v>
      </c>
      <c r="D616" s="1063">
        <v>3</v>
      </c>
      <c r="E616" s="1053" t="s">
        <v>53</v>
      </c>
      <c r="F616" s="139" t="s">
        <v>54</v>
      </c>
      <c r="G616" s="399">
        <v>42408.861111111109</v>
      </c>
      <c r="H616" s="399">
        <v>42408.885416666664</v>
      </c>
      <c r="I616" s="139"/>
      <c r="J616" s="573"/>
      <c r="K616" s="212"/>
      <c r="L616" s="233">
        <f>IF(RIGHT(S616)="T",(+H616-G616),0)</f>
        <v>0</v>
      </c>
      <c r="M616" s="84">
        <f>IF(RIGHT(S616)="U",(+H616-G616),0)</f>
        <v>2.4305555554747116E-2</v>
      </c>
      <c r="N616" s="84">
        <f>IF(RIGHT(S616)="C",(+H616-G616),0)</f>
        <v>0</v>
      </c>
      <c r="O616" s="84">
        <f>IF(RIGHT(S616)="D",(+H616-G616),0)</f>
        <v>0</v>
      </c>
      <c r="P616" s="626"/>
      <c r="Q616" s="626"/>
      <c r="R616" s="626"/>
      <c r="S616" s="393" t="s">
        <v>862</v>
      </c>
      <c r="T616" s="714" t="s">
        <v>1001</v>
      </c>
      <c r="U616" s="234"/>
      <c r="V616" s="107"/>
      <c r="W616" s="108"/>
      <c r="X616" s="530"/>
      <c r="Y616" s="109"/>
      <c r="Z616" s="107"/>
      <c r="AA616" s="698"/>
      <c r="AB616" s="50"/>
      <c r="AC616" s="50"/>
      <c r="AD616" s="50"/>
      <c r="AE616" s="50"/>
      <c r="AF616" s="179"/>
      <c r="AG616" s="179"/>
      <c r="AH616" s="179"/>
      <c r="AI616" s="179"/>
      <c r="AJ616" s="179"/>
      <c r="AK616" s="179"/>
      <c r="AL616" s="179"/>
      <c r="AM616" s="179"/>
      <c r="AN616" s="179"/>
      <c r="AO616" s="179"/>
      <c r="AP616" s="179"/>
      <c r="AQ616" s="179"/>
      <c r="AR616" s="179"/>
    </row>
    <row r="617" spans="1:44" s="51" customFormat="1" ht="30.75" customHeight="1" thickBot="1">
      <c r="A617" s="1132"/>
      <c r="B617" s="1075"/>
      <c r="C617" s="1131"/>
      <c r="D617" s="1064"/>
      <c r="E617" s="1054"/>
      <c r="F617" s="139" t="s">
        <v>54</v>
      </c>
      <c r="G617" s="399">
        <v>42410.378472222219</v>
      </c>
      <c r="H617" s="399">
        <v>42410.790972222225</v>
      </c>
      <c r="I617" s="139"/>
      <c r="J617" s="1022"/>
      <c r="K617" s="212"/>
      <c r="L617" s="233">
        <f t="shared" ref="L617:L618" si="641">IF(RIGHT(S617)="T",(+H617-G617),0)</f>
        <v>0</v>
      </c>
      <c r="M617" s="84">
        <f t="shared" ref="M617:M618" si="642">IF(RIGHT(S617)="U",(+H617-G617),0)</f>
        <v>0</v>
      </c>
      <c r="N617" s="84">
        <f t="shared" ref="N617:N618" si="643">IF(RIGHT(S617)="C",(+H617-G617),0)</f>
        <v>0</v>
      </c>
      <c r="O617" s="84">
        <f t="shared" ref="O617:O618" si="644">IF(RIGHT(S617)="D",(+H617-G617),0)</f>
        <v>0.41250000000582077</v>
      </c>
      <c r="P617" s="626"/>
      <c r="Q617" s="626"/>
      <c r="R617" s="626"/>
      <c r="S617" s="393" t="s">
        <v>831</v>
      </c>
      <c r="T617" s="714" t="s">
        <v>997</v>
      </c>
      <c r="U617" s="1031"/>
      <c r="V617" s="189"/>
      <c r="W617" s="1028"/>
      <c r="X617" s="1023"/>
      <c r="Y617" s="191"/>
      <c r="Z617" s="189"/>
      <c r="AA617" s="318"/>
      <c r="AB617" s="50"/>
      <c r="AC617" s="50"/>
      <c r="AD617" s="50"/>
      <c r="AE617" s="50"/>
      <c r="AF617" s="179"/>
      <c r="AG617" s="179"/>
      <c r="AH617" s="179"/>
      <c r="AI617" s="179"/>
      <c r="AJ617" s="179"/>
      <c r="AK617" s="179"/>
      <c r="AL617" s="179"/>
      <c r="AM617" s="179"/>
      <c r="AN617" s="179"/>
      <c r="AO617" s="179"/>
      <c r="AP617" s="179"/>
      <c r="AQ617" s="179"/>
      <c r="AR617" s="179"/>
    </row>
    <row r="618" spans="1:44" s="51" customFormat="1" ht="30.75" customHeight="1" thickBot="1">
      <c r="A618" s="1121"/>
      <c r="B618" s="1093"/>
      <c r="C618" s="1133"/>
      <c r="D618" s="1067"/>
      <c r="E618" s="1078"/>
      <c r="F618" s="139" t="s">
        <v>54</v>
      </c>
      <c r="G618" s="399">
        <v>42411.365277777775</v>
      </c>
      <c r="H618" s="399">
        <v>42411.754166666666</v>
      </c>
      <c r="I618" s="139"/>
      <c r="J618" s="1022"/>
      <c r="K618" s="212"/>
      <c r="L618" s="233">
        <f t="shared" si="641"/>
        <v>0</v>
      </c>
      <c r="M618" s="84">
        <f t="shared" si="642"/>
        <v>0</v>
      </c>
      <c r="N618" s="84">
        <f t="shared" si="643"/>
        <v>0</v>
      </c>
      <c r="O618" s="84">
        <f t="shared" si="644"/>
        <v>0.38888888889050577</v>
      </c>
      <c r="P618" s="626"/>
      <c r="Q618" s="626"/>
      <c r="R618" s="626"/>
      <c r="S618" s="393" t="s">
        <v>831</v>
      </c>
      <c r="T618" s="714" t="s">
        <v>997</v>
      </c>
      <c r="U618" s="1031"/>
      <c r="V618" s="189"/>
      <c r="W618" s="1028"/>
      <c r="X618" s="1023"/>
      <c r="Y618" s="191"/>
      <c r="Z618" s="189"/>
      <c r="AA618" s="318"/>
      <c r="AB618" s="50"/>
      <c r="AC618" s="50"/>
      <c r="AD618" s="50"/>
      <c r="AE618" s="50"/>
      <c r="AF618" s="179"/>
      <c r="AG618" s="179"/>
      <c r="AH618" s="179"/>
      <c r="AI618" s="179"/>
      <c r="AJ618" s="179"/>
      <c r="AK618" s="179"/>
      <c r="AL618" s="179"/>
      <c r="AM618" s="179"/>
      <c r="AN618" s="179"/>
      <c r="AO618" s="179"/>
      <c r="AP618" s="179"/>
      <c r="AQ618" s="179"/>
      <c r="AR618" s="179"/>
    </row>
    <row r="619" spans="1:44" s="69" customFormat="1" ht="30" customHeight="1" thickBot="1">
      <c r="A619" s="765"/>
      <c r="B619" s="225"/>
      <c r="C619" s="157" t="s">
        <v>58</v>
      </c>
      <c r="D619" s="98"/>
      <c r="E619" s="61"/>
      <c r="F619" s="157" t="s">
        <v>54</v>
      </c>
      <c r="G619" s="766"/>
      <c r="H619" s="766"/>
      <c r="I619" s="157" t="s">
        <v>54</v>
      </c>
      <c r="J619" s="98" t="s">
        <v>54</v>
      </c>
      <c r="K619" s="225"/>
      <c r="L619" s="63">
        <f t="shared" ref="L619:M619" si="645">SUM(L616:L618)</f>
        <v>0</v>
      </c>
      <c r="M619" s="63">
        <f t="shared" si="645"/>
        <v>2.4305555554747116E-2</v>
      </c>
      <c r="N619" s="63">
        <f>SUM(N616:N618)</f>
        <v>0</v>
      </c>
      <c r="O619" s="63">
        <f t="shared" ref="O619" si="646">SUM(O616:O618)</f>
        <v>0.80138888889632653</v>
      </c>
      <c r="P619" s="63"/>
      <c r="Q619" s="63"/>
      <c r="R619" s="63"/>
      <c r="S619" s="442"/>
      <c r="T619" s="412"/>
      <c r="U619" s="60"/>
      <c r="V619" s="404">
        <f>$AB$15-((N619*24))</f>
        <v>696</v>
      </c>
      <c r="W619" s="405">
        <v>132</v>
      </c>
      <c r="X619" s="98">
        <v>3</v>
      </c>
      <c r="Y619" s="406">
        <f>W619*X619</f>
        <v>396</v>
      </c>
      <c r="Z619" s="404">
        <f>(Y619*(V619-L619*24))/V619</f>
        <v>396</v>
      </c>
      <c r="AA619" s="408">
        <f>(Z619/Y619)*100</f>
        <v>100</v>
      </c>
      <c r="AB619" s="59"/>
    </row>
    <row r="620" spans="1:44" ht="30" customHeight="1">
      <c r="A620" s="887">
        <v>5</v>
      </c>
      <c r="B620" s="880" t="s">
        <v>329</v>
      </c>
      <c r="C620" s="886" t="s">
        <v>330</v>
      </c>
      <c r="D620" s="882">
        <v>186.667</v>
      </c>
      <c r="E620" s="883" t="s">
        <v>53</v>
      </c>
      <c r="F620" s="514" t="s">
        <v>54</v>
      </c>
      <c r="G620" s="399"/>
      <c r="H620" s="399"/>
      <c r="I620" s="515"/>
      <c r="J620" s="515"/>
      <c r="K620" s="515"/>
      <c r="L620" s="323">
        <f>IF(RIGHT(S620)="T",(+H620-G620),0)</f>
        <v>0</v>
      </c>
      <c r="M620" s="323">
        <f>IF(RIGHT(S620)="U",(+H620-G620),0)</f>
        <v>0</v>
      </c>
      <c r="N620" s="323">
        <f>IF(RIGHT(S620)="C",(+H620-G620),0)</f>
        <v>0</v>
      </c>
      <c r="O620" s="323">
        <f>IF(RIGHT(S620)="D",(+H620-G620),0)</f>
        <v>0</v>
      </c>
      <c r="P620" s="216"/>
      <c r="Q620" s="216"/>
      <c r="R620" s="216"/>
      <c r="S620" s="393"/>
      <c r="T620" s="714"/>
      <c r="U620" s="216"/>
      <c r="V620" s="695"/>
      <c r="W620" s="696"/>
      <c r="X620" s="696"/>
      <c r="Y620" s="696"/>
      <c r="Z620" s="696"/>
      <c r="AA620" s="697"/>
      <c r="AB620" s="2"/>
      <c r="AC620" s="2"/>
      <c r="AD620" s="2"/>
      <c r="AE620" s="2"/>
      <c r="AM620" s="616"/>
      <c r="AN620" s="616"/>
      <c r="AO620" s="616"/>
      <c r="AP620" s="616"/>
      <c r="AQ620" s="616"/>
    </row>
    <row r="621" spans="1:44" s="126" customFormat="1" ht="30" customHeight="1" thickBot="1">
      <c r="A621" s="422"/>
      <c r="B621" s="135"/>
      <c r="C621" s="423" t="s">
        <v>58</v>
      </c>
      <c r="D621" s="135"/>
      <c r="E621" s="136"/>
      <c r="F621" s="137" t="s">
        <v>54</v>
      </c>
      <c r="G621" s="424"/>
      <c r="H621" s="424"/>
      <c r="I621" s="137" t="s">
        <v>54</v>
      </c>
      <c r="J621" s="137" t="s">
        <v>54</v>
      </c>
      <c r="K621" s="732"/>
      <c r="L621" s="138">
        <f>SUM(L620:L620)</f>
        <v>0</v>
      </c>
      <c r="M621" s="138">
        <f>SUM(M620:M620)</f>
        <v>0</v>
      </c>
      <c r="N621" s="138">
        <f>SUM(N620:N620)</f>
        <v>0</v>
      </c>
      <c r="O621" s="138">
        <f>SUM(O620:O620)</f>
        <v>0</v>
      </c>
      <c r="P621" s="137" t="s">
        <v>54</v>
      </c>
      <c r="Q621" s="137" t="s">
        <v>54</v>
      </c>
      <c r="R621" s="137" t="s">
        <v>54</v>
      </c>
      <c r="S621" s="135"/>
      <c r="T621" s="425"/>
      <c r="U621" s="135"/>
      <c r="V621" s="144">
        <f>$AB$15-((N621*24))</f>
        <v>696</v>
      </c>
      <c r="W621" s="524">
        <v>132</v>
      </c>
      <c r="X621" s="525">
        <v>186.667</v>
      </c>
      <c r="Y621" s="526">
        <f t="shared" ref="Y621" si="647">W621*X621</f>
        <v>24640.044000000002</v>
      </c>
      <c r="Z621" s="527">
        <f>(Y621*(V621-L621*24))/V621</f>
        <v>24640.044000000002</v>
      </c>
      <c r="AA621" s="527">
        <f t="shared" ref="AA621" si="648">(Z621/Y621)*100</f>
        <v>100</v>
      </c>
    </row>
    <row r="622" spans="1:44" s="51" customFormat="1" ht="30" customHeight="1">
      <c r="A622" s="907">
        <v>6</v>
      </c>
      <c r="B622" s="909" t="s">
        <v>331</v>
      </c>
      <c r="C622" s="912" t="s">
        <v>332</v>
      </c>
      <c r="D622" s="910">
        <v>186.667</v>
      </c>
      <c r="E622" s="899" t="s">
        <v>53</v>
      </c>
      <c r="F622" s="139" t="s">
        <v>54</v>
      </c>
      <c r="G622" s="399"/>
      <c r="H622" s="399"/>
      <c r="I622" s="139"/>
      <c r="J622" s="751"/>
      <c r="K622" s="212"/>
      <c r="L622" s="151">
        <f>IF(RIGHT(S622)="T",(+H622-G622),0)</f>
        <v>0</v>
      </c>
      <c r="M622" s="151">
        <f>IF(RIGHT(S622)="U",(+H622-G622),0)</f>
        <v>0</v>
      </c>
      <c r="N622" s="151">
        <f>IF(RIGHT(S622)="C",(+H622-G622),0)</f>
        <v>0</v>
      </c>
      <c r="O622" s="151">
        <f>IF(RIGHT(S622)="D",(+H622-G622),0)</f>
        <v>0</v>
      </c>
      <c r="P622" s="44"/>
      <c r="Q622" s="44"/>
      <c r="R622" s="44"/>
      <c r="S622" s="393"/>
      <c r="T622" s="714"/>
      <c r="U622" s="44"/>
      <c r="V622" s="107"/>
      <c r="W622" s="752"/>
      <c r="X622" s="751"/>
      <c r="Y622" s="109"/>
      <c r="Z622" s="107"/>
      <c r="AA622" s="110"/>
      <c r="AB622" s="50"/>
      <c r="AC622" s="50"/>
      <c r="AD622" s="50"/>
      <c r="AE622" s="50"/>
      <c r="AF622" s="179"/>
      <c r="AG622" s="179"/>
      <c r="AH622" s="179"/>
      <c r="AI622" s="179"/>
      <c r="AJ622" s="179"/>
      <c r="AK622" s="179"/>
      <c r="AL622" s="179"/>
      <c r="AM622" s="179"/>
      <c r="AN622" s="179"/>
      <c r="AO622" s="179"/>
      <c r="AP622" s="179"/>
      <c r="AQ622" s="179"/>
      <c r="AR622" s="179"/>
    </row>
    <row r="623" spans="1:44" s="69" customFormat="1" ht="30" customHeight="1" thickBot="1">
      <c r="A623" s="431"/>
      <c r="B623" s="147"/>
      <c r="C623" s="432" t="s">
        <v>58</v>
      </c>
      <c r="D623" s="147"/>
      <c r="E623" s="542"/>
      <c r="F623" s="148" t="s">
        <v>54</v>
      </c>
      <c r="G623" s="433"/>
      <c r="H623" s="433"/>
      <c r="I623" s="148" t="s">
        <v>54</v>
      </c>
      <c r="J623" s="148" t="s">
        <v>54</v>
      </c>
      <c r="K623" s="167"/>
      <c r="L623" s="149">
        <f>SUM(L622:L622)</f>
        <v>0</v>
      </c>
      <c r="M623" s="149">
        <f>SUM(M622:M622)</f>
        <v>0</v>
      </c>
      <c r="N623" s="149">
        <f>SUM(N622:N622)</f>
        <v>0</v>
      </c>
      <c r="O623" s="149">
        <f>SUM(O622:O622)</f>
        <v>0</v>
      </c>
      <c r="P623" s="148" t="s">
        <v>54</v>
      </c>
      <c r="Q623" s="148" t="s">
        <v>54</v>
      </c>
      <c r="R623" s="148" t="s">
        <v>54</v>
      </c>
      <c r="S623" s="147"/>
      <c r="T623" s="434"/>
      <c r="U623" s="147"/>
      <c r="V623" s="189">
        <f>$AB$15-((N623*24))</f>
        <v>696</v>
      </c>
      <c r="W623" s="190">
        <v>132</v>
      </c>
      <c r="X623" s="537">
        <v>186.667</v>
      </c>
      <c r="Y623" s="191">
        <f>W623*X623</f>
        <v>24640.044000000002</v>
      </c>
      <c r="Z623" s="189">
        <f>(Y623*(V623-L623*24))/V623</f>
        <v>24640.044000000002</v>
      </c>
      <c r="AA623" s="476">
        <f>(Z623/Y623)*100</f>
        <v>100</v>
      </c>
    </row>
    <row r="624" spans="1:44" s="69" customFormat="1" ht="32.25" customHeight="1" thickBot="1">
      <c r="A624" s="1088">
        <v>7</v>
      </c>
      <c r="B624" s="1061" t="s">
        <v>333</v>
      </c>
      <c r="C624" s="1091" t="s">
        <v>334</v>
      </c>
      <c r="D624" s="1063">
        <v>180.28700000000001</v>
      </c>
      <c r="E624" s="1053" t="s">
        <v>53</v>
      </c>
      <c r="F624" s="129" t="s">
        <v>54</v>
      </c>
      <c r="G624" s="399"/>
      <c r="H624" s="399"/>
      <c r="I624" s="129" t="s">
        <v>54</v>
      </c>
      <c r="J624" s="129" t="s">
        <v>54</v>
      </c>
      <c r="K624" s="129" t="s">
        <v>54</v>
      </c>
      <c r="L624" s="130">
        <f>IF(RIGHT(S624)="T",(+H624-G624),0)</f>
        <v>0</v>
      </c>
      <c r="M624" s="130">
        <f>IF(RIGHT(S624)="U",(+H624-G624),0)</f>
        <v>0</v>
      </c>
      <c r="N624" s="130">
        <f>IF(RIGHT(S624)="C",(+H624-G624),0)</f>
        <v>0</v>
      </c>
      <c r="O624" s="130">
        <f>IF(RIGHT(S624)="D",(+H624-G624),0)</f>
        <v>0</v>
      </c>
      <c r="P624" s="129" t="s">
        <v>54</v>
      </c>
      <c r="Q624" s="129" t="s">
        <v>54</v>
      </c>
      <c r="R624" s="129" t="s">
        <v>54</v>
      </c>
      <c r="S624" s="393"/>
      <c r="T624" s="714"/>
      <c r="U624" s="131"/>
      <c r="V624" s="152"/>
      <c r="W624" s="153"/>
      <c r="X624" s="153"/>
      <c r="Y624" s="153"/>
      <c r="Z624" s="153"/>
      <c r="AA624" s="154"/>
    </row>
    <row r="625" spans="1:44" s="69" customFormat="1" ht="32.25" customHeight="1" thickBot="1">
      <c r="A625" s="1096"/>
      <c r="B625" s="1062"/>
      <c r="C625" s="1092"/>
      <c r="D625" s="1064"/>
      <c r="E625" s="1054"/>
      <c r="F625" s="132"/>
      <c r="G625" s="399"/>
      <c r="H625" s="399"/>
      <c r="I625" s="132"/>
      <c r="J625" s="132"/>
      <c r="K625" s="132"/>
      <c r="L625" s="130">
        <f t="shared" ref="L625:L626" si="649">IF(RIGHT(S625)="T",(+H625-G625),0)</f>
        <v>0</v>
      </c>
      <c r="M625" s="130">
        <f t="shared" ref="M625:M626" si="650">IF(RIGHT(S625)="U",(+H625-G625),0)</f>
        <v>0</v>
      </c>
      <c r="N625" s="130">
        <f t="shared" ref="N625:N626" si="651">IF(RIGHT(S625)="C",(+H625-G625),0)</f>
        <v>0</v>
      </c>
      <c r="O625" s="130">
        <f t="shared" ref="O625:O626" si="652">IF(RIGHT(S625)="D",(+H625-G625),0)</f>
        <v>0</v>
      </c>
      <c r="P625" s="132"/>
      <c r="Q625" s="132"/>
      <c r="R625" s="132"/>
      <c r="S625" s="393"/>
      <c r="T625" s="714"/>
      <c r="U625" s="418"/>
      <c r="V625" s="419"/>
      <c r="W625" s="420"/>
      <c r="X625" s="420"/>
      <c r="Y625" s="420"/>
      <c r="Z625" s="420"/>
      <c r="AA625" s="421"/>
    </row>
    <row r="626" spans="1:44" s="69" customFormat="1" ht="32.25" customHeight="1">
      <c r="A626" s="1096"/>
      <c r="B626" s="1062"/>
      <c r="C626" s="1092"/>
      <c r="D626" s="1064"/>
      <c r="E626" s="1054"/>
      <c r="F626" s="132"/>
      <c r="G626" s="399"/>
      <c r="H626" s="399"/>
      <c r="I626" s="132"/>
      <c r="J626" s="132"/>
      <c r="K626" s="132"/>
      <c r="L626" s="130">
        <f t="shared" si="649"/>
        <v>0</v>
      </c>
      <c r="M626" s="130">
        <f t="shared" si="650"/>
        <v>0</v>
      </c>
      <c r="N626" s="130">
        <f t="shared" si="651"/>
        <v>0</v>
      </c>
      <c r="O626" s="130">
        <f t="shared" si="652"/>
        <v>0</v>
      </c>
      <c r="P626" s="132"/>
      <c r="Q626" s="132"/>
      <c r="R626" s="132"/>
      <c r="S626" s="393"/>
      <c r="T626" s="714"/>
      <c r="U626" s="418"/>
      <c r="V626" s="419"/>
      <c r="W626" s="420"/>
      <c r="X626" s="420"/>
      <c r="Y626" s="420"/>
      <c r="Z626" s="420"/>
      <c r="AA626" s="421"/>
    </row>
    <row r="627" spans="1:44" s="69" customFormat="1" ht="30" customHeight="1" thickBot="1">
      <c r="A627" s="422"/>
      <c r="B627" s="135"/>
      <c r="C627" s="423" t="s">
        <v>58</v>
      </c>
      <c r="D627" s="135"/>
      <c r="E627" s="61"/>
      <c r="F627" s="137" t="s">
        <v>54</v>
      </c>
      <c r="G627" s="424"/>
      <c r="H627" s="424"/>
      <c r="I627" s="137" t="s">
        <v>54</v>
      </c>
      <c r="J627" s="137" t="s">
        <v>54</v>
      </c>
      <c r="K627" s="137" t="s">
        <v>54</v>
      </c>
      <c r="L627" s="138">
        <f>SUM(L624:L626)</f>
        <v>0</v>
      </c>
      <c r="M627" s="138">
        <f>SUM(M624:M626)</f>
        <v>0</v>
      </c>
      <c r="N627" s="138">
        <f>SUM(N624:N626)</f>
        <v>0</v>
      </c>
      <c r="O627" s="138">
        <f>SUM(O624:O626)</f>
        <v>0</v>
      </c>
      <c r="P627" s="137" t="s">
        <v>54</v>
      </c>
      <c r="Q627" s="137" t="s">
        <v>54</v>
      </c>
      <c r="R627" s="137" t="s">
        <v>54</v>
      </c>
      <c r="S627" s="135"/>
      <c r="T627" s="425"/>
      <c r="U627" s="135"/>
      <c r="V627" s="426">
        <f>$AB$15-((N627*24))</f>
        <v>696</v>
      </c>
      <c r="W627" s="477">
        <v>132</v>
      </c>
      <c r="X627" s="478">
        <v>180.28700000000001</v>
      </c>
      <c r="Y627" s="479">
        <f t="shared" ref="Y627" si="653">W627*X627</f>
        <v>23797.884000000002</v>
      </c>
      <c r="Z627" s="429">
        <f>(Y627*(V627-L627*24))/V627</f>
        <v>23797.884000000002</v>
      </c>
      <c r="AA627" s="767">
        <f t="shared" ref="AA627" si="654">(Z627/Y627)*100</f>
        <v>100</v>
      </c>
    </row>
    <row r="628" spans="1:44" s="59" customFormat="1" ht="28.5" customHeight="1" thickBot="1">
      <c r="A628" s="1049">
        <v>8</v>
      </c>
      <c r="B628" s="1061" t="s">
        <v>335</v>
      </c>
      <c r="C628" s="1065" t="s">
        <v>336</v>
      </c>
      <c r="D628" s="1063">
        <v>87.543999999999997</v>
      </c>
      <c r="E628" s="1053" t="s">
        <v>53</v>
      </c>
      <c r="F628" s="38" t="s">
        <v>54</v>
      </c>
      <c r="G628" s="399">
        <v>42401.37222222222</v>
      </c>
      <c r="H628" s="399">
        <v>42401.795138888891</v>
      </c>
      <c r="I628" s="38" t="s">
        <v>54</v>
      </c>
      <c r="J628" s="38" t="s">
        <v>54</v>
      </c>
      <c r="K628" s="139"/>
      <c r="L628" s="233">
        <f>IF(RIGHT(S628)="T",(+H628-G628),0)</f>
        <v>0</v>
      </c>
      <c r="M628" s="84">
        <f>IF(RIGHT(S628)="U",(+H628-G628),0)</f>
        <v>0</v>
      </c>
      <c r="N628" s="84">
        <f>IF(RIGHT(S628)="C",(+H628-G628),0)</f>
        <v>0</v>
      </c>
      <c r="O628" s="84">
        <f>IF(RIGHT(S628)="D",(+H628-G628),0)</f>
        <v>0.42291666667006211</v>
      </c>
      <c r="P628" s="38" t="s">
        <v>54</v>
      </c>
      <c r="Q628" s="38" t="s">
        <v>54</v>
      </c>
      <c r="R628" s="38" t="s">
        <v>54</v>
      </c>
      <c r="S628" s="393" t="s">
        <v>831</v>
      </c>
      <c r="T628" s="714" t="s">
        <v>997</v>
      </c>
      <c r="U628" s="192"/>
      <c r="V628" s="74"/>
      <c r="W628" s="75"/>
      <c r="X628" s="75"/>
      <c r="Y628" s="75"/>
      <c r="Z628" s="75"/>
      <c r="AA628" s="76"/>
    </row>
    <row r="629" spans="1:44" s="59" customFormat="1" ht="28.5" customHeight="1" thickBot="1">
      <c r="A629" s="1050"/>
      <c r="B629" s="1062"/>
      <c r="C629" s="1101"/>
      <c r="D629" s="1064"/>
      <c r="E629" s="1054"/>
      <c r="F629" s="38" t="s">
        <v>54</v>
      </c>
      <c r="G629" s="399">
        <v>42402.337500000001</v>
      </c>
      <c r="H629" s="399">
        <v>42402.818055555559</v>
      </c>
      <c r="I629" s="38" t="s">
        <v>54</v>
      </c>
      <c r="J629" s="38" t="s">
        <v>54</v>
      </c>
      <c r="K629" s="139"/>
      <c r="L629" s="233">
        <f t="shared" ref="L629:L631" si="655">IF(RIGHT(S629)="T",(+H629-G629),0)</f>
        <v>0</v>
      </c>
      <c r="M629" s="84">
        <f t="shared" ref="M629:M631" si="656">IF(RIGHT(S629)="U",(+H629-G629),0)</f>
        <v>0</v>
      </c>
      <c r="N629" s="84">
        <f t="shared" ref="N629:N631" si="657">IF(RIGHT(S629)="C",(+H629-G629),0)</f>
        <v>0</v>
      </c>
      <c r="O629" s="84">
        <f t="shared" ref="O629:O631" si="658">IF(RIGHT(S629)="D",(+H629-G629),0)</f>
        <v>0.4805555555576575</v>
      </c>
      <c r="P629" s="38" t="s">
        <v>54</v>
      </c>
      <c r="Q629" s="38" t="s">
        <v>54</v>
      </c>
      <c r="R629" s="38" t="s">
        <v>54</v>
      </c>
      <c r="S629" s="393" t="s">
        <v>831</v>
      </c>
      <c r="T629" s="714" t="s">
        <v>997</v>
      </c>
      <c r="U629" s="89"/>
      <c r="V629" s="80"/>
      <c r="W629" s="81"/>
      <c r="X629" s="81"/>
      <c r="Y629" s="81"/>
      <c r="Z629" s="81"/>
      <c r="AA629" s="81"/>
    </row>
    <row r="630" spans="1:44" s="59" customFormat="1" ht="28.5" customHeight="1" thickBot="1">
      <c r="A630" s="1050"/>
      <c r="B630" s="1062"/>
      <c r="C630" s="1101"/>
      <c r="D630" s="1064"/>
      <c r="E630" s="1054"/>
      <c r="F630" s="38" t="s">
        <v>54</v>
      </c>
      <c r="G630" s="399">
        <v>42403.335416666669</v>
      </c>
      <c r="H630" s="399">
        <v>42403.788194444445</v>
      </c>
      <c r="I630" s="38" t="s">
        <v>54</v>
      </c>
      <c r="J630" s="38" t="s">
        <v>54</v>
      </c>
      <c r="K630" s="139"/>
      <c r="L630" s="233">
        <f t="shared" si="655"/>
        <v>0</v>
      </c>
      <c r="M630" s="84">
        <f t="shared" si="656"/>
        <v>0</v>
      </c>
      <c r="N630" s="84">
        <f t="shared" si="657"/>
        <v>0</v>
      </c>
      <c r="O630" s="84">
        <f t="shared" si="658"/>
        <v>0.45277777777664596</v>
      </c>
      <c r="P630" s="38" t="s">
        <v>54</v>
      </c>
      <c r="Q630" s="38" t="s">
        <v>54</v>
      </c>
      <c r="R630" s="38" t="s">
        <v>54</v>
      </c>
      <c r="S630" s="393" t="s">
        <v>831</v>
      </c>
      <c r="T630" s="714" t="s">
        <v>997</v>
      </c>
      <c r="U630" s="89"/>
      <c r="V630" s="80"/>
      <c r="W630" s="81"/>
      <c r="X630" s="81"/>
      <c r="Y630" s="81"/>
      <c r="Z630" s="81"/>
      <c r="AA630" s="81"/>
    </row>
    <row r="631" spans="1:44" s="59" customFormat="1" ht="28.5" customHeight="1">
      <c r="A631" s="1050"/>
      <c r="B631" s="1062"/>
      <c r="C631" s="1101"/>
      <c r="D631" s="1064"/>
      <c r="E631" s="1054"/>
      <c r="F631" s="38" t="s">
        <v>54</v>
      </c>
      <c r="G631" s="399">
        <v>42404.362500000003</v>
      </c>
      <c r="H631" s="399">
        <v>42404.76666666667</v>
      </c>
      <c r="I631" s="38" t="s">
        <v>54</v>
      </c>
      <c r="J631" s="38" t="s">
        <v>54</v>
      </c>
      <c r="K631" s="139"/>
      <c r="L631" s="233">
        <f t="shared" si="655"/>
        <v>0</v>
      </c>
      <c r="M631" s="84">
        <f t="shared" si="656"/>
        <v>0</v>
      </c>
      <c r="N631" s="84">
        <f t="shared" si="657"/>
        <v>0</v>
      </c>
      <c r="O631" s="84">
        <f t="shared" si="658"/>
        <v>0.40416666666715173</v>
      </c>
      <c r="P631" s="38" t="s">
        <v>54</v>
      </c>
      <c r="Q631" s="38" t="s">
        <v>54</v>
      </c>
      <c r="R631" s="38" t="s">
        <v>54</v>
      </c>
      <c r="S631" s="393" t="s">
        <v>831</v>
      </c>
      <c r="T631" s="714" t="s">
        <v>997</v>
      </c>
      <c r="U631" s="89"/>
      <c r="V631" s="80"/>
      <c r="W631" s="81"/>
      <c r="X631" s="81"/>
      <c r="Y631" s="81"/>
      <c r="Z631" s="81"/>
      <c r="AA631" s="81"/>
    </row>
    <row r="632" spans="1:44" s="59" customFormat="1" ht="27.75" customHeight="1">
      <c r="A632" s="1050"/>
      <c r="B632" s="1062"/>
      <c r="C632" s="1101"/>
      <c r="D632" s="1064"/>
      <c r="E632" s="1054"/>
      <c r="F632" s="77"/>
      <c r="G632" s="399">
        <v>42427.102083333331</v>
      </c>
      <c r="H632" s="399">
        <v>42427.123611111114</v>
      </c>
      <c r="I632" s="77" t="s">
        <v>54</v>
      </c>
      <c r="J632" s="77" t="s">
        <v>54</v>
      </c>
      <c r="K632" s="142"/>
      <c r="L632" s="231">
        <f t="shared" ref="L632" si="659">IF(RIGHT(S632)="T",(+H632-G632),0)</f>
        <v>0</v>
      </c>
      <c r="M632" s="78">
        <f t="shared" ref="M632" si="660">IF(RIGHT(S632)="U",(+H632-G632),0)</f>
        <v>2.1527777782466728E-2</v>
      </c>
      <c r="N632" s="78">
        <f t="shared" ref="N632" si="661">IF(RIGHT(S632)="C",(+H632-G632),0)</f>
        <v>0</v>
      </c>
      <c r="O632" s="78">
        <f t="shared" ref="O632" si="662">IF(RIGHT(S632)="D",(+H632-G632),0)</f>
        <v>0</v>
      </c>
      <c r="P632" s="77" t="s">
        <v>54</v>
      </c>
      <c r="Q632" s="77" t="s">
        <v>54</v>
      </c>
      <c r="R632" s="77" t="s">
        <v>54</v>
      </c>
      <c r="S632" s="393" t="s">
        <v>836</v>
      </c>
      <c r="T632" s="714" t="s">
        <v>1002</v>
      </c>
      <c r="U632" s="79"/>
      <c r="V632" s="635"/>
      <c r="W632" s="635"/>
      <c r="X632" s="635"/>
      <c r="Y632" s="635"/>
      <c r="Z632" s="635"/>
      <c r="AA632" s="635"/>
    </row>
    <row r="633" spans="1:44" s="69" customFormat="1" ht="30" customHeight="1" thickBot="1">
      <c r="A633" s="401"/>
      <c r="B633" s="60"/>
      <c r="C633" s="402" t="s">
        <v>58</v>
      </c>
      <c r="D633" s="60"/>
      <c r="E633" s="61"/>
      <c r="F633" s="62" t="s">
        <v>54</v>
      </c>
      <c r="G633" s="403"/>
      <c r="H633" s="403"/>
      <c r="I633" s="62" t="s">
        <v>54</v>
      </c>
      <c r="J633" s="62" t="s">
        <v>54</v>
      </c>
      <c r="K633" s="164"/>
      <c r="L633" s="63">
        <f>SUM(L628:L632)</f>
        <v>0</v>
      </c>
      <c r="M633" s="63">
        <f>SUM(M628:M632)</f>
        <v>2.1527777782466728E-2</v>
      </c>
      <c r="N633" s="63">
        <f>SUM(N628:N632)</f>
        <v>0</v>
      </c>
      <c r="O633" s="63">
        <f>SUM(O628:O632)</f>
        <v>1.7604166666715173</v>
      </c>
      <c r="P633" s="62" t="s">
        <v>54</v>
      </c>
      <c r="Q633" s="62" t="s">
        <v>54</v>
      </c>
      <c r="R633" s="62" t="s">
        <v>54</v>
      </c>
      <c r="S633" s="442"/>
      <c r="T633" s="412"/>
      <c r="U633" s="60"/>
      <c r="V633" s="404">
        <f t="shared" ref="V633" si="663">$AB$15-((N633*24))</f>
        <v>696</v>
      </c>
      <c r="W633" s="405">
        <v>131</v>
      </c>
      <c r="X633" s="98">
        <v>87.543999999999997</v>
      </c>
      <c r="Y633" s="406">
        <f t="shared" ref="Y633" si="664">W633*X633</f>
        <v>11468.263999999999</v>
      </c>
      <c r="Z633" s="404">
        <f t="shared" ref="Z633" si="665">(Y633*(V633-L633*24))/V633</f>
        <v>11468.263999999999</v>
      </c>
      <c r="AA633" s="407">
        <f t="shared" ref="AA633:AA645" si="666">(Z633/Y633)*100</f>
        <v>100</v>
      </c>
      <c r="AB633" s="59"/>
    </row>
    <row r="634" spans="1:44" ht="30" customHeight="1">
      <c r="A634" s="1046">
        <v>9</v>
      </c>
      <c r="B634" s="1057" t="s">
        <v>337</v>
      </c>
      <c r="C634" s="1094" t="s">
        <v>338</v>
      </c>
      <c r="D634" s="1239">
        <v>102.164</v>
      </c>
      <c r="E634" s="1053" t="s">
        <v>53</v>
      </c>
      <c r="F634" s="129" t="s">
        <v>54</v>
      </c>
      <c r="G634" s="399"/>
      <c r="H634" s="399"/>
      <c r="I634" s="236"/>
      <c r="J634" s="236"/>
      <c r="K634" s="236"/>
      <c r="L634" s="130">
        <f>IF(RIGHT(S634)="T",(+H634-G634),0)</f>
        <v>0</v>
      </c>
      <c r="M634" s="130">
        <f>IF(RIGHT(S634)="U",(+H634-G634),0)</f>
        <v>0</v>
      </c>
      <c r="N634" s="130">
        <f>IF(RIGHT(S634)="C",(+H634-G634),0)</f>
        <v>0</v>
      </c>
      <c r="O634" s="130">
        <f>IF(RIGHT(S634)="D",(+H634-G634),0)</f>
        <v>0</v>
      </c>
      <c r="P634" s="93"/>
      <c r="Q634" s="93"/>
      <c r="R634" s="93"/>
      <c r="S634" s="393"/>
      <c r="T634" s="714"/>
      <c r="U634" s="93"/>
      <c r="V634" s="241"/>
      <c r="W634" s="242"/>
      <c r="X634" s="242"/>
      <c r="Y634" s="242"/>
      <c r="Z634" s="242"/>
      <c r="AA634" s="243"/>
      <c r="AB634" s="2"/>
      <c r="AC634" s="2"/>
      <c r="AD634" s="2"/>
      <c r="AE634" s="2"/>
      <c r="AF634" s="244"/>
      <c r="AG634" s="244"/>
      <c r="AH634" s="244"/>
      <c r="AI634" s="244"/>
      <c r="AJ634" s="244"/>
      <c r="AK634" s="244"/>
      <c r="AL634" s="244"/>
      <c r="AM634" s="244"/>
      <c r="AN634" s="244"/>
      <c r="AO634" s="244"/>
      <c r="AP634" s="244"/>
      <c r="AQ634" s="244"/>
      <c r="AR634" s="244"/>
    </row>
    <row r="635" spans="1:44" ht="30" customHeight="1">
      <c r="A635" s="1048"/>
      <c r="B635" s="1147"/>
      <c r="C635" s="1095"/>
      <c r="D635" s="1240"/>
      <c r="E635" s="1078"/>
      <c r="F635" s="132"/>
      <c r="G635" s="171"/>
      <c r="H635" s="171"/>
      <c r="I635" s="237"/>
      <c r="J635" s="237"/>
      <c r="K635" s="237"/>
      <c r="L635" s="133">
        <f>IF(RIGHT(S635)="T",(+H635-G635),0)</f>
        <v>0</v>
      </c>
      <c r="M635" s="133">
        <f>IF(RIGHT(S635)="U",(+H635-G635),0)</f>
        <v>0</v>
      </c>
      <c r="N635" s="133">
        <f>IF(RIGHT(S635)="C",(+H635-G635),0)</f>
        <v>0</v>
      </c>
      <c r="O635" s="133">
        <f>IF(RIGHT(S635)="D",(+H635-G635),0)</f>
        <v>0</v>
      </c>
      <c r="P635" s="42"/>
      <c r="Q635" s="42"/>
      <c r="R635" s="42"/>
      <c r="S635" s="172"/>
      <c r="T635" s="378"/>
      <c r="U635" s="42"/>
      <c r="V635" s="238"/>
      <c r="W635" s="239"/>
      <c r="X635" s="239"/>
      <c r="Y635" s="239"/>
      <c r="Z635" s="239"/>
      <c r="AA635" s="240"/>
      <c r="AB635" s="2"/>
      <c r="AC635" s="2"/>
      <c r="AD635" s="2"/>
      <c r="AE635" s="2"/>
      <c r="AF635" s="244"/>
      <c r="AG635" s="244"/>
      <c r="AH635" s="244"/>
      <c r="AI635" s="244"/>
      <c r="AJ635" s="244"/>
      <c r="AK635" s="244"/>
      <c r="AL635" s="244"/>
      <c r="AM635" s="244"/>
      <c r="AN635" s="244"/>
      <c r="AO635" s="244"/>
      <c r="AP635" s="244"/>
      <c r="AQ635" s="244"/>
      <c r="AR635" s="244"/>
    </row>
    <row r="636" spans="1:44" s="69" customFormat="1" ht="30" customHeight="1" thickBot="1">
      <c r="A636" s="422"/>
      <c r="B636" s="135"/>
      <c r="C636" s="423" t="s">
        <v>58</v>
      </c>
      <c r="D636" s="135"/>
      <c r="E636" s="61"/>
      <c r="F636" s="137" t="s">
        <v>54</v>
      </c>
      <c r="G636" s="424"/>
      <c r="H636" s="424"/>
      <c r="I636" s="137" t="s">
        <v>54</v>
      </c>
      <c r="J636" s="137" t="s">
        <v>54</v>
      </c>
      <c r="K636" s="157"/>
      <c r="L636" s="138">
        <f>SUM(L634:L635)</f>
        <v>0</v>
      </c>
      <c r="M636" s="138">
        <f t="shared" ref="M636:O636" si="667">SUM(M634:M635)</f>
        <v>0</v>
      </c>
      <c r="N636" s="138">
        <f t="shared" si="667"/>
        <v>0</v>
      </c>
      <c r="O636" s="138">
        <f t="shared" si="667"/>
        <v>0</v>
      </c>
      <c r="P636" s="137" t="s">
        <v>54</v>
      </c>
      <c r="Q636" s="137" t="s">
        <v>54</v>
      </c>
      <c r="R636" s="137" t="s">
        <v>54</v>
      </c>
      <c r="S636" s="706"/>
      <c r="T636" s="709"/>
      <c r="U636" s="699"/>
      <c r="V636" s="700">
        <f>$AB$15-((N636*24))</f>
        <v>696</v>
      </c>
      <c r="W636" s="701">
        <v>132</v>
      </c>
      <c r="X636" s="702">
        <v>102.164</v>
      </c>
      <c r="Y636" s="703">
        <f t="shared" ref="Y636" si="668">W636*X636</f>
        <v>13485.648000000001</v>
      </c>
      <c r="Z636" s="704">
        <f>(Y636*(V636-L636*24))/V636</f>
        <v>13485.648000000001</v>
      </c>
      <c r="AA636" s="768">
        <f t="shared" ref="AA636" si="669">(Z636/Y636)*100</f>
        <v>100</v>
      </c>
    </row>
    <row r="637" spans="1:44" s="51" customFormat="1" ht="31.5" customHeight="1">
      <c r="A637" s="1059">
        <v>10</v>
      </c>
      <c r="B637" s="1074" t="s">
        <v>339</v>
      </c>
      <c r="C637" s="1055" t="s">
        <v>340</v>
      </c>
      <c r="D637" s="1063">
        <v>182.17599999999999</v>
      </c>
      <c r="E637" s="1053" t="s">
        <v>53</v>
      </c>
      <c r="F637" s="38" t="s">
        <v>54</v>
      </c>
      <c r="G637" s="399">
        <v>42427.380555555559</v>
      </c>
      <c r="H637" s="399">
        <v>42427.798611111109</v>
      </c>
      <c r="I637" s="247"/>
      <c r="J637" s="247"/>
      <c r="K637" s="247"/>
      <c r="L637" s="130">
        <f>IF(RIGHT(S637)="T",(+H637-G637),0)</f>
        <v>0</v>
      </c>
      <c r="M637" s="130">
        <f>IF(RIGHT(S637)="U",(+H637-G637),0)</f>
        <v>0</v>
      </c>
      <c r="N637" s="130">
        <f>IF(RIGHT(S637)="C",(+H637-G637),0)</f>
        <v>0</v>
      </c>
      <c r="O637" s="130">
        <f>IF(RIGHT(S637)="D",(+H637-G637),0)</f>
        <v>0.41805555555038154</v>
      </c>
      <c r="P637" s="44"/>
      <c r="Q637" s="44"/>
      <c r="R637" s="44"/>
      <c r="S637" s="393" t="s">
        <v>831</v>
      </c>
      <c r="T637" s="714" t="s">
        <v>1003</v>
      </c>
      <c r="U637" s="143"/>
      <c r="V637" s="144"/>
      <c r="W637" s="145"/>
      <c r="X637" s="664"/>
      <c r="Y637" s="146"/>
      <c r="Z637" s="144"/>
      <c r="AA637" s="235"/>
      <c r="AB637" s="50"/>
      <c r="AC637" s="50"/>
      <c r="AD637" s="50"/>
      <c r="AE637" s="50"/>
      <c r="AF637" s="617"/>
      <c r="AG637" s="617"/>
      <c r="AH637" s="617"/>
      <c r="AI637" s="617"/>
      <c r="AJ637" s="617"/>
      <c r="AK637" s="617"/>
      <c r="AL637" s="617"/>
      <c r="AM637" s="617"/>
      <c r="AN637" s="617"/>
      <c r="AO637" s="617"/>
      <c r="AP637" s="617"/>
      <c r="AQ637" s="617"/>
      <c r="AR637" s="617"/>
    </row>
    <row r="638" spans="1:44" s="51" customFormat="1" ht="30" customHeight="1">
      <c r="A638" s="1060"/>
      <c r="B638" s="1075"/>
      <c r="C638" s="1056"/>
      <c r="D638" s="1064"/>
      <c r="E638" s="1054"/>
      <c r="F638" s="275"/>
      <c r="G638" s="399"/>
      <c r="H638" s="399"/>
      <c r="I638" s="481"/>
      <c r="J638" s="481"/>
      <c r="K638" s="481"/>
      <c r="L638" s="133">
        <f t="shared" ref="L638" si="670">IF(RIGHT(S638)="T",(+H638-G638),0)</f>
        <v>0</v>
      </c>
      <c r="M638" s="133">
        <f t="shared" ref="M638" si="671">IF(RIGHT(S638)="U",(+H638-G638),0)</f>
        <v>0</v>
      </c>
      <c r="N638" s="133">
        <f t="shared" ref="N638" si="672">IF(RIGHT(S638)="C",(+H638-G638),0)</f>
        <v>0</v>
      </c>
      <c r="O638" s="133">
        <f t="shared" ref="O638" si="673">IF(RIGHT(S638)="D",(+H638-G638),0)</f>
        <v>0</v>
      </c>
      <c r="P638" s="143"/>
      <c r="Q638" s="143"/>
      <c r="R638" s="143"/>
      <c r="S638" s="630"/>
      <c r="T638" s="679"/>
      <c r="U638" s="143"/>
      <c r="V638" s="144"/>
      <c r="W638" s="145"/>
      <c r="X638" s="664"/>
      <c r="Y638" s="146"/>
      <c r="Z638" s="144"/>
      <c r="AA638" s="235"/>
      <c r="AB638" s="50"/>
      <c r="AC638" s="50"/>
      <c r="AD638" s="50"/>
      <c r="AE638" s="50"/>
      <c r="AF638" s="617"/>
      <c r="AG638" s="617"/>
      <c r="AH638" s="617"/>
      <c r="AI638" s="617"/>
      <c r="AJ638" s="617"/>
      <c r="AK638" s="617"/>
      <c r="AL638" s="617"/>
      <c r="AM638" s="617"/>
      <c r="AN638" s="617"/>
      <c r="AO638" s="617"/>
      <c r="AP638" s="617"/>
      <c r="AQ638" s="617"/>
      <c r="AR638" s="617"/>
    </row>
    <row r="639" spans="1:44" s="69" customFormat="1" ht="30" customHeight="1" thickBot="1">
      <c r="A639" s="705"/>
      <c r="B639" s="706"/>
      <c r="C639" s="707" t="s">
        <v>58</v>
      </c>
      <c r="D639" s="706"/>
      <c r="E639" s="529"/>
      <c r="F639" s="155" t="s">
        <v>54</v>
      </c>
      <c r="G639" s="708"/>
      <c r="H639" s="708"/>
      <c r="I639" s="148" t="s">
        <v>54</v>
      </c>
      <c r="J639" s="148" t="s">
        <v>54</v>
      </c>
      <c r="K639" s="148" t="s">
        <v>54</v>
      </c>
      <c r="L639" s="149">
        <f t="shared" ref="L639:O639" si="674">SUM(L637:L638)</f>
        <v>0</v>
      </c>
      <c r="M639" s="149">
        <f t="shared" si="674"/>
        <v>0</v>
      </c>
      <c r="N639" s="149">
        <f t="shared" si="674"/>
        <v>0</v>
      </c>
      <c r="O639" s="149">
        <f t="shared" si="674"/>
        <v>0.41805555555038154</v>
      </c>
      <c r="P639" s="149"/>
      <c r="Q639" s="149"/>
      <c r="R639" s="149"/>
      <c r="S639" s="147"/>
      <c r="T639" s="434"/>
      <c r="U639" s="147"/>
      <c r="V639" s="189">
        <f t="shared" ref="V639" si="675">$AB$15-((N639*24))</f>
        <v>696</v>
      </c>
      <c r="W639" s="190">
        <v>132</v>
      </c>
      <c r="X639" s="537">
        <v>182.17599999999999</v>
      </c>
      <c r="Y639" s="191">
        <f t="shared" ref="Y639" si="676">W639*X639</f>
        <v>24047.232</v>
      </c>
      <c r="Z639" s="189">
        <f t="shared" ref="Z639" si="677">(Y639*(V639-L639*24))/V639</f>
        <v>24047.232</v>
      </c>
      <c r="AA639" s="443">
        <f t="shared" ref="AA639" si="678">(Z639/Y639)*100</f>
        <v>100</v>
      </c>
    </row>
    <row r="640" spans="1:44" s="51" customFormat="1" ht="30" customHeight="1" thickBot="1">
      <c r="A640" s="1168">
        <v>11</v>
      </c>
      <c r="B640" s="1167" t="s">
        <v>341</v>
      </c>
      <c r="C640" s="1241" t="s">
        <v>342</v>
      </c>
      <c r="D640" s="1166">
        <v>182.17599999999999</v>
      </c>
      <c r="E640" s="1205" t="s">
        <v>53</v>
      </c>
      <c r="F640" s="77" t="s">
        <v>54</v>
      </c>
      <c r="G640" s="399">
        <v>42427.380555555559</v>
      </c>
      <c r="H640" s="399">
        <v>42427.8</v>
      </c>
      <c r="I640" s="247"/>
      <c r="J640" s="247"/>
      <c r="K640" s="247"/>
      <c r="L640" s="151">
        <f>IF(RIGHT(S640)="T",(+H640-G640),0)</f>
        <v>0</v>
      </c>
      <c r="M640" s="151">
        <f>IF(RIGHT(S640)="U",(+H640-G640),0)</f>
        <v>0</v>
      </c>
      <c r="N640" s="151">
        <f>IF(RIGHT(S640)="C",(+H640-G640),0)</f>
        <v>0</v>
      </c>
      <c r="O640" s="151">
        <f>IF(RIGHT(S640)="D",(+H640-G640),0)</f>
        <v>0.41944444444379769</v>
      </c>
      <c r="P640" s="44"/>
      <c r="Q640" s="44"/>
      <c r="R640" s="44"/>
      <c r="S640" s="393" t="s">
        <v>831</v>
      </c>
      <c r="T640" s="714" t="s">
        <v>1003</v>
      </c>
      <c r="U640" s="44"/>
      <c r="V640" s="107"/>
      <c r="W640" s="108"/>
      <c r="X640" s="530"/>
      <c r="Y640" s="109"/>
      <c r="Z640" s="107"/>
      <c r="AA640" s="110"/>
      <c r="AB640" s="50"/>
      <c r="AC640" s="50"/>
      <c r="AD640" s="50"/>
      <c r="AE640" s="50"/>
      <c r="AF640" s="49"/>
      <c r="AG640" s="49"/>
      <c r="AH640" s="49"/>
      <c r="AI640" s="49"/>
      <c r="AJ640" s="49"/>
      <c r="AK640" s="49"/>
      <c r="AL640" s="49"/>
      <c r="AM640" s="49"/>
      <c r="AN640" s="49"/>
      <c r="AO640" s="49"/>
      <c r="AP640" s="49"/>
      <c r="AQ640" s="49"/>
      <c r="AR640" s="49"/>
    </row>
    <row r="641" spans="1:44" s="51" customFormat="1" ht="30" customHeight="1" thickBot="1">
      <c r="A641" s="1168"/>
      <c r="B641" s="1167"/>
      <c r="C641" s="1241"/>
      <c r="D641" s="1166"/>
      <c r="E641" s="1205"/>
      <c r="F641" s="77"/>
      <c r="G641" s="633"/>
      <c r="H641" s="633"/>
      <c r="I641" s="247"/>
      <c r="J641" s="247"/>
      <c r="K641" s="247"/>
      <c r="L641" s="151">
        <f>IF(RIGHT(S641)="T",(+H641-G641),0)</f>
        <v>0</v>
      </c>
      <c r="M641" s="151">
        <f>IF(RIGHT(S641)="U",(+H641-G641),0)</f>
        <v>0</v>
      </c>
      <c r="N641" s="151">
        <f>IF(RIGHT(S641)="C",(+H641-G641),0)</f>
        <v>0</v>
      </c>
      <c r="O641" s="151">
        <f>IF(RIGHT(S641)="D",(+H641-G641),0)</f>
        <v>0</v>
      </c>
      <c r="P641" s="44"/>
      <c r="Q641" s="44"/>
      <c r="R641" s="44"/>
      <c r="S641" s="630"/>
      <c r="T641" s="679"/>
      <c r="U641" s="44"/>
      <c r="V641" s="107"/>
      <c r="W641" s="648"/>
      <c r="X641" s="638"/>
      <c r="Y641" s="109"/>
      <c r="Z641" s="107"/>
      <c r="AA641" s="110"/>
      <c r="AB641" s="50"/>
      <c r="AC641" s="50"/>
      <c r="AD641" s="50"/>
      <c r="AE641" s="50"/>
      <c r="AF641" s="49"/>
      <c r="AG641" s="49"/>
      <c r="AH641" s="49"/>
      <c r="AI641" s="49"/>
      <c r="AJ641" s="49"/>
      <c r="AK641" s="49"/>
      <c r="AL641" s="49"/>
      <c r="AM641" s="49"/>
      <c r="AN641" s="49"/>
      <c r="AO641" s="49"/>
      <c r="AP641" s="49"/>
      <c r="AQ641" s="49"/>
      <c r="AR641" s="49"/>
    </row>
    <row r="642" spans="1:44" s="69" customFormat="1" ht="30" customHeight="1" thickBot="1">
      <c r="A642" s="431"/>
      <c r="B642" s="147"/>
      <c r="C642" s="432" t="s">
        <v>58</v>
      </c>
      <c r="D642" s="147"/>
      <c r="E642" s="545"/>
      <c r="F642" s="148" t="s">
        <v>54</v>
      </c>
      <c r="G642" s="433"/>
      <c r="H642" s="433"/>
      <c r="I642" s="148" t="s">
        <v>54</v>
      </c>
      <c r="J642" s="148" t="s">
        <v>54</v>
      </c>
      <c r="K642" s="167"/>
      <c r="L642" s="149">
        <f>SUM(L640:L641)</f>
        <v>0</v>
      </c>
      <c r="M642" s="149">
        <f>SUM(M640:M641)</f>
        <v>0</v>
      </c>
      <c r="N642" s="149">
        <f>SUM(N640:N641)</f>
        <v>0</v>
      </c>
      <c r="O642" s="149">
        <f>SUM(O640:O641)</f>
        <v>0.41944444444379769</v>
      </c>
      <c r="P642" s="148" t="s">
        <v>54</v>
      </c>
      <c r="Q642" s="148" t="s">
        <v>54</v>
      </c>
      <c r="R642" s="148" t="s">
        <v>54</v>
      </c>
      <c r="S642" s="147"/>
      <c r="T642" s="434"/>
      <c r="U642" s="147"/>
      <c r="V642" s="107">
        <f t="shared" ref="V642" si="679">$AB$15-((N642*24))</f>
        <v>696</v>
      </c>
      <c r="W642" s="108">
        <v>132</v>
      </c>
      <c r="X642" s="530">
        <v>182.17599999999999</v>
      </c>
      <c r="Y642" s="109">
        <f t="shared" ref="Y642" si="680">W642*X642</f>
        <v>24047.232</v>
      </c>
      <c r="Z642" s="107">
        <f t="shared" ref="Z642" si="681">(Y642*(V642-L642*24))/V642</f>
        <v>24047.232</v>
      </c>
      <c r="AA642" s="110">
        <f t="shared" ref="AA642" si="682">(Z642/Y642)*100</f>
        <v>100</v>
      </c>
    </row>
    <row r="643" spans="1:44" ht="30" customHeight="1">
      <c r="A643" s="1046">
        <v>12</v>
      </c>
      <c r="B643" s="1074" t="s">
        <v>343</v>
      </c>
      <c r="C643" s="1094" t="s">
        <v>344</v>
      </c>
      <c r="D643" s="1063">
        <v>35.353000000000002</v>
      </c>
      <c r="E643" s="1053" t="s">
        <v>53</v>
      </c>
      <c r="F643" s="129" t="s">
        <v>54</v>
      </c>
      <c r="G643" s="399">
        <v>42404.48333333333</v>
      </c>
      <c r="H643" s="399">
        <v>42404.698611111111</v>
      </c>
      <c r="I643" s="236"/>
      <c r="J643" s="236"/>
      <c r="K643" s="236"/>
      <c r="L643" s="151">
        <f>IF(RIGHT(S643)="T",(+H643-G643),0)</f>
        <v>0</v>
      </c>
      <c r="M643" s="151">
        <f>IF(RIGHT(S643)="U",(+H643-G643),0)</f>
        <v>0</v>
      </c>
      <c r="N643" s="151">
        <f>IF(RIGHT(S643)="C",(+H643-G643),0)</f>
        <v>0</v>
      </c>
      <c r="O643" s="151">
        <f>IF(RIGHT(S643)="D",(+H643-G643),0)</f>
        <v>0.21527777778101154</v>
      </c>
      <c r="P643" s="93"/>
      <c r="Q643" s="93"/>
      <c r="R643" s="93"/>
      <c r="S643" s="393" t="s">
        <v>835</v>
      </c>
      <c r="T643" s="714" t="s">
        <v>1004</v>
      </c>
      <c r="U643" s="93"/>
      <c r="V643" s="241"/>
      <c r="W643" s="242"/>
      <c r="X643" s="242"/>
      <c r="Y643" s="242"/>
      <c r="Z643" s="242"/>
      <c r="AA643" s="243"/>
      <c r="AB643" s="2"/>
      <c r="AC643" s="2"/>
      <c r="AD643" s="2"/>
      <c r="AE643" s="2"/>
      <c r="AF643" s="249"/>
      <c r="AG643" s="249"/>
      <c r="AH643" s="249"/>
      <c r="AI643" s="249"/>
      <c r="AJ643" s="249"/>
      <c r="AK643" s="249"/>
      <c r="AL643" s="249"/>
      <c r="AM643" s="249"/>
      <c r="AN643" s="249"/>
      <c r="AO643" s="249"/>
      <c r="AP643" s="249"/>
      <c r="AQ643" s="249"/>
      <c r="AR643" s="249"/>
    </row>
    <row r="644" spans="1:44" ht="30" customHeight="1">
      <c r="A644" s="1047"/>
      <c r="B644" s="1075"/>
      <c r="C644" s="1100"/>
      <c r="D644" s="1064"/>
      <c r="E644" s="1054"/>
      <c r="F644" s="132"/>
      <c r="G644" s="399">
        <v>42410.552777777775</v>
      </c>
      <c r="H644" s="399">
        <v>42410.710416666669</v>
      </c>
      <c r="I644" s="237"/>
      <c r="J644" s="237"/>
      <c r="K644" s="237"/>
      <c r="L644" s="133">
        <f t="shared" ref="L644" si="683">IF(RIGHT(S644)="T",(+H644-G644),0)</f>
        <v>0</v>
      </c>
      <c r="M644" s="133">
        <f t="shared" ref="M644" si="684">IF(RIGHT(S644)="U",(+H644-G644),0)</f>
        <v>0</v>
      </c>
      <c r="N644" s="133">
        <f t="shared" ref="N644" si="685">IF(RIGHT(S644)="C",(+H644-G644),0)</f>
        <v>0</v>
      </c>
      <c r="O644" s="133">
        <f t="shared" ref="O644" si="686">IF(RIGHT(S644)="D",(+H644-G644),0)</f>
        <v>0.15763888889341615</v>
      </c>
      <c r="P644" s="42"/>
      <c r="Q644" s="42"/>
      <c r="R644" s="42"/>
      <c r="S644" s="393" t="s">
        <v>863</v>
      </c>
      <c r="T644" s="714" t="s">
        <v>864</v>
      </c>
      <c r="U644" s="42"/>
      <c r="V644" s="238"/>
      <c r="W644" s="239"/>
      <c r="X644" s="239"/>
      <c r="Y644" s="239"/>
      <c r="Z644" s="239"/>
      <c r="AA644" s="240"/>
      <c r="AB644" s="2"/>
      <c r="AC644" s="2"/>
      <c r="AD644" s="2"/>
      <c r="AE644" s="2"/>
      <c r="AF644" s="249"/>
      <c r="AG644" s="249"/>
      <c r="AH644" s="249"/>
      <c r="AI644" s="249"/>
      <c r="AJ644" s="249"/>
      <c r="AK644" s="249"/>
      <c r="AL644" s="249"/>
      <c r="AM644" s="249"/>
      <c r="AN644" s="249"/>
      <c r="AO644" s="249"/>
      <c r="AP644" s="249"/>
      <c r="AQ644" s="249"/>
      <c r="AR644" s="249"/>
    </row>
    <row r="645" spans="1:44" s="69" customFormat="1" ht="30" customHeight="1" thickBot="1">
      <c r="A645" s="422"/>
      <c r="B645" s="135"/>
      <c r="C645" s="423" t="s">
        <v>58</v>
      </c>
      <c r="D645" s="135"/>
      <c r="E645" s="61"/>
      <c r="F645" s="137" t="s">
        <v>54</v>
      </c>
      <c r="G645" s="424"/>
      <c r="H645" s="424"/>
      <c r="I645" s="137" t="s">
        <v>54</v>
      </c>
      <c r="J645" s="137" t="s">
        <v>54</v>
      </c>
      <c r="K645" s="157"/>
      <c r="L645" s="138">
        <f>SUM(L643:L644)</f>
        <v>0</v>
      </c>
      <c r="M645" s="138">
        <f>SUM(M643:M644)</f>
        <v>0</v>
      </c>
      <c r="N645" s="138">
        <f>SUM(N643:N644)</f>
        <v>0</v>
      </c>
      <c r="O645" s="138">
        <f>SUM(O643:O644)</f>
        <v>0.37291666667442769</v>
      </c>
      <c r="P645" s="137" t="s">
        <v>54</v>
      </c>
      <c r="Q645" s="137" t="s">
        <v>54</v>
      </c>
      <c r="R645" s="137" t="s">
        <v>54</v>
      </c>
      <c r="S645" s="135"/>
      <c r="T645" s="425"/>
      <c r="U645" s="135"/>
      <c r="V645" s="426">
        <f>$AB$15-((N645*24))</f>
        <v>696</v>
      </c>
      <c r="W645" s="477">
        <v>131</v>
      </c>
      <c r="X645" s="478">
        <v>35.353000000000002</v>
      </c>
      <c r="Y645" s="479">
        <f>W645*X645</f>
        <v>4631.2430000000004</v>
      </c>
      <c r="Z645" s="429">
        <f>(Y645*(V645-L645*24))/V645</f>
        <v>4631.2430000000004</v>
      </c>
      <c r="AA645" s="480">
        <f t="shared" si="666"/>
        <v>100</v>
      </c>
    </row>
    <row r="646" spans="1:44" s="51" customFormat="1" ht="31.5" customHeight="1" thickBot="1">
      <c r="A646" s="1082">
        <v>13</v>
      </c>
      <c r="B646" s="1074" t="s">
        <v>345</v>
      </c>
      <c r="C646" s="1055" t="s">
        <v>346</v>
      </c>
      <c r="D646" s="1063">
        <v>20.109000000000002</v>
      </c>
      <c r="E646" s="1053" t="s">
        <v>53</v>
      </c>
      <c r="F646" s="38" t="s">
        <v>54</v>
      </c>
      <c r="G646" s="399"/>
      <c r="H646" s="399"/>
      <c r="I646" s="247"/>
      <c r="J646" s="247"/>
      <c r="K646" s="247"/>
      <c r="L646" s="130">
        <f t="shared" ref="L646" si="687">IF(RIGHT(S646)="T",(+H646-G646),0)</f>
        <v>0</v>
      </c>
      <c r="M646" s="130">
        <f t="shared" ref="M646" si="688">IF(RIGHT(S646)="U",(+H646-G646),0)</f>
        <v>0</v>
      </c>
      <c r="N646" s="130">
        <f t="shared" ref="N646" si="689">IF(RIGHT(S646)="C",(+H646-G646),0)</f>
        <v>0</v>
      </c>
      <c r="O646" s="130">
        <f t="shared" ref="O646" si="690">IF(RIGHT(S646)="D",(+H646-G646),0)</f>
        <v>0</v>
      </c>
      <c r="P646" s="44"/>
      <c r="Q646" s="44"/>
      <c r="R646" s="44"/>
      <c r="S646" s="393"/>
      <c r="T646" s="714"/>
      <c r="U646" s="44"/>
      <c r="V646" s="107"/>
      <c r="W646" s="108"/>
      <c r="X646" s="530"/>
      <c r="Y646" s="109"/>
      <c r="Z646" s="107"/>
      <c r="AA646" s="110"/>
      <c r="AB646" s="50"/>
      <c r="AC646" s="50"/>
      <c r="AD646" s="50"/>
      <c r="AE646" s="50"/>
      <c r="AF646" s="49"/>
      <c r="AG646" s="49"/>
      <c r="AH646" s="49"/>
      <c r="AI646" s="49"/>
      <c r="AJ646" s="49"/>
      <c r="AK646" s="49"/>
      <c r="AL646" s="49"/>
      <c r="AM646" s="49"/>
      <c r="AN646" s="49"/>
      <c r="AO646" s="49"/>
      <c r="AP646" s="49"/>
      <c r="AQ646" s="49"/>
      <c r="AR646" s="49"/>
    </row>
    <row r="647" spans="1:44" s="51" customFormat="1" ht="31.5" customHeight="1">
      <c r="A647" s="1121"/>
      <c r="B647" s="1093"/>
      <c r="C647" s="1068"/>
      <c r="D647" s="1067"/>
      <c r="E647" s="1078"/>
      <c r="F647" s="38" t="s">
        <v>54</v>
      </c>
      <c r="G647" s="399"/>
      <c r="H647" s="399"/>
      <c r="I647" s="247"/>
      <c r="J647" s="247"/>
      <c r="K647" s="247"/>
      <c r="L647" s="130">
        <f t="shared" ref="L647" si="691">IF(RIGHT(S647)="T",(+H647-G647),0)</f>
        <v>0</v>
      </c>
      <c r="M647" s="130">
        <f t="shared" ref="M647" si="692">IF(RIGHT(S647)="U",(+H647-G647),0)</f>
        <v>0</v>
      </c>
      <c r="N647" s="130">
        <f t="shared" ref="N647" si="693">IF(RIGHT(S647)="C",(+H647-G647),0)</f>
        <v>0</v>
      </c>
      <c r="O647" s="130">
        <f t="shared" ref="O647" si="694">IF(RIGHT(S647)="D",(+H647-G647),0)</f>
        <v>0</v>
      </c>
      <c r="P647" s="44"/>
      <c r="Q647" s="44"/>
      <c r="R647" s="44"/>
      <c r="S647" s="393"/>
      <c r="T647" s="714"/>
      <c r="U647" s="44"/>
      <c r="V647" s="107"/>
      <c r="W647" s="888"/>
      <c r="X647" s="876"/>
      <c r="Y647" s="109"/>
      <c r="Z647" s="107"/>
      <c r="AA647" s="110"/>
      <c r="AB647" s="50"/>
      <c r="AC647" s="50"/>
      <c r="AD647" s="50"/>
      <c r="AE647" s="50"/>
      <c r="AF647" s="49"/>
      <c r="AG647" s="49"/>
      <c r="AH647" s="49"/>
      <c r="AI647" s="49"/>
      <c r="AJ647" s="49"/>
      <c r="AK647" s="49"/>
      <c r="AL647" s="49"/>
      <c r="AM647" s="49"/>
      <c r="AN647" s="49"/>
      <c r="AO647" s="49"/>
      <c r="AP647" s="49"/>
      <c r="AQ647" s="49"/>
      <c r="AR647" s="49"/>
    </row>
    <row r="648" spans="1:44" s="69" customFormat="1" ht="30" customHeight="1">
      <c r="A648" s="705"/>
      <c r="B648" s="706"/>
      <c r="C648" s="707" t="s">
        <v>58</v>
      </c>
      <c r="D648" s="706"/>
      <c r="E648" s="529"/>
      <c r="F648" s="155" t="s">
        <v>54</v>
      </c>
      <c r="G648" s="708"/>
      <c r="H648" s="708"/>
      <c r="I648" s="155" t="s">
        <v>54</v>
      </c>
      <c r="J648" s="155" t="s">
        <v>54</v>
      </c>
      <c r="K648" s="142"/>
      <c r="L648" s="133">
        <f>SUM(L646:L647)</f>
        <v>0</v>
      </c>
      <c r="M648" s="133">
        <f t="shared" ref="M648:O648" si="695">SUM(M646:M647)</f>
        <v>0</v>
      </c>
      <c r="N648" s="133">
        <f t="shared" si="695"/>
        <v>0</v>
      </c>
      <c r="O648" s="133">
        <f t="shared" si="695"/>
        <v>0</v>
      </c>
      <c r="P648" s="155" t="s">
        <v>54</v>
      </c>
      <c r="Q648" s="155" t="s">
        <v>54</v>
      </c>
      <c r="R648" s="155" t="s">
        <v>54</v>
      </c>
      <c r="S648" s="706"/>
      <c r="T648" s="709"/>
      <c r="U648" s="706"/>
      <c r="V648" s="144">
        <f t="shared" ref="V648" si="696">$AB$15-((N648*24))</f>
        <v>696</v>
      </c>
      <c r="W648" s="145">
        <v>131</v>
      </c>
      <c r="X648" s="664">
        <v>20.109000000000002</v>
      </c>
      <c r="Y648" s="146">
        <f t="shared" ref="Y648" si="697">W648*X648</f>
        <v>2634.2790000000005</v>
      </c>
      <c r="Z648" s="144">
        <f t="shared" ref="Z648" si="698">(Y648*(V648-L648*24))/V648</f>
        <v>2634.2790000000005</v>
      </c>
      <c r="AA648" s="710">
        <f t="shared" ref="AA648" si="699">(Z648/Y648)*100</f>
        <v>100</v>
      </c>
    </row>
    <row r="649" spans="1:44" s="51" customFormat="1" ht="30" customHeight="1">
      <c r="A649" s="641">
        <v>14</v>
      </c>
      <c r="B649" s="637" t="s">
        <v>347</v>
      </c>
      <c r="C649" s="651" t="s">
        <v>348</v>
      </c>
      <c r="D649" s="639">
        <v>20.109000000000002</v>
      </c>
      <c r="E649" s="647" t="s">
        <v>53</v>
      </c>
      <c r="F649" s="88" t="s">
        <v>54</v>
      </c>
      <c r="G649" s="399"/>
      <c r="H649" s="399"/>
      <c r="I649" s="267"/>
      <c r="J649" s="267"/>
      <c r="K649" s="267"/>
      <c r="L649" s="134">
        <f t="shared" ref="L649" si="700">IF(RIGHT(S649)="T",(+H649-G649),0)</f>
        <v>0</v>
      </c>
      <c r="M649" s="134">
        <f t="shared" ref="M649" si="701">IF(RIGHT(S649)="U",(+H649-G649),0)</f>
        <v>0</v>
      </c>
      <c r="N649" s="134">
        <f t="shared" ref="N649" si="702">IF(RIGHT(S649)="C",(+H649-G649),0)</f>
        <v>0</v>
      </c>
      <c r="O649" s="134">
        <f t="shared" ref="O649" si="703">IF(RIGHT(S649)="D",(+H649-G649),0)</f>
        <v>0</v>
      </c>
      <c r="P649" s="42"/>
      <c r="Q649" s="42"/>
      <c r="R649" s="42"/>
      <c r="S649" s="393"/>
      <c r="T649" s="714"/>
      <c r="U649" s="42"/>
      <c r="V649" s="189"/>
      <c r="W649" s="649"/>
      <c r="X649" s="639"/>
      <c r="Y649" s="191"/>
      <c r="Z649" s="189"/>
      <c r="AA649" s="443"/>
      <c r="AB649" s="50"/>
      <c r="AC649" s="50"/>
      <c r="AD649" s="50"/>
      <c r="AE649" s="50"/>
      <c r="AF649" s="49"/>
      <c r="AG649" s="49"/>
      <c r="AH649" s="49"/>
      <c r="AI649" s="49"/>
      <c r="AJ649" s="49"/>
      <c r="AK649" s="49"/>
      <c r="AL649" s="49"/>
      <c r="AM649" s="49"/>
      <c r="AN649" s="49"/>
      <c r="AO649" s="49"/>
      <c r="AP649" s="49"/>
      <c r="AQ649" s="49"/>
      <c r="AR649" s="49"/>
    </row>
    <row r="650" spans="1:44" s="69" customFormat="1" ht="30" customHeight="1" thickBot="1">
      <c r="A650" s="422"/>
      <c r="B650" s="135"/>
      <c r="C650" s="423" t="s">
        <v>58</v>
      </c>
      <c r="D650" s="135"/>
      <c r="E650" s="61" t="s">
        <v>53</v>
      </c>
      <c r="F650" s="137" t="s">
        <v>54</v>
      </c>
      <c r="G650" s="424"/>
      <c r="H650" s="424"/>
      <c r="I650" s="137" t="s">
        <v>54</v>
      </c>
      <c r="J650" s="137" t="s">
        <v>54</v>
      </c>
      <c r="K650" s="157"/>
      <c r="L650" s="138">
        <f>SUM(L649:L649)</f>
        <v>0</v>
      </c>
      <c r="M650" s="138">
        <f t="shared" ref="M650:O650" si="704">SUM(M649:M649)</f>
        <v>0</v>
      </c>
      <c r="N650" s="138">
        <f t="shared" si="704"/>
        <v>0</v>
      </c>
      <c r="O650" s="138">
        <f t="shared" si="704"/>
        <v>0</v>
      </c>
      <c r="P650" s="137" t="s">
        <v>54</v>
      </c>
      <c r="Q650" s="137" t="s">
        <v>54</v>
      </c>
      <c r="R650" s="137" t="s">
        <v>54</v>
      </c>
      <c r="S650" s="135"/>
      <c r="T650" s="425"/>
      <c r="U650" s="135"/>
      <c r="V650" s="404">
        <f t="shared" ref="V650" si="705">$AB$15-((N650*24))</f>
        <v>696</v>
      </c>
      <c r="W650" s="405">
        <v>131</v>
      </c>
      <c r="X650" s="98">
        <v>20.109000000000002</v>
      </c>
      <c r="Y650" s="406">
        <f t="shared" ref="Y650" si="706">W650*X650</f>
        <v>2634.2790000000005</v>
      </c>
      <c r="Z650" s="404">
        <f t="shared" ref="Z650" si="707">(Y650*(V650-L650*24))/V650</f>
        <v>2634.2790000000005</v>
      </c>
      <c r="AA650" s="407">
        <f t="shared" ref="AA650" si="708">(Z650/Y650)*100</f>
        <v>100</v>
      </c>
    </row>
    <row r="651" spans="1:44" s="51" customFormat="1" ht="30" customHeight="1">
      <c r="A651" s="907">
        <v>15</v>
      </c>
      <c r="B651" s="909" t="s">
        <v>349</v>
      </c>
      <c r="C651" s="906" t="s">
        <v>350</v>
      </c>
      <c r="D651" s="910">
        <v>22.478000000000002</v>
      </c>
      <c r="E651" s="904" t="s">
        <v>53</v>
      </c>
      <c r="F651" s="38" t="s">
        <v>54</v>
      </c>
      <c r="G651" s="399"/>
      <c r="H651" s="399"/>
      <c r="I651" s="247"/>
      <c r="J651" s="247"/>
      <c r="K651" s="247"/>
      <c r="L651" s="482">
        <f t="shared" ref="L651" si="709">IF(RIGHT(S651)="T",(+H651-G651),0)</f>
        <v>0</v>
      </c>
      <c r="M651" s="482">
        <f t="shared" ref="M651" si="710">IF(RIGHT(S651)="U",(+H651-G651),0)</f>
        <v>0</v>
      </c>
      <c r="N651" s="482">
        <f t="shared" ref="N651" si="711">IF(RIGHT(S651)="C",(+H651-G651),0)</f>
        <v>0</v>
      </c>
      <c r="O651" s="482">
        <f t="shared" ref="O651" si="712">IF(RIGHT(S651)="D",(+H651-G651),0)</f>
        <v>0</v>
      </c>
      <c r="P651" s="44"/>
      <c r="Q651" s="44"/>
      <c r="R651" s="44"/>
      <c r="S651" s="393"/>
      <c r="T651" s="714"/>
      <c r="U651" s="44"/>
      <c r="V651" s="107"/>
      <c r="W651" s="108"/>
      <c r="X651" s="530"/>
      <c r="Y651" s="109"/>
      <c r="Z651" s="107"/>
      <c r="AA651" s="110"/>
      <c r="AB651" s="50"/>
      <c r="AC651" s="50"/>
      <c r="AD651" s="50"/>
      <c r="AE651" s="50"/>
      <c r="AF651" s="49"/>
      <c r="AG651" s="49"/>
      <c r="AH651" s="49"/>
      <c r="AI651" s="49"/>
      <c r="AJ651" s="49"/>
      <c r="AK651" s="49"/>
      <c r="AL651" s="49"/>
      <c r="AM651" s="49"/>
      <c r="AN651" s="49"/>
      <c r="AO651" s="49"/>
      <c r="AP651" s="49"/>
      <c r="AQ651" s="49"/>
      <c r="AR651" s="49"/>
    </row>
    <row r="652" spans="1:44" s="69" customFormat="1" ht="30" customHeight="1" thickBot="1">
      <c r="A652" s="422"/>
      <c r="B652" s="135"/>
      <c r="C652" s="423" t="s">
        <v>58</v>
      </c>
      <c r="D652" s="135"/>
      <c r="E652" s="61"/>
      <c r="F652" s="137" t="s">
        <v>54</v>
      </c>
      <c r="G652" s="424"/>
      <c r="H652" s="424"/>
      <c r="I652" s="137" t="s">
        <v>54</v>
      </c>
      <c r="J652" s="137" t="s">
        <v>54</v>
      </c>
      <c r="K652" s="157"/>
      <c r="L652" s="138">
        <f>SUM(L651:L651)</f>
        <v>0</v>
      </c>
      <c r="M652" s="138">
        <f>SUM(M651:M651)</f>
        <v>0</v>
      </c>
      <c r="N652" s="138">
        <f>SUM(N651:N651)</f>
        <v>0</v>
      </c>
      <c r="O652" s="138">
        <f>SUM(O651:O651)</f>
        <v>0</v>
      </c>
      <c r="P652" s="137" t="s">
        <v>54</v>
      </c>
      <c r="Q652" s="137" t="s">
        <v>54</v>
      </c>
      <c r="R652" s="137" t="s">
        <v>54</v>
      </c>
      <c r="S652" s="135"/>
      <c r="T652" s="425"/>
      <c r="U652" s="135"/>
      <c r="V652" s="404">
        <f t="shared" ref="V652" si="713">$AB$15-((N652*24))</f>
        <v>696</v>
      </c>
      <c r="W652" s="405">
        <v>131</v>
      </c>
      <c r="X652" s="98">
        <v>22.478000000000002</v>
      </c>
      <c r="Y652" s="406">
        <f t="shared" ref="Y652" si="714">W652*X652</f>
        <v>2944.6180000000004</v>
      </c>
      <c r="Z652" s="404">
        <f t="shared" ref="Z652" si="715">(Y652*(V652-L652*24))/V652</f>
        <v>2944.6180000000004</v>
      </c>
      <c r="AA652" s="407">
        <f t="shared" ref="AA652" si="716">(Z652/Y652)*100</f>
        <v>100</v>
      </c>
    </row>
    <row r="653" spans="1:44" s="69" customFormat="1" ht="33.75" customHeight="1" thickBot="1">
      <c r="A653" s="1088">
        <v>16</v>
      </c>
      <c r="B653" s="1098" t="s">
        <v>351</v>
      </c>
      <c r="C653" s="1091" t="s">
        <v>352</v>
      </c>
      <c r="D653" s="1063">
        <v>234.59</v>
      </c>
      <c r="E653" s="1036" t="s">
        <v>53</v>
      </c>
      <c r="F653" s="129" t="s">
        <v>54</v>
      </c>
      <c r="G653" s="399"/>
      <c r="H653" s="399"/>
      <c r="I653" s="129" t="s">
        <v>54</v>
      </c>
      <c r="J653" s="129" t="s">
        <v>54</v>
      </c>
      <c r="K653" s="83"/>
      <c r="L653" s="151">
        <f>IF(RIGHT(S653)="T",(+H653-G653),0)</f>
        <v>0</v>
      </c>
      <c r="M653" s="151">
        <f>IF(RIGHT(S653)="U",(+H653-G653),0)</f>
        <v>0</v>
      </c>
      <c r="N653" s="151">
        <f>IF(RIGHT(S653)="C",(+H653-G653),0)</f>
        <v>0</v>
      </c>
      <c r="O653" s="151">
        <f>IF(RIGHT(S653)="D",(+H653-G653),0)</f>
        <v>0</v>
      </c>
      <c r="P653" s="129" t="s">
        <v>54</v>
      </c>
      <c r="Q653" s="129" t="s">
        <v>54</v>
      </c>
      <c r="R653" s="129" t="s">
        <v>54</v>
      </c>
      <c r="S653" s="393"/>
      <c r="T653" s="714"/>
      <c r="U653" s="483"/>
      <c r="V653" s="241"/>
      <c r="W653" s="242"/>
      <c r="X653" s="242"/>
      <c r="Y653" s="242"/>
      <c r="Z653" s="242"/>
      <c r="AA653" s="243"/>
    </row>
    <row r="654" spans="1:44" s="69" customFormat="1" ht="33.75" customHeight="1">
      <c r="A654" s="1089"/>
      <c r="B654" s="1099"/>
      <c r="C654" s="1097"/>
      <c r="D654" s="1067"/>
      <c r="E654" s="1038"/>
      <c r="F654" s="129" t="s">
        <v>54</v>
      </c>
      <c r="G654" s="399"/>
      <c r="H654" s="399"/>
      <c r="I654" s="129" t="s">
        <v>54</v>
      </c>
      <c r="J654" s="129" t="s">
        <v>54</v>
      </c>
      <c r="K654" s="83"/>
      <c r="L654" s="151">
        <f>IF(RIGHT(S654)="T",(+H654-G654),0)</f>
        <v>0</v>
      </c>
      <c r="M654" s="151">
        <f>IF(RIGHT(S654)="U",(+H654-G654),0)</f>
        <v>0</v>
      </c>
      <c r="N654" s="151">
        <f>IF(RIGHT(S654)="C",(+H654-G654),0)</f>
        <v>0</v>
      </c>
      <c r="O654" s="151">
        <f>IF(RIGHT(S654)="D",(+H654-G654),0)</f>
        <v>0</v>
      </c>
      <c r="P654" s="129" t="s">
        <v>54</v>
      </c>
      <c r="Q654" s="129" t="s">
        <v>54</v>
      </c>
      <c r="R654" s="129" t="s">
        <v>54</v>
      </c>
      <c r="S654" s="393"/>
      <c r="T654" s="714"/>
      <c r="U654" s="1005"/>
      <c r="V654" s="238"/>
      <c r="W654" s="239"/>
      <c r="X654" s="239"/>
      <c r="Y654" s="239"/>
      <c r="Z654" s="239"/>
      <c r="AA654" s="240"/>
    </row>
    <row r="655" spans="1:44" s="69" customFormat="1" ht="30" customHeight="1" thickBot="1">
      <c r="A655" s="484"/>
      <c r="B655" s="250"/>
      <c r="C655" s="485" t="s">
        <v>58</v>
      </c>
      <c r="D655" s="250"/>
      <c r="E655" s="61"/>
      <c r="F655" s="137" t="s">
        <v>54</v>
      </c>
      <c r="G655" s="424"/>
      <c r="H655" s="424"/>
      <c r="I655" s="137" t="s">
        <v>54</v>
      </c>
      <c r="J655" s="137" t="s">
        <v>54</v>
      </c>
      <c r="K655" s="137" t="s">
        <v>54</v>
      </c>
      <c r="L655" s="138">
        <f t="shared" ref="L655:N655" si="717">SUM(L653:L654)</f>
        <v>0</v>
      </c>
      <c r="M655" s="138">
        <f t="shared" si="717"/>
        <v>0</v>
      </c>
      <c r="N655" s="138">
        <f t="shared" si="717"/>
        <v>0</v>
      </c>
      <c r="O655" s="138">
        <f>SUM(O653:O654)</f>
        <v>0</v>
      </c>
      <c r="P655" s="137" t="s">
        <v>54</v>
      </c>
      <c r="Q655" s="137" t="s">
        <v>54</v>
      </c>
      <c r="R655" s="137" t="s">
        <v>54</v>
      </c>
      <c r="S655" s="250"/>
      <c r="T655" s="486"/>
      <c r="U655" s="250"/>
      <c r="V655" s="426">
        <f>$AB$15-((N655*24))</f>
        <v>696</v>
      </c>
      <c r="W655" s="427">
        <v>109</v>
      </c>
      <c r="X655" s="98">
        <v>234.59</v>
      </c>
      <c r="Y655" s="428">
        <f>W655*X655</f>
        <v>25570.31</v>
      </c>
      <c r="Z655" s="429">
        <f>(Y655*(V655-L655*24))/V655</f>
        <v>25570.31</v>
      </c>
      <c r="AA655" s="769">
        <f>(Z655/Y655)*100</f>
        <v>100</v>
      </c>
    </row>
    <row r="656" spans="1:44" s="69" customFormat="1" ht="30" customHeight="1" thickBot="1">
      <c r="A656" s="1088">
        <v>17</v>
      </c>
      <c r="B656" s="1098" t="s">
        <v>353</v>
      </c>
      <c r="C656" s="1091" t="s">
        <v>354</v>
      </c>
      <c r="D656" s="1063">
        <v>59.01</v>
      </c>
      <c r="E656" s="1053" t="s">
        <v>53</v>
      </c>
      <c r="F656" s="263" t="s">
        <v>54</v>
      </c>
      <c r="G656" s="399">
        <v>42409.549305555556</v>
      </c>
      <c r="H656" s="399">
        <v>42409.595833333333</v>
      </c>
      <c r="I656" s="263" t="s">
        <v>54</v>
      </c>
      <c r="J656" s="263" t="s">
        <v>54</v>
      </c>
      <c r="K656" s="263" t="s">
        <v>54</v>
      </c>
      <c r="L656" s="130">
        <f>IF(RIGHT(S656)="T",(+H656-G656),0)</f>
        <v>4.6527777776645962E-2</v>
      </c>
      <c r="M656" s="130">
        <f>IF(RIGHT(S656)="U",(+H656-G656),0)</f>
        <v>0</v>
      </c>
      <c r="N656" s="130">
        <f>IF(RIGHT(S656)="C",(+H656-G656),0)</f>
        <v>0</v>
      </c>
      <c r="O656" s="130">
        <f>IF(RIGHT(S656)="D",(+H656-G656),0)</f>
        <v>0</v>
      </c>
      <c r="P656" s="263" t="s">
        <v>54</v>
      </c>
      <c r="Q656" s="263" t="s">
        <v>54</v>
      </c>
      <c r="R656" s="263" t="s">
        <v>54</v>
      </c>
      <c r="S656" s="393" t="s">
        <v>832</v>
      </c>
      <c r="T656" s="714" t="s">
        <v>1005</v>
      </c>
      <c r="U656" s="511"/>
      <c r="V656" s="241"/>
      <c r="W656" s="242"/>
      <c r="X656" s="242"/>
      <c r="Y656" s="242"/>
      <c r="Z656" s="242"/>
      <c r="AA656" s="243"/>
    </row>
    <row r="657" spans="1:44" s="69" customFormat="1" ht="30" customHeight="1">
      <c r="A657" s="1089"/>
      <c r="B657" s="1099"/>
      <c r="C657" s="1097"/>
      <c r="D657" s="1067"/>
      <c r="E657" s="1078"/>
      <c r="F657" s="263" t="s">
        <v>54</v>
      </c>
      <c r="G657" s="399"/>
      <c r="H657" s="399"/>
      <c r="I657" s="263" t="s">
        <v>54</v>
      </c>
      <c r="J657" s="263" t="s">
        <v>54</v>
      </c>
      <c r="K657" s="263" t="s">
        <v>54</v>
      </c>
      <c r="L657" s="130">
        <f>IF(RIGHT(S657)="T",(+H657-G657),0)</f>
        <v>0</v>
      </c>
      <c r="M657" s="130">
        <f>IF(RIGHT(S657)="U",(+H657-G657),0)</f>
        <v>0</v>
      </c>
      <c r="N657" s="130">
        <f>IF(RIGHT(S657)="C",(+H657-G657),0)</f>
        <v>0</v>
      </c>
      <c r="O657" s="130">
        <f>IF(RIGHT(S657)="D",(+H657-G657),0)</f>
        <v>0</v>
      </c>
      <c r="P657" s="263" t="s">
        <v>54</v>
      </c>
      <c r="Q657" s="263" t="s">
        <v>54</v>
      </c>
      <c r="R657" s="263" t="s">
        <v>54</v>
      </c>
      <c r="S657" s="393"/>
      <c r="T657" s="714"/>
      <c r="U657" s="511"/>
      <c r="V657" s="238"/>
      <c r="W657" s="239"/>
      <c r="X657" s="239"/>
      <c r="Y657" s="239"/>
      <c r="Z657" s="239"/>
      <c r="AA657" s="240"/>
    </row>
    <row r="658" spans="1:44" s="69" customFormat="1" ht="30" customHeight="1" thickBot="1">
      <c r="A658" s="422"/>
      <c r="B658" s="135"/>
      <c r="C658" s="423" t="s">
        <v>58</v>
      </c>
      <c r="D658" s="135"/>
      <c r="E658" s="61"/>
      <c r="F658" s="137" t="s">
        <v>54</v>
      </c>
      <c r="G658" s="424"/>
      <c r="H658" s="424"/>
      <c r="I658" s="137" t="s">
        <v>54</v>
      </c>
      <c r="J658" s="137" t="s">
        <v>54</v>
      </c>
      <c r="K658" s="157"/>
      <c r="L658" s="138">
        <f t="shared" ref="L658:N658" si="718">SUM(L656:L657)</f>
        <v>4.6527777776645962E-2</v>
      </c>
      <c r="M658" s="138">
        <f t="shared" si="718"/>
        <v>0</v>
      </c>
      <c r="N658" s="138">
        <f t="shared" si="718"/>
        <v>0</v>
      </c>
      <c r="O658" s="138">
        <f>SUM(O656:O657)</f>
        <v>0</v>
      </c>
      <c r="P658" s="137" t="s">
        <v>54</v>
      </c>
      <c r="Q658" s="137" t="s">
        <v>54</v>
      </c>
      <c r="R658" s="137" t="s">
        <v>54</v>
      </c>
      <c r="S658" s="135"/>
      <c r="T658" s="425"/>
      <c r="U658" s="135"/>
      <c r="V658" s="426">
        <f>$AB$15-((N658*24))</f>
        <v>696</v>
      </c>
      <c r="W658" s="427">
        <v>156</v>
      </c>
      <c r="X658" s="98">
        <v>59.01</v>
      </c>
      <c r="Y658" s="428">
        <f>W658*X658</f>
        <v>9205.56</v>
      </c>
      <c r="Z658" s="429">
        <f>(Y658*(V658-L658*24))/V658</f>
        <v>9190.7905431038071</v>
      </c>
      <c r="AA658" s="769">
        <f>(Z658/Y658)*100</f>
        <v>99.839559386977086</v>
      </c>
    </row>
    <row r="659" spans="1:44" s="59" customFormat="1" ht="30" customHeight="1" thickBot="1">
      <c r="A659" s="644">
        <v>18</v>
      </c>
      <c r="B659" s="642" t="s">
        <v>333</v>
      </c>
      <c r="C659" s="643" t="s">
        <v>355</v>
      </c>
      <c r="D659" s="638">
        <v>5.2839999999999998</v>
      </c>
      <c r="E659" s="640" t="s">
        <v>53</v>
      </c>
      <c r="F659" s="71" t="s">
        <v>54</v>
      </c>
      <c r="G659" s="399">
        <v>42404.511805555558</v>
      </c>
      <c r="H659" s="399">
        <v>42404.628472222219</v>
      </c>
      <c r="I659" s="71" t="s">
        <v>54</v>
      </c>
      <c r="J659" s="71" t="s">
        <v>54</v>
      </c>
      <c r="K659" s="83"/>
      <c r="L659" s="84">
        <f>IF(RIGHT(S659)="T",(+H659-G659),0)</f>
        <v>0</v>
      </c>
      <c r="M659" s="84">
        <f>IF(RIGHT(S659)="U",(+H659-G659),0)</f>
        <v>0</v>
      </c>
      <c r="N659" s="84">
        <f>IF(RIGHT(S659)="C",(+H659-G659),0)</f>
        <v>0</v>
      </c>
      <c r="O659" s="84">
        <f>IF(RIGHT(S659)="D",(+H659-G659),0)</f>
        <v>0.11666666666133096</v>
      </c>
      <c r="P659" s="71" t="s">
        <v>54</v>
      </c>
      <c r="Q659" s="71" t="s">
        <v>54</v>
      </c>
      <c r="R659" s="71" t="s">
        <v>54</v>
      </c>
      <c r="S659" s="393" t="s">
        <v>835</v>
      </c>
      <c r="T659" s="714" t="s">
        <v>1006</v>
      </c>
      <c r="U659" s="73"/>
      <c r="V659" s="85"/>
      <c r="W659" s="86"/>
      <c r="X659" s="86"/>
      <c r="Y659" s="86"/>
      <c r="Z659" s="86"/>
      <c r="AA659" s="87"/>
    </row>
    <row r="660" spans="1:44" s="59" customFormat="1" ht="30" customHeight="1">
      <c r="A660" s="833"/>
      <c r="B660" s="832"/>
      <c r="C660" s="834"/>
      <c r="D660" s="828"/>
      <c r="E660" s="826"/>
      <c r="F660" s="71" t="s">
        <v>54</v>
      </c>
      <c r="G660" s="399"/>
      <c r="H660" s="399"/>
      <c r="I660" s="71" t="s">
        <v>54</v>
      </c>
      <c r="J660" s="71" t="s">
        <v>54</v>
      </c>
      <c r="K660" s="83"/>
      <c r="L660" s="84">
        <f>IF(RIGHT(S660)="T",(+H660-G660),0)</f>
        <v>0</v>
      </c>
      <c r="M660" s="84">
        <f>IF(RIGHT(S660)="U",(+H660-G660),0)</f>
        <v>0</v>
      </c>
      <c r="N660" s="84">
        <f>IF(RIGHT(S660)="C",(+H660-G660),0)</f>
        <v>0</v>
      </c>
      <c r="O660" s="84">
        <f>IF(RIGHT(S660)="D",(+H660-G660),0)</f>
        <v>0</v>
      </c>
      <c r="P660" s="71" t="s">
        <v>54</v>
      </c>
      <c r="Q660" s="71" t="s">
        <v>54</v>
      </c>
      <c r="R660" s="71" t="s">
        <v>54</v>
      </c>
      <c r="S660" s="393"/>
      <c r="T660" s="714"/>
      <c r="U660" s="73"/>
      <c r="V660" s="80"/>
      <c r="W660" s="81"/>
      <c r="X660" s="81"/>
      <c r="Y660" s="81"/>
      <c r="Z660" s="81"/>
      <c r="AA660" s="82"/>
    </row>
    <row r="661" spans="1:44" s="69" customFormat="1" ht="30" customHeight="1" thickBot="1">
      <c r="A661" s="487"/>
      <c r="B661" s="251"/>
      <c r="C661" s="488" t="s">
        <v>58</v>
      </c>
      <c r="D661" s="251"/>
      <c r="E661" s="61"/>
      <c r="F661" s="62" t="s">
        <v>54</v>
      </c>
      <c r="G661" s="403"/>
      <c r="H661" s="403"/>
      <c r="I661" s="62" t="s">
        <v>54</v>
      </c>
      <c r="J661" s="62" t="s">
        <v>54</v>
      </c>
      <c r="K661" s="62" t="s">
        <v>54</v>
      </c>
      <c r="L661" s="63">
        <f>SUM(L659:L660)</f>
        <v>0</v>
      </c>
      <c r="M661" s="63">
        <f>SUM(M659:M660)</f>
        <v>0</v>
      </c>
      <c r="N661" s="63">
        <f>SUM(N659:N660)</f>
        <v>0</v>
      </c>
      <c r="O661" s="63">
        <f>SUM(O659:O660)</f>
        <v>0.11666666666133096</v>
      </c>
      <c r="P661" s="62" t="s">
        <v>54</v>
      </c>
      <c r="Q661" s="62" t="s">
        <v>54</v>
      </c>
      <c r="R661" s="62" t="s">
        <v>54</v>
      </c>
      <c r="S661" s="489"/>
      <c r="T661" s="490"/>
      <c r="U661" s="251"/>
      <c r="V661" s="404">
        <f>$AB$15-((N661*24))</f>
        <v>696</v>
      </c>
      <c r="W661" s="405">
        <v>131</v>
      </c>
      <c r="X661" s="98">
        <v>5.2839999999999998</v>
      </c>
      <c r="Y661" s="406">
        <f>W661*X661</f>
        <v>692.20399999999995</v>
      </c>
      <c r="Z661" s="404">
        <f>(Y661*(V661-L661*24))/V661</f>
        <v>692.20399999999995</v>
      </c>
      <c r="AA661" s="407">
        <f>(Z661/Y661)*100</f>
        <v>100</v>
      </c>
      <c r="AB661" s="59"/>
    </row>
    <row r="662" spans="1:44" s="59" customFormat="1" ht="30" customHeight="1">
      <c r="A662" s="552">
        <v>19</v>
      </c>
      <c r="B662" s="555" t="s">
        <v>356</v>
      </c>
      <c r="C662" s="556" t="s">
        <v>357</v>
      </c>
      <c r="D662" s="557">
        <v>5.2839999999999998</v>
      </c>
      <c r="E662" s="70" t="s">
        <v>53</v>
      </c>
      <c r="F662" s="71" t="s">
        <v>54</v>
      </c>
      <c r="G662" s="399"/>
      <c r="H662" s="399"/>
      <c r="I662" s="71" t="s">
        <v>54</v>
      </c>
      <c r="J662" s="71" t="s">
        <v>54</v>
      </c>
      <c r="K662" s="491"/>
      <c r="L662" s="72">
        <f>IF(RIGHT(S662)="T",(+H662-G662),0)</f>
        <v>0</v>
      </c>
      <c r="M662" s="72">
        <f>IF(RIGHT(S662)="U",(+H662-G662),0)</f>
        <v>0</v>
      </c>
      <c r="N662" s="72">
        <f>IF(RIGHT(S662)="C",(+H662-G662),0)</f>
        <v>0</v>
      </c>
      <c r="O662" s="72">
        <f>IF(RIGHT(S662)="D",(+H662-G662),0)</f>
        <v>0</v>
      </c>
      <c r="P662" s="71" t="s">
        <v>54</v>
      </c>
      <c r="Q662" s="71" t="s">
        <v>54</v>
      </c>
      <c r="R662" s="71" t="s">
        <v>54</v>
      </c>
      <c r="S662" s="393"/>
      <c r="T662" s="714"/>
      <c r="U662" s="73"/>
      <c r="V662" s="85"/>
      <c r="W662" s="86"/>
      <c r="X662" s="86"/>
      <c r="Y662" s="86"/>
      <c r="Z662" s="86"/>
      <c r="AA662" s="87"/>
    </row>
    <row r="663" spans="1:44" s="69" customFormat="1" ht="30" customHeight="1" thickBot="1">
      <c r="A663" s="487"/>
      <c r="B663" s="251"/>
      <c r="C663" s="488" t="s">
        <v>58</v>
      </c>
      <c r="D663" s="251"/>
      <c r="E663" s="61"/>
      <c r="F663" s="62" t="s">
        <v>54</v>
      </c>
      <c r="G663" s="403"/>
      <c r="H663" s="403"/>
      <c r="I663" s="62" t="s">
        <v>54</v>
      </c>
      <c r="J663" s="62" t="s">
        <v>54</v>
      </c>
      <c r="K663" s="62" t="s">
        <v>54</v>
      </c>
      <c r="L663" s="63">
        <f>SUM(L662:L662)</f>
        <v>0</v>
      </c>
      <c r="M663" s="63">
        <f>SUM(M662:M662)</f>
        <v>0</v>
      </c>
      <c r="N663" s="63">
        <f>SUM(N662:N662)</f>
        <v>0</v>
      </c>
      <c r="O663" s="63">
        <f>SUM(O662:O662)</f>
        <v>0</v>
      </c>
      <c r="P663" s="62" t="s">
        <v>54</v>
      </c>
      <c r="Q663" s="62" t="s">
        <v>54</v>
      </c>
      <c r="R663" s="62" t="s">
        <v>54</v>
      </c>
      <c r="S663" s="489"/>
      <c r="T663" s="490"/>
      <c r="U663" s="251"/>
      <c r="V663" s="404">
        <f>$AB$15-((N663*24))</f>
        <v>696</v>
      </c>
      <c r="W663" s="405">
        <v>131</v>
      </c>
      <c r="X663" s="98">
        <v>5.2839999999999998</v>
      </c>
      <c r="Y663" s="406">
        <f>W663*X663</f>
        <v>692.20399999999995</v>
      </c>
      <c r="Z663" s="404">
        <f>(Y663*(V663-L663*24))/V663</f>
        <v>692.20399999999995</v>
      </c>
      <c r="AA663" s="407">
        <f>(Z663/Y663)*100</f>
        <v>100</v>
      </c>
      <c r="AB663" s="59"/>
    </row>
    <row r="664" spans="1:44" ht="30" customHeight="1" thickBot="1">
      <c r="A664" s="652">
        <v>20</v>
      </c>
      <c r="B664" s="636" t="s">
        <v>358</v>
      </c>
      <c r="C664" s="659" t="s">
        <v>359</v>
      </c>
      <c r="D664" s="653">
        <v>6.17</v>
      </c>
      <c r="E664" s="640" t="s">
        <v>53</v>
      </c>
      <c r="F664" s="129" t="s">
        <v>54</v>
      </c>
      <c r="G664" s="399"/>
      <c r="H664" s="399"/>
      <c r="I664" s="236"/>
      <c r="J664" s="236"/>
      <c r="K664" s="236"/>
      <c r="L664" s="130">
        <f>IF(RIGHT(S664)="T",(+H664-G664),0)</f>
        <v>0</v>
      </c>
      <c r="M664" s="130">
        <f>IF(RIGHT(S664)="U",(+H664-G664),0)</f>
        <v>0</v>
      </c>
      <c r="N664" s="130">
        <f>IF(RIGHT(S664)="C",(+H664-G664),0)</f>
        <v>0</v>
      </c>
      <c r="O664" s="130">
        <f>IF(RIGHT(S664)="D",(+H664-G664),0)</f>
        <v>0</v>
      </c>
      <c r="P664" s="93"/>
      <c r="Q664" s="93"/>
      <c r="R664" s="93"/>
      <c r="S664" s="393"/>
      <c r="T664" s="714"/>
      <c r="U664" s="93"/>
      <c r="V664" s="241"/>
      <c r="W664" s="202"/>
      <c r="X664" s="202"/>
      <c r="Y664" s="202"/>
      <c r="Z664" s="202"/>
      <c r="AA664" s="203"/>
      <c r="AB664" s="2"/>
      <c r="AC664" s="2"/>
      <c r="AD664" s="2"/>
      <c r="AE664" s="2"/>
      <c r="AF664" s="249"/>
      <c r="AG664" s="249"/>
      <c r="AH664" s="249"/>
      <c r="AI664" s="249"/>
      <c r="AJ664" s="249"/>
      <c r="AK664" s="249"/>
      <c r="AL664" s="249"/>
      <c r="AM664" s="249"/>
      <c r="AN664" s="249"/>
      <c r="AO664" s="249"/>
      <c r="AP664" s="249"/>
      <c r="AQ664" s="249"/>
      <c r="AR664" s="249"/>
    </row>
    <row r="665" spans="1:44" ht="30" customHeight="1">
      <c r="A665" s="813"/>
      <c r="B665" s="823"/>
      <c r="C665" s="829"/>
      <c r="D665" s="830"/>
      <c r="E665" s="826"/>
      <c r="F665" s="129" t="s">
        <v>54</v>
      </c>
      <c r="G665" s="399"/>
      <c r="H665" s="399"/>
      <c r="I665" s="236"/>
      <c r="J665" s="236"/>
      <c r="K665" s="236"/>
      <c r="L665" s="130">
        <f>IF(RIGHT(S665)="T",(+H665-G665),0)</f>
        <v>0</v>
      </c>
      <c r="M665" s="130">
        <f>IF(RIGHT(S665)="U",(+H665-G665),0)</f>
        <v>0</v>
      </c>
      <c r="N665" s="130">
        <f>IF(RIGHT(S665)="C",(+H665-G665),0)</f>
        <v>0</v>
      </c>
      <c r="O665" s="130">
        <f>IF(RIGHT(S665)="D",(+H665-G665),0)</f>
        <v>0</v>
      </c>
      <c r="P665" s="93"/>
      <c r="Q665" s="93"/>
      <c r="R665" s="93"/>
      <c r="S665" s="393"/>
      <c r="T665" s="714"/>
      <c r="U665" s="42"/>
      <c r="V665" s="238"/>
      <c r="W665" s="335"/>
      <c r="X665" s="335"/>
      <c r="Y665" s="335"/>
      <c r="Z665" s="335"/>
      <c r="AA665" s="336"/>
      <c r="AB665" s="2"/>
      <c r="AC665" s="2"/>
      <c r="AD665" s="2"/>
      <c r="AE665" s="2"/>
      <c r="AF665" s="249"/>
      <c r="AG665" s="249"/>
      <c r="AH665" s="249"/>
      <c r="AI665" s="249"/>
      <c r="AJ665" s="249"/>
      <c r="AK665" s="249"/>
      <c r="AL665" s="249"/>
      <c r="AM665" s="249"/>
      <c r="AN665" s="249"/>
      <c r="AO665" s="249"/>
      <c r="AP665" s="249"/>
      <c r="AQ665" s="249"/>
      <c r="AR665" s="249"/>
    </row>
    <row r="666" spans="1:44" s="69" customFormat="1" ht="30" customHeight="1" thickBot="1">
      <c r="A666" s="422"/>
      <c r="B666" s="135"/>
      <c r="C666" s="423" t="s">
        <v>58</v>
      </c>
      <c r="D666" s="135"/>
      <c r="E666" s="61"/>
      <c r="F666" s="137" t="s">
        <v>54</v>
      </c>
      <c r="G666" s="424"/>
      <c r="H666" s="424"/>
      <c r="I666" s="137" t="s">
        <v>54</v>
      </c>
      <c r="J666" s="137" t="s">
        <v>54</v>
      </c>
      <c r="K666" s="157"/>
      <c r="L666" s="138">
        <f>SUM(L664:L665)</f>
        <v>0</v>
      </c>
      <c r="M666" s="138">
        <f>SUM(M664:M665)</f>
        <v>0</v>
      </c>
      <c r="N666" s="138">
        <f>SUM(N664:N665)</f>
        <v>0</v>
      </c>
      <c r="O666" s="138">
        <f>SUM(O664:O665)</f>
        <v>0</v>
      </c>
      <c r="P666" s="137" t="s">
        <v>54</v>
      </c>
      <c r="Q666" s="137" t="s">
        <v>54</v>
      </c>
      <c r="R666" s="137" t="s">
        <v>54</v>
      </c>
      <c r="S666" s="135"/>
      <c r="T666" s="425"/>
      <c r="U666" s="135"/>
      <c r="V666" s="426">
        <f>$AB$15-((N666*24))</f>
        <v>696</v>
      </c>
      <c r="W666" s="427">
        <v>131</v>
      </c>
      <c r="X666" s="98">
        <v>6.17</v>
      </c>
      <c r="Y666" s="428">
        <f>W666*X666</f>
        <v>808.27</v>
      </c>
      <c r="Z666" s="429">
        <f>(Y666*(V666-L666*24))/V666</f>
        <v>808.2700000000001</v>
      </c>
      <c r="AA666" s="430">
        <f>(Z666/Y666)*100</f>
        <v>100.00000000000003</v>
      </c>
    </row>
    <row r="667" spans="1:44" ht="30" customHeight="1">
      <c r="A667" s="652">
        <v>21</v>
      </c>
      <c r="B667" s="654" t="s">
        <v>360</v>
      </c>
      <c r="C667" s="659" t="s">
        <v>361</v>
      </c>
      <c r="D667" s="638">
        <v>6.17</v>
      </c>
      <c r="E667" s="640" t="s">
        <v>53</v>
      </c>
      <c r="F667" s="129" t="s">
        <v>54</v>
      </c>
      <c r="G667" s="399"/>
      <c r="H667" s="399"/>
      <c r="I667" s="236"/>
      <c r="J667" s="236"/>
      <c r="K667" s="236"/>
      <c r="L667" s="130">
        <f>IF(RIGHT(S667)="T",(+H667-G667),0)</f>
        <v>0</v>
      </c>
      <c r="M667" s="130">
        <f>IF(RIGHT(S667)="U",(+H667-G667),0)</f>
        <v>0</v>
      </c>
      <c r="N667" s="130">
        <f>IF(RIGHT(S667)="C",(+H667-G667),0)</f>
        <v>0</v>
      </c>
      <c r="O667" s="130">
        <f>IF(RIGHT(S667)="D",(+H667-G667),0)</f>
        <v>0</v>
      </c>
      <c r="P667" s="93"/>
      <c r="Q667" s="93"/>
      <c r="R667" s="93"/>
      <c r="S667" s="393"/>
      <c r="T667" s="714"/>
      <c r="U667" s="93"/>
      <c r="V667" s="241"/>
      <c r="W667" s="242"/>
      <c r="X667" s="242"/>
      <c r="Y667" s="242"/>
      <c r="Z667" s="242"/>
      <c r="AA667" s="243"/>
      <c r="AB667" s="2"/>
      <c r="AC667" s="2"/>
      <c r="AD667" s="2"/>
      <c r="AE667" s="2"/>
      <c r="AF667" s="249"/>
      <c r="AG667" s="249"/>
      <c r="AH667" s="249"/>
      <c r="AI667" s="249"/>
      <c r="AJ667" s="249"/>
      <c r="AK667" s="249"/>
      <c r="AL667" s="249"/>
      <c r="AM667" s="249"/>
      <c r="AN667" s="249"/>
      <c r="AO667" s="249"/>
      <c r="AP667" s="249"/>
      <c r="AQ667" s="249"/>
      <c r="AR667" s="249"/>
    </row>
    <row r="668" spans="1:44" s="69" customFormat="1" ht="30" customHeight="1" thickBot="1">
      <c r="A668" s="422"/>
      <c r="B668" s="135"/>
      <c r="C668" s="423" t="s">
        <v>58</v>
      </c>
      <c r="D668" s="135"/>
      <c r="E668" s="61"/>
      <c r="F668" s="137" t="s">
        <v>54</v>
      </c>
      <c r="G668" s="424"/>
      <c r="H668" s="424"/>
      <c r="I668" s="137" t="s">
        <v>54</v>
      </c>
      <c r="J668" s="137" t="s">
        <v>54</v>
      </c>
      <c r="K668" s="157"/>
      <c r="L668" s="138">
        <f>SUM(L667:L667)</f>
        <v>0</v>
      </c>
      <c r="M668" s="138">
        <f>SUM(M667:M667)</f>
        <v>0</v>
      </c>
      <c r="N668" s="138">
        <f>SUM(N667:N667)</f>
        <v>0</v>
      </c>
      <c r="O668" s="138">
        <f>SUM(O667:O667)</f>
        <v>0</v>
      </c>
      <c r="P668" s="137" t="s">
        <v>54</v>
      </c>
      <c r="Q668" s="137" t="s">
        <v>54</v>
      </c>
      <c r="R668" s="137" t="s">
        <v>54</v>
      </c>
      <c r="S668" s="135"/>
      <c r="T668" s="425"/>
      <c r="U668" s="135"/>
      <c r="V668" s="426">
        <f>$AB$15-((N668*24))</f>
        <v>696</v>
      </c>
      <c r="W668" s="427">
        <v>131</v>
      </c>
      <c r="X668" s="98">
        <v>6.17</v>
      </c>
      <c r="Y668" s="428">
        <f>W668*X668</f>
        <v>808.27</v>
      </c>
      <c r="Z668" s="429">
        <f>(Y668*(V668-L668*24))/V668</f>
        <v>808.2700000000001</v>
      </c>
      <c r="AA668" s="430">
        <f>(Z668/Y668)*100</f>
        <v>100.00000000000003</v>
      </c>
    </row>
    <row r="669" spans="1:44" ht="30" customHeight="1" thickBot="1">
      <c r="A669" s="1046">
        <v>22</v>
      </c>
      <c r="B669" s="1117" t="s">
        <v>362</v>
      </c>
      <c r="C669" s="1115" t="s">
        <v>363</v>
      </c>
      <c r="D669" s="1063">
        <v>15.69</v>
      </c>
      <c r="E669" s="1053" t="s">
        <v>53</v>
      </c>
      <c r="F669" s="129" t="s">
        <v>54</v>
      </c>
      <c r="G669" s="399"/>
      <c r="H669" s="399"/>
      <c r="I669" s="864"/>
      <c r="J669" s="864"/>
      <c r="K669" s="864"/>
      <c r="L669" s="134">
        <f>IF(RIGHT(S669)="T",(+H669-G669),0)</f>
        <v>0</v>
      </c>
      <c r="M669" s="134">
        <f>IF(RIGHT(S669)="U",(+H669-G669),0)</f>
        <v>0</v>
      </c>
      <c r="N669" s="134">
        <f>IF(RIGHT(S669)="C",(+H669-G669),0)</f>
        <v>0</v>
      </c>
      <c r="O669" s="134">
        <f>IF(RIGHT(S669)="D",(+H669-G669),0)</f>
        <v>0</v>
      </c>
      <c r="P669" s="216"/>
      <c r="Q669" s="216"/>
      <c r="R669" s="216"/>
      <c r="S669" s="393"/>
      <c r="T669" s="714"/>
      <c r="U669" s="93"/>
      <c r="V669" s="159"/>
      <c r="W669" s="160"/>
      <c r="X669" s="160"/>
      <c r="Y669" s="160"/>
      <c r="Z669" s="160"/>
      <c r="AA669" s="161"/>
      <c r="AB669" s="2"/>
      <c r="AC669" s="2"/>
      <c r="AD669" s="2"/>
      <c r="AE669" s="2"/>
      <c r="AF669" s="249"/>
      <c r="AG669" s="249"/>
      <c r="AH669" s="249"/>
      <c r="AI669" s="249"/>
      <c r="AJ669" s="249"/>
      <c r="AK669" s="249"/>
      <c r="AL669" s="249"/>
      <c r="AM669" s="249"/>
      <c r="AN669" s="249"/>
      <c r="AO669" s="249"/>
      <c r="AP669" s="249"/>
      <c r="AQ669" s="249"/>
      <c r="AR669" s="249"/>
    </row>
    <row r="670" spans="1:44" ht="29.25" customHeight="1">
      <c r="A670" s="1048"/>
      <c r="B670" s="1118"/>
      <c r="C670" s="1116"/>
      <c r="D670" s="1067"/>
      <c r="E670" s="1078"/>
      <c r="F670" s="132"/>
      <c r="G670" s="399"/>
      <c r="H670" s="399"/>
      <c r="I670" s="850"/>
      <c r="J670" s="850"/>
      <c r="K670" s="850"/>
      <c r="L670" s="151">
        <f>IF(RIGHT(S670)="T",(+H670-G670),0)</f>
        <v>0</v>
      </c>
      <c r="M670" s="151">
        <f>IF(RIGHT(S670)="U",(+H670-G670),0)</f>
        <v>0</v>
      </c>
      <c r="N670" s="151">
        <f>IF(RIGHT(S670)="C",(+H670-G670),0)</f>
        <v>0</v>
      </c>
      <c r="O670" s="151">
        <f>IF(RIGHT(S670)="D",(+H670-G670),0)</f>
        <v>0</v>
      </c>
      <c r="P670" s="93"/>
      <c r="Q670" s="93"/>
      <c r="R670" s="93"/>
      <c r="S670" s="393"/>
      <c r="T670" s="714"/>
      <c r="U670" s="93"/>
      <c r="V670" s="159"/>
      <c r="W670" s="160"/>
      <c r="X670" s="160"/>
      <c r="Y670" s="160"/>
      <c r="Z670" s="160"/>
      <c r="AA670" s="161"/>
      <c r="AB670" s="2"/>
      <c r="AC670" s="2"/>
      <c r="AD670" s="2"/>
      <c r="AE670" s="2"/>
      <c r="AF670" s="249"/>
      <c r="AG670" s="249"/>
      <c r="AH670" s="249"/>
      <c r="AI670" s="249"/>
      <c r="AJ670" s="249"/>
      <c r="AK670" s="249"/>
      <c r="AL670" s="249"/>
      <c r="AM670" s="249"/>
      <c r="AN670" s="249"/>
      <c r="AO670" s="249"/>
      <c r="AP670" s="249"/>
      <c r="AQ670" s="249"/>
      <c r="AR670" s="249"/>
    </row>
    <row r="671" spans="1:44" s="69" customFormat="1" ht="30" customHeight="1" thickBot="1">
      <c r="A671" s="422"/>
      <c r="B671" s="135"/>
      <c r="C671" s="423" t="s">
        <v>58</v>
      </c>
      <c r="D671" s="135"/>
      <c r="E671" s="61"/>
      <c r="F671" s="137" t="s">
        <v>54</v>
      </c>
      <c r="G671" s="424"/>
      <c r="H671" s="424"/>
      <c r="I671" s="137" t="s">
        <v>54</v>
      </c>
      <c r="J671" s="137" t="s">
        <v>54</v>
      </c>
      <c r="K671" s="157"/>
      <c r="L671" s="138">
        <f>SUM(L669:L670)</f>
        <v>0</v>
      </c>
      <c r="M671" s="138">
        <f>SUM(M669:M670)</f>
        <v>0</v>
      </c>
      <c r="N671" s="138">
        <f>SUM(N669:N670)</f>
        <v>0</v>
      </c>
      <c r="O671" s="138">
        <f>SUM(O669:O670)</f>
        <v>0</v>
      </c>
      <c r="P671" s="137" t="s">
        <v>54</v>
      </c>
      <c r="Q671" s="137" t="s">
        <v>54</v>
      </c>
      <c r="R671" s="137" t="s">
        <v>54</v>
      </c>
      <c r="S671" s="135"/>
      <c r="T671" s="425"/>
      <c r="U671" s="135"/>
      <c r="V671" s="426">
        <f>$AB$15-((N671*24))</f>
        <v>696</v>
      </c>
      <c r="W671" s="427">
        <v>131</v>
      </c>
      <c r="X671" s="98">
        <v>15.69</v>
      </c>
      <c r="Y671" s="428">
        <f>W671*X671</f>
        <v>2055.39</v>
      </c>
      <c r="Z671" s="429">
        <f>(Y671*(V671-L671*24))/V671</f>
        <v>2055.39</v>
      </c>
      <c r="AA671" s="430">
        <f>(Z671/Y671)*100</f>
        <v>100</v>
      </c>
    </row>
    <row r="672" spans="1:44" s="51" customFormat="1" ht="33.75" customHeight="1" thickBot="1">
      <c r="A672" s="1059">
        <v>23</v>
      </c>
      <c r="B672" s="1074" t="s">
        <v>364</v>
      </c>
      <c r="C672" s="1055" t="s">
        <v>365</v>
      </c>
      <c r="D672" s="1063">
        <v>15.69</v>
      </c>
      <c r="E672" s="1053" t="s">
        <v>53</v>
      </c>
      <c r="F672" s="71" t="s">
        <v>54</v>
      </c>
      <c r="G672" s="399">
        <v>42418.479166666664</v>
      </c>
      <c r="H672" s="399">
        <v>42418.789583333331</v>
      </c>
      <c r="I672" s="324" t="s">
        <v>54</v>
      </c>
      <c r="J672" s="324" t="s">
        <v>54</v>
      </c>
      <c r="K672" s="324"/>
      <c r="L672" s="272">
        <f>IF(RIGHT(S672)="T",(+H672-G672),0)</f>
        <v>0</v>
      </c>
      <c r="M672" s="216">
        <f>IF(RIGHT(S672)="U",(+H672-G672),0)</f>
        <v>0</v>
      </c>
      <c r="N672" s="216">
        <f>IF(RIGHT(S672)="C",(+H672-G672),0)</f>
        <v>0</v>
      </c>
      <c r="O672" s="216">
        <f>IF(RIGHT(S672)="D",(+H672-G672),0)</f>
        <v>0.31041666666715173</v>
      </c>
      <c r="P672" s="216" t="s">
        <v>54</v>
      </c>
      <c r="Q672" s="216" t="s">
        <v>54</v>
      </c>
      <c r="R672" s="216" t="s">
        <v>54</v>
      </c>
      <c r="S672" s="393" t="s">
        <v>837</v>
      </c>
      <c r="T672" s="714" t="s">
        <v>1007</v>
      </c>
      <c r="U672" s="93"/>
      <c r="V672" s="94"/>
      <c r="W672" s="95"/>
      <c r="X672" s="95"/>
      <c r="Y672" s="95"/>
      <c r="Z672" s="95"/>
      <c r="AA672" s="96"/>
      <c r="AB672" s="50"/>
      <c r="AC672" s="50"/>
      <c r="AD672" s="50"/>
      <c r="AE672" s="50"/>
      <c r="AF672" s="49"/>
      <c r="AG672" s="49"/>
      <c r="AH672" s="49"/>
      <c r="AI672" s="49"/>
      <c r="AJ672" s="49"/>
      <c r="AK672" s="49"/>
      <c r="AL672" s="49"/>
      <c r="AM672" s="49"/>
      <c r="AN672" s="49"/>
      <c r="AO672" s="49"/>
      <c r="AP672" s="49"/>
      <c r="AQ672" s="49"/>
      <c r="AR672" s="49"/>
    </row>
    <row r="673" spans="1:44" s="51" customFormat="1" ht="27" customHeight="1">
      <c r="A673" s="1103"/>
      <c r="B673" s="1093"/>
      <c r="C673" s="1068"/>
      <c r="D673" s="1067"/>
      <c r="E673" s="1078"/>
      <c r="F673" s="88"/>
      <c r="G673" s="399"/>
      <c r="H673" s="399"/>
      <c r="I673" s="253" t="s">
        <v>54</v>
      </c>
      <c r="J673" s="253" t="s">
        <v>54</v>
      </c>
      <c r="K673" s="253"/>
      <c r="L673" s="254">
        <f t="shared" ref="L673" si="719">IF(RIGHT(S673)="T",(+H673-G673),0)</f>
        <v>0</v>
      </c>
      <c r="M673" s="93">
        <f t="shared" ref="M673" si="720">IF(RIGHT(S673)="U",(+H673-G673),0)</f>
        <v>0</v>
      </c>
      <c r="N673" s="93">
        <f t="shared" ref="N673" si="721">IF(RIGHT(S673)="C",(+H673-G673),0)</f>
        <v>0</v>
      </c>
      <c r="O673" s="93">
        <f t="shared" ref="O673" si="722">IF(RIGHT(S673)="D",(+H673-G673),0)</f>
        <v>0</v>
      </c>
      <c r="P673" s="93" t="s">
        <v>54</v>
      </c>
      <c r="Q673" s="93" t="s">
        <v>54</v>
      </c>
      <c r="R673" s="93" t="s">
        <v>54</v>
      </c>
      <c r="S673" s="393"/>
      <c r="T673" s="714"/>
      <c r="U673" s="93"/>
      <c r="V673" s="94"/>
      <c r="W673" s="95"/>
      <c r="X673" s="95"/>
      <c r="Y673" s="95"/>
      <c r="Z673" s="95"/>
      <c r="AA673" s="96"/>
      <c r="AB673" s="50"/>
      <c r="AC673" s="50"/>
      <c r="AD673" s="50"/>
      <c r="AE673" s="50"/>
      <c r="AF673" s="49"/>
      <c r="AG673" s="49"/>
      <c r="AH673" s="49"/>
      <c r="AI673" s="49"/>
      <c r="AJ673" s="49"/>
      <c r="AK673" s="49"/>
      <c r="AL673" s="49"/>
      <c r="AM673" s="49"/>
      <c r="AN673" s="49"/>
      <c r="AO673" s="49"/>
      <c r="AP673" s="49"/>
      <c r="AQ673" s="49"/>
      <c r="AR673" s="49"/>
    </row>
    <row r="674" spans="1:44" s="51" customFormat="1" ht="30" customHeight="1" thickBot="1">
      <c r="A674" s="492"/>
      <c r="B674" s="225"/>
      <c r="C674" s="711" t="s">
        <v>58</v>
      </c>
      <c r="D674" s="98"/>
      <c r="E674" s="61"/>
      <c r="F674" s="256" t="s">
        <v>54</v>
      </c>
      <c r="G674" s="493"/>
      <c r="H674" s="493"/>
      <c r="I674" s="255" t="s">
        <v>54</v>
      </c>
      <c r="J674" s="255" t="s">
        <v>54</v>
      </c>
      <c r="K674" s="255"/>
      <c r="L674" s="712">
        <f>SUM(L672:L673)</f>
        <v>0</v>
      </c>
      <c r="M674" s="713">
        <f>SUM(M672:M673)</f>
        <v>0</v>
      </c>
      <c r="N674" s="713">
        <f>SUM(N672:N673)</f>
        <v>0</v>
      </c>
      <c r="O674" s="713">
        <f>SUM(O672:O673)</f>
        <v>0.31041666666715173</v>
      </c>
      <c r="P674" s="227" t="s">
        <v>54</v>
      </c>
      <c r="Q674" s="227" t="s">
        <v>54</v>
      </c>
      <c r="R674" s="227" t="s">
        <v>54</v>
      </c>
      <c r="S674" s="227"/>
      <c r="T674" s="380"/>
      <c r="U674" s="227"/>
      <c r="V674" s="404">
        <f>$AB$15-((N674*24))</f>
        <v>696</v>
      </c>
      <c r="W674" s="405">
        <v>131</v>
      </c>
      <c r="X674" s="98">
        <v>15.69</v>
      </c>
      <c r="Y674" s="406">
        <f>W674*X674</f>
        <v>2055.39</v>
      </c>
      <c r="Z674" s="404">
        <f>(Y674*(V674-L674*24))/V674</f>
        <v>2055.39</v>
      </c>
      <c r="AA674" s="407">
        <f>(Z674/Y674)*100</f>
        <v>100</v>
      </c>
      <c r="AB674" s="50"/>
      <c r="AC674" s="50"/>
      <c r="AD674" s="50"/>
      <c r="AE674" s="50"/>
      <c r="AF674" s="49"/>
      <c r="AG674" s="49"/>
      <c r="AH674" s="49"/>
      <c r="AI674" s="49"/>
      <c r="AJ674" s="49"/>
      <c r="AK674" s="49"/>
      <c r="AL674" s="49"/>
      <c r="AM674" s="49"/>
      <c r="AN674" s="49"/>
      <c r="AO674" s="49"/>
      <c r="AP674" s="49"/>
      <c r="AQ674" s="49"/>
      <c r="AR674" s="49"/>
    </row>
    <row r="675" spans="1:44" s="69" customFormat="1" ht="30" customHeight="1" thickBot="1">
      <c r="A675" s="1124">
        <v>24</v>
      </c>
      <c r="B675" s="1061" t="s">
        <v>366</v>
      </c>
      <c r="C675" s="1091" t="s">
        <v>367</v>
      </c>
      <c r="D675" s="1122">
        <v>17.690999999999999</v>
      </c>
      <c r="E675" s="1053" t="s">
        <v>53</v>
      </c>
      <c r="F675" s="129" t="s">
        <v>54</v>
      </c>
      <c r="G675" s="399"/>
      <c r="H675" s="399"/>
      <c r="I675" s="129" t="s">
        <v>54</v>
      </c>
      <c r="J675" s="129" t="s">
        <v>54</v>
      </c>
      <c r="K675" s="83"/>
      <c r="L675" s="151">
        <f>IF(RIGHT(S675)="T",(+H675-G675),0)</f>
        <v>0</v>
      </c>
      <c r="M675" s="151">
        <f>IF(RIGHT(S675)="U",(+H675-G675),0)</f>
        <v>0</v>
      </c>
      <c r="N675" s="151">
        <f>IF(RIGHT(S675)="C",(+H675-G675),0)</f>
        <v>0</v>
      </c>
      <c r="O675" s="151">
        <f>IF(RIGHT(S675)="D",(+H675-G675),0)</f>
        <v>0</v>
      </c>
      <c r="P675" s="129" t="s">
        <v>54</v>
      </c>
      <c r="Q675" s="129" t="s">
        <v>54</v>
      </c>
      <c r="R675" s="129" t="s">
        <v>54</v>
      </c>
      <c r="S675" s="393"/>
      <c r="T675" s="714"/>
      <c r="U675" s="131"/>
      <c r="V675" s="241"/>
      <c r="W675" s="242"/>
      <c r="X675" s="242"/>
      <c r="Y675" s="242"/>
      <c r="Z675" s="242"/>
      <c r="AA675" s="243"/>
    </row>
    <row r="676" spans="1:44" s="69" customFormat="1" ht="30" customHeight="1">
      <c r="A676" s="1125"/>
      <c r="B676" s="1087"/>
      <c r="C676" s="1097"/>
      <c r="D676" s="1123"/>
      <c r="E676" s="1078"/>
      <c r="F676" s="129" t="s">
        <v>54</v>
      </c>
      <c r="G676" s="399"/>
      <c r="H676" s="399"/>
      <c r="I676" s="129" t="s">
        <v>54</v>
      </c>
      <c r="J676" s="129" t="s">
        <v>54</v>
      </c>
      <c r="K676" s="83"/>
      <c r="L676" s="151">
        <f>IF(RIGHT(S676)="T",(+H676-G676),0)</f>
        <v>0</v>
      </c>
      <c r="M676" s="151">
        <f>IF(RIGHT(S676)="U",(+H676-G676),0)</f>
        <v>0</v>
      </c>
      <c r="N676" s="151">
        <f>IF(RIGHT(S676)="C",(+H676-G676),0)</f>
        <v>0</v>
      </c>
      <c r="O676" s="151">
        <f>IF(RIGHT(S676)="D",(+H676-G676),0)</f>
        <v>0</v>
      </c>
      <c r="P676" s="129" t="s">
        <v>54</v>
      </c>
      <c r="Q676" s="129" t="s">
        <v>54</v>
      </c>
      <c r="R676" s="129" t="s">
        <v>54</v>
      </c>
      <c r="S676" s="393"/>
      <c r="T676" s="714"/>
      <c r="U676" s="131"/>
      <c r="V676" s="241"/>
      <c r="W676" s="242"/>
      <c r="X676" s="242"/>
      <c r="Y676" s="242"/>
      <c r="Z676" s="242"/>
      <c r="AA676" s="243"/>
    </row>
    <row r="677" spans="1:44" s="69" customFormat="1" ht="30" customHeight="1" thickBot="1">
      <c r="A677" s="484"/>
      <c r="B677" s="250"/>
      <c r="C677" s="485" t="s">
        <v>58</v>
      </c>
      <c r="D677" s="250"/>
      <c r="E677" s="136"/>
      <c r="F677" s="137" t="s">
        <v>54</v>
      </c>
      <c r="G677" s="424"/>
      <c r="H677" s="424"/>
      <c r="I677" s="137" t="s">
        <v>54</v>
      </c>
      <c r="J677" s="137" t="s">
        <v>54</v>
      </c>
      <c r="K677" s="137" t="s">
        <v>54</v>
      </c>
      <c r="L677" s="138">
        <f>SUM(L675:L676)</f>
        <v>0</v>
      </c>
      <c r="M677" s="138">
        <f t="shared" ref="M677:O677" si="723">SUM(M675:M676)</f>
        <v>0</v>
      </c>
      <c r="N677" s="138">
        <f t="shared" si="723"/>
        <v>0</v>
      </c>
      <c r="O677" s="138">
        <f t="shared" si="723"/>
        <v>0</v>
      </c>
      <c r="P677" s="137" t="s">
        <v>54</v>
      </c>
      <c r="Q677" s="137" t="s">
        <v>54</v>
      </c>
      <c r="R677" s="137" t="s">
        <v>54</v>
      </c>
      <c r="S677" s="250"/>
      <c r="T677" s="486"/>
      <c r="U677" s="250"/>
      <c r="V677" s="426">
        <f>$AB$15-((N677*24))</f>
        <v>696</v>
      </c>
      <c r="W677" s="427">
        <v>131</v>
      </c>
      <c r="X677" s="98">
        <v>17.690999999999999</v>
      </c>
      <c r="Y677" s="428">
        <f>W677*X677</f>
        <v>2317.5209999999997</v>
      </c>
      <c r="Z677" s="429">
        <f>(Y677*(V677-L677*24))/V677</f>
        <v>2317.5209999999997</v>
      </c>
      <c r="AA677" s="430">
        <f>(Z677/Y677)*100</f>
        <v>100</v>
      </c>
    </row>
    <row r="678" spans="1:44" s="51" customFormat="1" ht="27.75" customHeight="1">
      <c r="A678" s="1082">
        <v>25</v>
      </c>
      <c r="B678" s="1074" t="s">
        <v>368</v>
      </c>
      <c r="C678" s="1055" t="s">
        <v>369</v>
      </c>
      <c r="D678" s="1051">
        <v>17.690999999999999</v>
      </c>
      <c r="E678" s="1037" t="s">
        <v>53</v>
      </c>
      <c r="F678" s="38" t="s">
        <v>54</v>
      </c>
      <c r="G678" s="399"/>
      <c r="H678" s="399"/>
      <c r="I678" s="247"/>
      <c r="J678" s="247"/>
      <c r="K678" s="247"/>
      <c r="L678" s="133">
        <f>IF(RIGHT(S678)="T",(+H678-G678),0)</f>
        <v>0</v>
      </c>
      <c r="M678" s="133">
        <f>IF(RIGHT(S678)="U",(+H678-G678),0)</f>
        <v>0</v>
      </c>
      <c r="N678" s="133">
        <f>IF(RIGHT(S678)="C",(+H678-G678),0)</f>
        <v>0</v>
      </c>
      <c r="O678" s="133">
        <f>IF(RIGHT(S678)="D",(+H678-G678),0)</f>
        <v>0</v>
      </c>
      <c r="P678" s="44"/>
      <c r="Q678" s="44"/>
      <c r="R678" s="44"/>
      <c r="S678" s="393"/>
      <c r="T678" s="714"/>
      <c r="U678" s="44"/>
      <c r="V678" s="107"/>
      <c r="W678" s="108"/>
      <c r="X678" s="530"/>
      <c r="Y678" s="109"/>
      <c r="Z678" s="107"/>
      <c r="AA678" s="110"/>
      <c r="AB678" s="50"/>
      <c r="AC678" s="50"/>
      <c r="AD678" s="50"/>
      <c r="AE678" s="50"/>
      <c r="AF678" s="49"/>
      <c r="AG678" s="49"/>
      <c r="AH678" s="49"/>
      <c r="AI678" s="49"/>
      <c r="AJ678" s="49"/>
      <c r="AK678" s="49"/>
      <c r="AL678" s="49"/>
      <c r="AM678" s="49"/>
      <c r="AN678" s="49"/>
      <c r="AO678" s="49"/>
      <c r="AP678" s="49"/>
      <c r="AQ678" s="49"/>
      <c r="AR678" s="49"/>
    </row>
    <row r="679" spans="1:44" s="69" customFormat="1" ht="30" customHeight="1">
      <c r="A679" s="1121"/>
      <c r="B679" s="1093"/>
      <c r="C679" s="1068"/>
      <c r="D679" s="1102"/>
      <c r="E679" s="1038"/>
      <c r="F679" s="155"/>
      <c r="G679" s="399"/>
      <c r="H679" s="399"/>
      <c r="I679" s="155"/>
      <c r="J679" s="155"/>
      <c r="K679" s="142"/>
      <c r="L679" s="133">
        <f>IF(RIGHT(S679)="T",(+H679-G679),0)</f>
        <v>0</v>
      </c>
      <c r="M679" s="133">
        <f>IF(RIGHT(S679)="U",(+H679-G679),0)</f>
        <v>0</v>
      </c>
      <c r="N679" s="133">
        <f>IF(RIGHT(S679)="C",(+H679-G679),0)</f>
        <v>0</v>
      </c>
      <c r="O679" s="133">
        <f>IF(RIGHT(S679)="D",(+H679-G679),0)</f>
        <v>0</v>
      </c>
      <c r="P679" s="155"/>
      <c r="Q679" s="155"/>
      <c r="R679" s="155"/>
      <c r="S679" s="393"/>
      <c r="T679" s="714"/>
      <c r="U679" s="156"/>
      <c r="V679" s="257"/>
      <c r="W679" s="257"/>
      <c r="X679" s="257"/>
      <c r="Y679" s="257"/>
      <c r="Z679" s="257"/>
      <c r="AA679" s="257"/>
    </row>
    <row r="680" spans="1:44" s="69" customFormat="1" ht="30" customHeight="1" thickBot="1">
      <c r="A680" s="494"/>
      <c r="B680" s="258"/>
      <c r="C680" s="495" t="s">
        <v>58</v>
      </c>
      <c r="D680" s="258"/>
      <c r="E680" s="565"/>
      <c r="F680" s="148" t="s">
        <v>54</v>
      </c>
      <c r="G680" s="424"/>
      <c r="H680" s="424"/>
      <c r="I680" s="148" t="s">
        <v>54</v>
      </c>
      <c r="J680" s="148" t="s">
        <v>54</v>
      </c>
      <c r="K680" s="148" t="s">
        <v>54</v>
      </c>
      <c r="L680" s="149">
        <f>SUM(L678:L679)</f>
        <v>0</v>
      </c>
      <c r="M680" s="149">
        <f t="shared" ref="M680:O680" si="724">SUM(M678:M679)</f>
        <v>0</v>
      </c>
      <c r="N680" s="149">
        <f t="shared" si="724"/>
        <v>0</v>
      </c>
      <c r="O680" s="149">
        <f t="shared" si="724"/>
        <v>0</v>
      </c>
      <c r="P680" s="148" t="s">
        <v>54</v>
      </c>
      <c r="Q680" s="148" t="s">
        <v>54</v>
      </c>
      <c r="R680" s="148" t="s">
        <v>54</v>
      </c>
      <c r="S680" s="258"/>
      <c r="T680" s="496"/>
      <c r="U680" s="258"/>
      <c r="V680" s="189">
        <f>$AB$15-((N680*24))</f>
        <v>696</v>
      </c>
      <c r="W680" s="190">
        <v>131</v>
      </c>
      <c r="X680" s="537">
        <v>17.690999999999999</v>
      </c>
      <c r="Y680" s="191">
        <f>W680*X680</f>
        <v>2317.5209999999997</v>
      </c>
      <c r="Z680" s="189">
        <f>(Y680*(V680-L680*24))/V680</f>
        <v>2317.5209999999997</v>
      </c>
      <c r="AA680" s="443">
        <f>(Z680/Y680)*100</f>
        <v>100</v>
      </c>
    </row>
    <row r="681" spans="1:44" s="51" customFormat="1" ht="30" customHeight="1" thickBot="1">
      <c r="A681" s="99">
        <v>26</v>
      </c>
      <c r="B681" s="100" t="s">
        <v>370</v>
      </c>
      <c r="C681" s="245" t="s">
        <v>371</v>
      </c>
      <c r="D681" s="66">
        <v>24.875</v>
      </c>
      <c r="E681" s="102" t="s">
        <v>53</v>
      </c>
      <c r="F681" s="103" t="s">
        <v>54</v>
      </c>
      <c r="G681" s="399"/>
      <c r="H681" s="399"/>
      <c r="I681" s="246"/>
      <c r="J681" s="246"/>
      <c r="K681" s="246"/>
      <c r="L681" s="308">
        <f>IF(RIGHT(S681)="T",(+H681-G681),0)</f>
        <v>0</v>
      </c>
      <c r="M681" s="44">
        <f>IF(RIGHT(S681)="U",(+H681-G681),0)</f>
        <v>0</v>
      </c>
      <c r="N681" s="44">
        <f>IF(RIGHT(S681)="C",(+H681-G681),0)</f>
        <v>0</v>
      </c>
      <c r="O681" s="44">
        <f>IF(RIGHT(S681)="D",(+H681-G681),0)</f>
        <v>0</v>
      </c>
      <c r="P681" s="105"/>
      <c r="Q681" s="105"/>
      <c r="R681" s="105"/>
      <c r="S681" s="393"/>
      <c r="T681" s="714"/>
      <c r="U681" s="105"/>
      <c r="V681" s="64"/>
      <c r="W681" s="65"/>
      <c r="X681" s="66"/>
      <c r="Y681" s="67"/>
      <c r="Z681" s="64"/>
      <c r="AA681" s="68"/>
      <c r="AB681" s="50"/>
      <c r="AC681" s="50"/>
      <c r="AD681" s="50"/>
      <c r="AE681" s="50"/>
      <c r="AF681" s="49"/>
      <c r="AG681" s="49"/>
      <c r="AH681" s="49"/>
      <c r="AI681" s="49"/>
      <c r="AJ681" s="49"/>
      <c r="AK681" s="49"/>
      <c r="AL681" s="49"/>
      <c r="AM681" s="49"/>
      <c r="AN681" s="49"/>
      <c r="AO681" s="49"/>
      <c r="AP681" s="49"/>
      <c r="AQ681" s="49"/>
      <c r="AR681" s="49"/>
    </row>
    <row r="682" spans="1:44" s="51" customFormat="1" ht="30" customHeight="1" thickBot="1">
      <c r="A682" s="99"/>
      <c r="B682" s="100"/>
      <c r="C682" s="495" t="s">
        <v>58</v>
      </c>
      <c r="D682" s="258"/>
      <c r="E682" s="747"/>
      <c r="F682" s="148" t="s">
        <v>54</v>
      </c>
      <c r="G682" s="371"/>
      <c r="H682" s="371"/>
      <c r="I682" s="246"/>
      <c r="J682" s="246"/>
      <c r="K682" s="246"/>
      <c r="L682" s="63">
        <f>SUM(L681:L681)</f>
        <v>0</v>
      </c>
      <c r="M682" s="63">
        <f>SUM(M681:M681)</f>
        <v>0</v>
      </c>
      <c r="N682" s="63">
        <f>SUM(N681:N681)</f>
        <v>0</v>
      </c>
      <c r="O682" s="63">
        <f>SUM(O681:O681)</f>
        <v>0</v>
      </c>
      <c r="P682" s="105"/>
      <c r="Q682" s="105"/>
      <c r="R682" s="105"/>
      <c r="S682" s="105"/>
      <c r="T682" s="377"/>
      <c r="U682" s="105"/>
      <c r="V682" s="64">
        <f>$AB$15-((N682*24))</f>
        <v>696</v>
      </c>
      <c r="W682" s="65">
        <v>131</v>
      </c>
      <c r="X682" s="66">
        <v>24.875</v>
      </c>
      <c r="Y682" s="67">
        <f>W682*X682</f>
        <v>3258.625</v>
      </c>
      <c r="Z682" s="64">
        <f>(Y682*(V682-L682*24))/V682</f>
        <v>3258.625</v>
      </c>
      <c r="AA682" s="68">
        <f>(Z682/Y682)*100</f>
        <v>100</v>
      </c>
      <c r="AB682" s="50"/>
      <c r="AC682" s="50"/>
      <c r="AD682" s="50"/>
      <c r="AE682" s="50"/>
      <c r="AF682" s="49"/>
      <c r="AG682" s="49"/>
      <c r="AH682" s="49"/>
      <c r="AI682" s="49"/>
      <c r="AJ682" s="49"/>
      <c r="AK682" s="49"/>
      <c r="AL682" s="49"/>
      <c r="AM682" s="49"/>
      <c r="AN682" s="49"/>
      <c r="AO682" s="49"/>
      <c r="AP682" s="49"/>
      <c r="AQ682" s="49"/>
      <c r="AR682" s="49"/>
    </row>
    <row r="683" spans="1:44" s="51" customFormat="1" ht="30" customHeight="1" thickBot="1">
      <c r="A683" s="99">
        <v>27</v>
      </c>
      <c r="B683" s="100" t="s">
        <v>372</v>
      </c>
      <c r="C683" s="245" t="s">
        <v>373</v>
      </c>
      <c r="D683" s="66">
        <v>12</v>
      </c>
      <c r="E683" s="545" t="s">
        <v>53</v>
      </c>
      <c r="F683" s="103" t="s">
        <v>54</v>
      </c>
      <c r="G683" s="399"/>
      <c r="H683" s="399"/>
      <c r="I683" s="246"/>
      <c r="J683" s="246"/>
      <c r="K683" s="246"/>
      <c r="L683" s="308">
        <f>IF(RIGHT(S683)="T",(+H683-G683),0)</f>
        <v>0</v>
      </c>
      <c r="M683" s="44">
        <f>IF(RIGHT(S683)="U",(+H683-G683),0)</f>
        <v>0</v>
      </c>
      <c r="N683" s="44">
        <f>IF(RIGHT(S683)="C",(+H683-G683),0)</f>
        <v>0</v>
      </c>
      <c r="O683" s="44">
        <f>IF(RIGHT(S683)="D",(+H683-G683),0)</f>
        <v>0</v>
      </c>
      <c r="P683" s="105"/>
      <c r="Q683" s="105"/>
      <c r="R683" s="105"/>
      <c r="S683" s="393"/>
      <c r="T683" s="714"/>
      <c r="U683" s="105"/>
      <c r="V683" s="64"/>
      <c r="W683" s="65"/>
      <c r="X683" s="66"/>
      <c r="Y683" s="67"/>
      <c r="Z683" s="64"/>
      <c r="AA683" s="68"/>
      <c r="AB683" s="50"/>
      <c r="AC683" s="50"/>
      <c r="AD683" s="50"/>
      <c r="AE683" s="50"/>
      <c r="AF683" s="49"/>
      <c r="AG683" s="49"/>
      <c r="AH683" s="49"/>
      <c r="AI683" s="49"/>
      <c r="AJ683" s="49"/>
      <c r="AK683" s="49"/>
      <c r="AL683" s="49"/>
      <c r="AM683" s="49"/>
      <c r="AN683" s="49"/>
      <c r="AO683" s="49"/>
      <c r="AP683" s="49"/>
      <c r="AQ683" s="49"/>
      <c r="AR683" s="49"/>
    </row>
    <row r="684" spans="1:44" s="51" customFormat="1" ht="30" customHeight="1" thickBot="1">
      <c r="A684" s="881"/>
      <c r="B684" s="879"/>
      <c r="C684" s="495" t="s">
        <v>58</v>
      </c>
      <c r="D684" s="258"/>
      <c r="E684" s="747"/>
      <c r="F684" s="148" t="s">
        <v>54</v>
      </c>
      <c r="G684" s="371"/>
      <c r="H684" s="371"/>
      <c r="I684" s="246"/>
      <c r="J684" s="246"/>
      <c r="K684" s="246"/>
      <c r="L684" s="63">
        <f>SUM(L683:L683)</f>
        <v>0</v>
      </c>
      <c r="M684" s="63">
        <f>SUM(M683:M683)</f>
        <v>0</v>
      </c>
      <c r="N684" s="63">
        <f>SUM(N683:N683)</f>
        <v>0</v>
      </c>
      <c r="O684" s="63">
        <f>SUM(O683:O683)</f>
        <v>0</v>
      </c>
      <c r="P684" s="105"/>
      <c r="Q684" s="105"/>
      <c r="R684" s="105"/>
      <c r="S684" s="105"/>
      <c r="T684" s="377"/>
      <c r="U684" s="105"/>
      <c r="V684" s="64">
        <f>$AB$15-((N684*24))</f>
        <v>696</v>
      </c>
      <c r="W684" s="65">
        <v>131</v>
      </c>
      <c r="X684" s="66">
        <v>12</v>
      </c>
      <c r="Y684" s="67">
        <f>W684*X684</f>
        <v>1572</v>
      </c>
      <c r="Z684" s="64">
        <f>(Y684*(V684-L684*24))/V684</f>
        <v>1572</v>
      </c>
      <c r="AA684" s="68">
        <f>(Z684/Y684)*100</f>
        <v>100</v>
      </c>
      <c r="AB684" s="50"/>
      <c r="AC684" s="50"/>
      <c r="AD684" s="50"/>
      <c r="AE684" s="50"/>
      <c r="AF684" s="49"/>
      <c r="AG684" s="49"/>
      <c r="AH684" s="49"/>
      <c r="AI684" s="49"/>
      <c r="AJ684" s="49"/>
      <c r="AK684" s="49"/>
      <c r="AL684" s="49"/>
      <c r="AM684" s="49"/>
      <c r="AN684" s="49"/>
      <c r="AO684" s="49"/>
      <c r="AP684" s="49"/>
      <c r="AQ684" s="49"/>
      <c r="AR684" s="49"/>
    </row>
    <row r="685" spans="1:44" s="51" customFormat="1" ht="35.25" customHeight="1">
      <c r="A685" s="644">
        <v>28</v>
      </c>
      <c r="B685" s="636" t="s">
        <v>374</v>
      </c>
      <c r="C685" s="650" t="s">
        <v>375</v>
      </c>
      <c r="D685" s="638">
        <v>10.4</v>
      </c>
      <c r="E685" s="640" t="s">
        <v>53</v>
      </c>
      <c r="F685" s="71" t="s">
        <v>54</v>
      </c>
      <c r="G685" s="399"/>
      <c r="H685" s="399"/>
      <c r="I685" s="253" t="s">
        <v>54</v>
      </c>
      <c r="J685" s="253" t="s">
        <v>54</v>
      </c>
      <c r="K685" s="253" t="s">
        <v>54</v>
      </c>
      <c r="L685" s="308">
        <f>IF(RIGHT(S685)="T",(+H685-G685),0)</f>
        <v>0</v>
      </c>
      <c r="M685" s="44">
        <f>IF(RIGHT(S685)="U",(+H685-G685),0)</f>
        <v>0</v>
      </c>
      <c r="N685" s="44">
        <f>IF(RIGHT(S685)="C",(+H685-G685),0)</f>
        <v>0</v>
      </c>
      <c r="O685" s="44">
        <f>IF(RIGHT(S685)="D",(+H685-G685),0)</f>
        <v>0</v>
      </c>
      <c r="P685" s="93" t="s">
        <v>54</v>
      </c>
      <c r="Q685" s="93" t="s">
        <v>54</v>
      </c>
      <c r="R685" s="93" t="s">
        <v>54</v>
      </c>
      <c r="S685" s="393"/>
      <c r="T685" s="714"/>
      <c r="U685" s="93"/>
      <c r="V685" s="94"/>
      <c r="W685" s="95"/>
      <c r="X685" s="95"/>
      <c r="Y685" s="95"/>
      <c r="Z685" s="95"/>
      <c r="AA685" s="96"/>
      <c r="AB685" s="50"/>
      <c r="AC685" s="50"/>
      <c r="AD685" s="50"/>
      <c r="AE685" s="50"/>
      <c r="AF685" s="49"/>
      <c r="AG685" s="49"/>
      <c r="AH685" s="49"/>
      <c r="AI685" s="49"/>
      <c r="AJ685" s="49"/>
      <c r="AK685" s="49"/>
      <c r="AL685" s="49"/>
      <c r="AM685" s="49"/>
      <c r="AN685" s="49"/>
      <c r="AO685" s="49"/>
      <c r="AP685" s="49"/>
      <c r="AQ685" s="49"/>
      <c r="AR685" s="49"/>
    </row>
    <row r="686" spans="1:44" s="69" customFormat="1" ht="30" customHeight="1" thickBot="1">
      <c r="A686" s="487"/>
      <c r="B686" s="251"/>
      <c r="C686" s="488" t="s">
        <v>58</v>
      </c>
      <c r="D686" s="251"/>
      <c r="E686" s="61"/>
      <c r="F686" s="62" t="s">
        <v>54</v>
      </c>
      <c r="G686" s="497"/>
      <c r="H686" s="497"/>
      <c r="I686" s="62" t="s">
        <v>54</v>
      </c>
      <c r="J686" s="62" t="s">
        <v>54</v>
      </c>
      <c r="K686" s="62" t="s">
        <v>54</v>
      </c>
      <c r="L686" s="63">
        <f>SUM(L685:L685)</f>
        <v>0</v>
      </c>
      <c r="M686" s="63">
        <f>SUM(M685:M685)</f>
        <v>0</v>
      </c>
      <c r="N686" s="63">
        <f>SUM(N685:N685)</f>
        <v>0</v>
      </c>
      <c r="O686" s="63">
        <f>SUM(O685:O685)</f>
        <v>0</v>
      </c>
      <c r="P686" s="62" t="s">
        <v>54</v>
      </c>
      <c r="Q686" s="62" t="s">
        <v>54</v>
      </c>
      <c r="R686" s="62" t="s">
        <v>54</v>
      </c>
      <c r="S686" s="489"/>
      <c r="T686" s="490"/>
      <c r="U686" s="251"/>
      <c r="V686" s="404">
        <f>$AB$15-((N686*24))</f>
        <v>696</v>
      </c>
      <c r="W686" s="405">
        <v>131</v>
      </c>
      <c r="X686" s="98">
        <v>10.4</v>
      </c>
      <c r="Y686" s="406">
        <f>W686*X686</f>
        <v>1362.4</v>
      </c>
      <c r="Z686" s="404">
        <f>(Y686*(V686-L686*24))/V686</f>
        <v>1362.4</v>
      </c>
      <c r="AA686" s="407">
        <f>(Z686/Y686)*100</f>
        <v>100</v>
      </c>
      <c r="AB686" s="59"/>
    </row>
    <row r="687" spans="1:44" s="51" customFormat="1" ht="30" customHeight="1">
      <c r="A687" s="1059">
        <v>29</v>
      </c>
      <c r="B687" s="1074" t="s">
        <v>376</v>
      </c>
      <c r="C687" s="1055" t="s">
        <v>377</v>
      </c>
      <c r="D687" s="1063">
        <v>14.86</v>
      </c>
      <c r="E687" s="1053" t="s">
        <v>53</v>
      </c>
      <c r="F687" s="38" t="s">
        <v>54</v>
      </c>
      <c r="G687" s="399"/>
      <c r="H687" s="399"/>
      <c r="I687" s="247"/>
      <c r="J687" s="247"/>
      <c r="K687" s="247"/>
      <c r="L687" s="293">
        <f t="shared" ref="L687" si="725">IF(RIGHT(S687)="T",(+H687-G687),0)</f>
        <v>0</v>
      </c>
      <c r="M687" s="143">
        <f t="shared" ref="M687" si="726">IF(RIGHT(S687)="U",(+H687-G687),0)</f>
        <v>0</v>
      </c>
      <c r="N687" s="143">
        <f t="shared" ref="N687" si="727">IF(RIGHT(S687)="C",(+H687-G687),0)</f>
        <v>0</v>
      </c>
      <c r="O687" s="143">
        <f t="shared" ref="O687" si="728">IF(RIGHT(S687)="D",(+H687-G687),0)</f>
        <v>0</v>
      </c>
      <c r="P687" s="44"/>
      <c r="Q687" s="44"/>
      <c r="R687" s="44"/>
      <c r="S687" s="393"/>
      <c r="T687" s="714"/>
      <c r="U687" s="44"/>
      <c r="V687" s="107"/>
      <c r="W687" s="108"/>
      <c r="X687" s="530"/>
      <c r="Y687" s="109"/>
      <c r="Z687" s="107"/>
      <c r="AA687" s="110"/>
      <c r="AB687" s="50"/>
      <c r="AC687" s="50"/>
      <c r="AD687" s="50"/>
      <c r="AE687" s="50"/>
      <c r="AF687" s="260"/>
      <c r="AG687" s="260"/>
      <c r="AH687" s="260"/>
      <c r="AI687" s="260"/>
      <c r="AJ687" s="260"/>
      <c r="AK687" s="260"/>
      <c r="AL687" s="260"/>
      <c r="AM687" s="260"/>
      <c r="AN687" s="260"/>
      <c r="AO687" s="260"/>
      <c r="AP687" s="260"/>
      <c r="AQ687" s="260"/>
      <c r="AR687" s="260"/>
    </row>
    <row r="688" spans="1:44" s="51" customFormat="1" ht="30" customHeight="1">
      <c r="A688" s="1060"/>
      <c r="B688" s="1075"/>
      <c r="C688" s="1056"/>
      <c r="D688" s="1064"/>
      <c r="E688" s="1054"/>
      <c r="F688" s="88"/>
      <c r="G688" s="399"/>
      <c r="H688" s="399"/>
      <c r="I688" s="267"/>
      <c r="J688" s="267"/>
      <c r="K688" s="267"/>
      <c r="L688" s="293">
        <f t="shared" ref="L688" si="729">IF(RIGHT(S688)="T",(+H688-G688),0)</f>
        <v>0</v>
      </c>
      <c r="M688" s="143">
        <f t="shared" ref="M688" si="730">IF(RIGHT(S688)="U",(+H688-G688),0)</f>
        <v>0</v>
      </c>
      <c r="N688" s="143">
        <f t="shared" ref="N688" si="731">IF(RIGHT(S688)="C",(+H688-G688),0)</f>
        <v>0</v>
      </c>
      <c r="O688" s="143">
        <f t="shared" ref="O688" si="732">IF(RIGHT(S688)="D",(+H688-G688),0)</f>
        <v>0</v>
      </c>
      <c r="P688" s="42"/>
      <c r="Q688" s="42"/>
      <c r="R688" s="42"/>
      <c r="S688" s="393"/>
      <c r="T688" s="714"/>
      <c r="U688" s="42"/>
      <c r="V688" s="185"/>
      <c r="W688" s="45"/>
      <c r="X688" s="892"/>
      <c r="Y688" s="46"/>
      <c r="Z688" s="47"/>
      <c r="AA688" s="463"/>
      <c r="AB688" s="50"/>
      <c r="AC688" s="50"/>
      <c r="AD688" s="50"/>
      <c r="AE688" s="50"/>
      <c r="AF688" s="260"/>
      <c r="AG688" s="260"/>
      <c r="AH688" s="260"/>
      <c r="AI688" s="260"/>
      <c r="AJ688" s="260"/>
      <c r="AK688" s="260"/>
      <c r="AL688" s="260"/>
      <c r="AM688" s="260"/>
      <c r="AN688" s="260"/>
      <c r="AO688" s="260"/>
      <c r="AP688" s="260"/>
      <c r="AQ688" s="260"/>
      <c r="AR688" s="260"/>
    </row>
    <row r="689" spans="1:44" s="69" customFormat="1" ht="30" customHeight="1" thickBot="1">
      <c r="A689" s="487"/>
      <c r="B689" s="251"/>
      <c r="C689" s="488" t="s">
        <v>58</v>
      </c>
      <c r="D689" s="251"/>
      <c r="E689" s="61"/>
      <c r="F689" s="62" t="s">
        <v>54</v>
      </c>
      <c r="G689" s="497"/>
      <c r="H689" s="497"/>
      <c r="I689" s="62" t="s">
        <v>54</v>
      </c>
      <c r="J689" s="62" t="s">
        <v>54</v>
      </c>
      <c r="K689" s="62" t="s">
        <v>54</v>
      </c>
      <c r="L689" s="63">
        <f>SUM(L687:L688)</f>
        <v>0</v>
      </c>
      <c r="M689" s="63">
        <f>SUM(M687:M688)</f>
        <v>0</v>
      </c>
      <c r="N689" s="63">
        <f>SUM(N687:N688)</f>
        <v>0</v>
      </c>
      <c r="O689" s="63">
        <f>SUM(O687:O688)</f>
        <v>0</v>
      </c>
      <c r="P689" s="62" t="s">
        <v>54</v>
      </c>
      <c r="Q689" s="62" t="s">
        <v>54</v>
      </c>
      <c r="R689" s="62" t="s">
        <v>54</v>
      </c>
      <c r="S689" s="489"/>
      <c r="T689" s="490"/>
      <c r="U689" s="251"/>
      <c r="V689" s="396">
        <f>$AB$15-((N689*24))</f>
        <v>696</v>
      </c>
      <c r="W689" s="435">
        <v>131</v>
      </c>
      <c r="X689" s="150">
        <v>14.86</v>
      </c>
      <c r="Y689" s="397">
        <f>W689*X689</f>
        <v>1946.6599999999999</v>
      </c>
      <c r="Z689" s="396">
        <f>(Y689*(V689-L689*24))/V689</f>
        <v>1946.6599999999999</v>
      </c>
      <c r="AA689" s="398">
        <f>(Z689/Y689)*100</f>
        <v>100</v>
      </c>
      <c r="AB689" s="59"/>
    </row>
    <row r="690" spans="1:44" s="59" customFormat="1" ht="30" customHeight="1">
      <c r="A690" s="1049">
        <v>30</v>
      </c>
      <c r="B690" s="1061" t="s">
        <v>378</v>
      </c>
      <c r="C690" s="1065" t="s">
        <v>379</v>
      </c>
      <c r="D690" s="1063">
        <v>10.4</v>
      </c>
      <c r="E690" s="1036" t="s">
        <v>53</v>
      </c>
      <c r="F690" s="71" t="s">
        <v>54</v>
      </c>
      <c r="G690" s="171"/>
      <c r="H690" s="171"/>
      <c r="I690" s="71" t="s">
        <v>54</v>
      </c>
      <c r="J690" s="71" t="s">
        <v>54</v>
      </c>
      <c r="K690" s="71" t="s">
        <v>54</v>
      </c>
      <c r="L690" s="84">
        <f>IF(RIGHT(S690)="T",(+H690-G690),0)</f>
        <v>0</v>
      </c>
      <c r="M690" s="84">
        <f>IF(RIGHT(S690)="U",(+H690-G690),0)</f>
        <v>0</v>
      </c>
      <c r="N690" s="84">
        <f>IF(RIGHT(S690)="C",(+H690-G690),0)</f>
        <v>0</v>
      </c>
      <c r="O690" s="84">
        <f>IF(RIGHT(S690)="D",(+H690-G690),0)</f>
        <v>0</v>
      </c>
      <c r="P690" s="71" t="s">
        <v>54</v>
      </c>
      <c r="Q690" s="71" t="s">
        <v>54</v>
      </c>
      <c r="R690" s="71" t="s">
        <v>54</v>
      </c>
      <c r="S690" s="172"/>
      <c r="T690" s="378"/>
      <c r="U690" s="73"/>
      <c r="V690" s="85"/>
      <c r="W690" s="86"/>
      <c r="X690" s="86"/>
      <c r="Y690" s="86"/>
      <c r="Z690" s="86"/>
      <c r="AA690" s="87"/>
    </row>
    <row r="691" spans="1:44" s="59" customFormat="1" ht="30" customHeight="1">
      <c r="A691" s="1050"/>
      <c r="B691" s="1062"/>
      <c r="C691" s="1101"/>
      <c r="D691" s="1064"/>
      <c r="E691" s="1037"/>
      <c r="F691" s="88"/>
      <c r="G691" s="171"/>
      <c r="H691" s="171"/>
      <c r="I691" s="88"/>
      <c r="J691" s="88"/>
      <c r="K691" s="88"/>
      <c r="L691" s="78">
        <f>IF(RIGHT(S691)="T",(+H691-G691),0)</f>
        <v>0</v>
      </c>
      <c r="M691" s="78">
        <f>IF(RIGHT(S691)="U",(+H691-G691),0)</f>
        <v>0</v>
      </c>
      <c r="N691" s="78">
        <f>IF(RIGHT(S691)="C",(+H691-G691),0)</f>
        <v>0</v>
      </c>
      <c r="O691" s="78">
        <f>IF(RIGHT(S691)="D",(+H691-G691),0)</f>
        <v>0</v>
      </c>
      <c r="P691" s="88"/>
      <c r="Q691" s="88"/>
      <c r="R691" s="88"/>
      <c r="S691" s="172"/>
      <c r="T691" s="378"/>
      <c r="U691" s="89"/>
      <c r="V691" s="80"/>
      <c r="W691" s="81"/>
      <c r="X691" s="81"/>
      <c r="Y691" s="81"/>
      <c r="Z691" s="81"/>
      <c r="AA691" s="82"/>
    </row>
    <row r="692" spans="1:44" s="69" customFormat="1" ht="30" customHeight="1" thickBot="1">
      <c r="A692" s="487"/>
      <c r="B692" s="251"/>
      <c r="C692" s="488" t="s">
        <v>58</v>
      </c>
      <c r="D692" s="251"/>
      <c r="E692" s="136"/>
      <c r="F692" s="62" t="s">
        <v>54</v>
      </c>
      <c r="G692" s="403"/>
      <c r="H692" s="403"/>
      <c r="I692" s="62" t="s">
        <v>54</v>
      </c>
      <c r="J692" s="62" t="s">
        <v>54</v>
      </c>
      <c r="K692" s="62" t="s">
        <v>54</v>
      </c>
      <c r="L692" s="63">
        <f>SUM(L690:L691)</f>
        <v>0</v>
      </c>
      <c r="M692" s="63">
        <f>SUM(M690:M691)</f>
        <v>0</v>
      </c>
      <c r="N692" s="63">
        <f>SUM(N690:N691)</f>
        <v>0</v>
      </c>
      <c r="O692" s="63">
        <f>SUM(O690:O691)</f>
        <v>0</v>
      </c>
      <c r="P692" s="62" t="s">
        <v>54</v>
      </c>
      <c r="Q692" s="62" t="s">
        <v>54</v>
      </c>
      <c r="R692" s="62" t="s">
        <v>54</v>
      </c>
      <c r="S692" s="489"/>
      <c r="T692" s="490"/>
      <c r="U692" s="251"/>
      <c r="V692" s="404">
        <f>$AB$15-((N692*24))</f>
        <v>696</v>
      </c>
      <c r="W692" s="405">
        <v>131</v>
      </c>
      <c r="X692" s="98">
        <v>10.4</v>
      </c>
      <c r="Y692" s="406">
        <f>W692*X692</f>
        <v>1362.4</v>
      </c>
      <c r="Z692" s="404">
        <f>(Y692*(V692-L692*24))/V692</f>
        <v>1362.4</v>
      </c>
      <c r="AA692" s="407">
        <f>(Z692/Y692)*100</f>
        <v>100</v>
      </c>
      <c r="AB692" s="59"/>
    </row>
    <row r="693" spans="1:44" s="59" customFormat="1" ht="30" customHeight="1" thickBot="1">
      <c r="A693" s="1049">
        <v>31</v>
      </c>
      <c r="B693" s="1061" t="s">
        <v>380</v>
      </c>
      <c r="C693" s="1065" t="s">
        <v>381</v>
      </c>
      <c r="D693" s="1063">
        <v>14.86</v>
      </c>
      <c r="E693" s="1037" t="s">
        <v>53</v>
      </c>
      <c r="F693" s="71" t="s">
        <v>54</v>
      </c>
      <c r="G693" s="399"/>
      <c r="H693" s="399"/>
      <c r="I693" s="71" t="s">
        <v>54</v>
      </c>
      <c r="J693" s="71" t="s">
        <v>54</v>
      </c>
      <c r="K693" s="71" t="s">
        <v>54</v>
      </c>
      <c r="L693" s="72">
        <f>IF(RIGHT(S693)="T",(+H693-G693),0)</f>
        <v>0</v>
      </c>
      <c r="M693" s="72">
        <f>IF(RIGHT(S693)="U",(+H693-G693),0)</f>
        <v>0</v>
      </c>
      <c r="N693" s="72">
        <f>IF(RIGHT(S693)="C",(+H693-G693),0)</f>
        <v>0</v>
      </c>
      <c r="O693" s="72">
        <f>IF(RIGHT(S693)="D",(+H693-G693),0)</f>
        <v>0</v>
      </c>
      <c r="P693" s="71" t="s">
        <v>54</v>
      </c>
      <c r="Q693" s="71" t="s">
        <v>54</v>
      </c>
      <c r="R693" s="71" t="s">
        <v>54</v>
      </c>
      <c r="S693" s="393"/>
      <c r="T693" s="714"/>
      <c r="U693" s="73"/>
      <c r="V693" s="85"/>
      <c r="W693" s="86"/>
      <c r="X693" s="86"/>
      <c r="Y693" s="86"/>
      <c r="Z693" s="86"/>
      <c r="AA693" s="87"/>
    </row>
    <row r="694" spans="1:44" s="59" customFormat="1" ht="30" customHeight="1">
      <c r="A694" s="1050"/>
      <c r="B694" s="1062"/>
      <c r="C694" s="1101"/>
      <c r="D694" s="1064"/>
      <c r="E694" s="1037"/>
      <c r="F694" s="88"/>
      <c r="G694" s="399"/>
      <c r="H694" s="399"/>
      <c r="I694" s="88"/>
      <c r="J694" s="88"/>
      <c r="K694" s="88"/>
      <c r="L694" s="72">
        <f>IF(RIGHT(S694)="T",(+H694-G694),0)</f>
        <v>0</v>
      </c>
      <c r="M694" s="72">
        <f>IF(RIGHT(S694)="U",(+H694-G694),0)</f>
        <v>0</v>
      </c>
      <c r="N694" s="72">
        <f>IF(RIGHT(S694)="C",(+H694-G694),0)</f>
        <v>0</v>
      </c>
      <c r="O694" s="72">
        <f>IF(RIGHT(S694)="D",(+H694-G694),0)</f>
        <v>0</v>
      </c>
      <c r="P694" s="88"/>
      <c r="Q694" s="88"/>
      <c r="R694" s="88"/>
      <c r="S694" s="393"/>
      <c r="T694" s="714"/>
      <c r="U694" s="89"/>
      <c r="V694" s="80"/>
      <c r="W694" s="81"/>
      <c r="X694" s="81"/>
      <c r="Y694" s="81"/>
      <c r="Z694" s="81"/>
      <c r="AA694" s="82"/>
    </row>
    <row r="695" spans="1:44" s="59" customFormat="1" ht="30" customHeight="1">
      <c r="A695" s="1050"/>
      <c r="B695" s="1062"/>
      <c r="C695" s="1101"/>
      <c r="D695" s="1064"/>
      <c r="E695" s="1037"/>
      <c r="F695" s="88"/>
      <c r="G695" s="399"/>
      <c r="H695" s="399"/>
      <c r="I695" s="88"/>
      <c r="J695" s="88"/>
      <c r="K695" s="88"/>
      <c r="L695" s="78">
        <f t="shared" ref="L695" si="733">IF(RIGHT(S695)="T",(+H695-G695),0)</f>
        <v>0</v>
      </c>
      <c r="M695" s="78">
        <f t="shared" ref="M695" si="734">IF(RIGHT(S695)="U",(+H695-G695),0)</f>
        <v>0</v>
      </c>
      <c r="N695" s="78">
        <f t="shared" ref="N695" si="735">IF(RIGHT(S695)="C",(+H695-G695),0)</f>
        <v>0</v>
      </c>
      <c r="O695" s="78">
        <f t="shared" ref="O695" si="736">IF(RIGHT(S695)="D",(+H695-G695),0)</f>
        <v>0</v>
      </c>
      <c r="P695" s="88"/>
      <c r="Q695" s="88"/>
      <c r="R695" s="88"/>
      <c r="S695" s="393"/>
      <c r="T695" s="714"/>
      <c r="U695" s="89"/>
      <c r="V695" s="80"/>
      <c r="W695" s="81"/>
      <c r="X695" s="81"/>
      <c r="Y695" s="81"/>
      <c r="Z695" s="81"/>
      <c r="AA695" s="82"/>
    </row>
    <row r="696" spans="1:44" s="69" customFormat="1" ht="30" customHeight="1" thickBot="1">
      <c r="A696" s="487"/>
      <c r="B696" s="251"/>
      <c r="C696" s="488" t="s">
        <v>58</v>
      </c>
      <c r="D696" s="251"/>
      <c r="E696" s="136"/>
      <c r="F696" s="62" t="s">
        <v>54</v>
      </c>
      <c r="G696" s="403"/>
      <c r="H696" s="403"/>
      <c r="I696" s="62" t="s">
        <v>54</v>
      </c>
      <c r="J696" s="62" t="s">
        <v>54</v>
      </c>
      <c r="K696" s="164"/>
      <c r="L696" s="63">
        <f>SUM(L693:L695)</f>
        <v>0</v>
      </c>
      <c r="M696" s="63">
        <f>SUM(M693:M695)</f>
        <v>0</v>
      </c>
      <c r="N696" s="63">
        <f>SUM(N693:N695)</f>
        <v>0</v>
      </c>
      <c r="O696" s="63">
        <f>SUM(O693:O695)</f>
        <v>0</v>
      </c>
      <c r="P696" s="62" t="s">
        <v>54</v>
      </c>
      <c r="Q696" s="62" t="s">
        <v>54</v>
      </c>
      <c r="R696" s="62" t="s">
        <v>54</v>
      </c>
      <c r="S696" s="489"/>
      <c r="T696" s="490"/>
      <c r="U696" s="251"/>
      <c r="V696" s="404">
        <f>$AB$15-((N696*24))</f>
        <v>696</v>
      </c>
      <c r="W696" s="405">
        <v>131</v>
      </c>
      <c r="X696" s="98">
        <v>14.86</v>
      </c>
      <c r="Y696" s="406">
        <f>W696*X696</f>
        <v>1946.6599999999999</v>
      </c>
      <c r="Z696" s="404">
        <f>(Y696*(V696-L696*24))/V696</f>
        <v>1946.6599999999999</v>
      </c>
      <c r="AA696" s="407">
        <f>(Z696/Y696)*100</f>
        <v>100</v>
      </c>
      <c r="AB696" s="50"/>
    </row>
    <row r="697" spans="1:44" ht="30" customHeight="1" thickBot="1">
      <c r="A697" s="1046">
        <v>32</v>
      </c>
      <c r="B697" s="1074" t="s">
        <v>382</v>
      </c>
      <c r="C697" s="1094" t="s">
        <v>383</v>
      </c>
      <c r="D697" s="1063">
        <v>143.553</v>
      </c>
      <c r="E697" s="1036" t="s">
        <v>53</v>
      </c>
      <c r="F697" s="129" t="s">
        <v>54</v>
      </c>
      <c r="G697" s="399">
        <v>42403.967361111114</v>
      </c>
      <c r="H697" s="399">
        <v>42403.991666666669</v>
      </c>
      <c r="I697" s="236"/>
      <c r="J697" s="236"/>
      <c r="K697" s="236"/>
      <c r="L697" s="151">
        <f>IF(RIGHT(S697)="T",(+H697-G697),0)</f>
        <v>0</v>
      </c>
      <c r="M697" s="151">
        <f>IF(RIGHT(S697)="U",(+H697-G697),0)</f>
        <v>2.4305555554747116E-2</v>
      </c>
      <c r="N697" s="151">
        <f>IF(RIGHT(S697)="C",(+H697-G697),0)</f>
        <v>0</v>
      </c>
      <c r="O697" s="151">
        <f>IF(RIGHT(S697)="D",(+H697-G697),0)</f>
        <v>0</v>
      </c>
      <c r="P697" s="93"/>
      <c r="Q697" s="93"/>
      <c r="R697" s="93"/>
      <c r="S697" s="393" t="s">
        <v>836</v>
      </c>
      <c r="T697" s="714" t="s">
        <v>1008</v>
      </c>
      <c r="U697" s="93"/>
      <c r="V697" s="159"/>
      <c r="W697" s="160"/>
      <c r="X697" s="160"/>
      <c r="Y697" s="160"/>
      <c r="Z697" s="160"/>
      <c r="AA697" s="161"/>
      <c r="AB697" s="2"/>
      <c r="AC697" s="2"/>
      <c r="AD697" s="2"/>
      <c r="AE697" s="2"/>
      <c r="AF697" s="261"/>
      <c r="AG697" s="261"/>
      <c r="AH697" s="261"/>
      <c r="AI697" s="262"/>
      <c r="AJ697" s="261"/>
      <c r="AK697" s="261"/>
      <c r="AL697" s="261"/>
      <c r="AM697" s="261"/>
      <c r="AN697" s="261"/>
      <c r="AO697" s="261"/>
      <c r="AP697" s="261"/>
      <c r="AQ697" s="261"/>
      <c r="AR697" s="262"/>
    </row>
    <row r="698" spans="1:44" ht="30" customHeight="1" thickBot="1">
      <c r="A698" s="1047"/>
      <c r="B698" s="1075"/>
      <c r="C698" s="1100"/>
      <c r="D698" s="1064"/>
      <c r="E698" s="1037"/>
      <c r="F698" s="129" t="s">
        <v>54</v>
      </c>
      <c r="G698" s="399">
        <v>42408.370138888888</v>
      </c>
      <c r="H698" s="399">
        <v>42408.87777777778</v>
      </c>
      <c r="I698" s="236"/>
      <c r="J698" s="236"/>
      <c r="K698" s="236"/>
      <c r="L698" s="151">
        <f t="shared" ref="L698:L699" si="737">IF(RIGHT(S698)="T",(+H698-G698),0)</f>
        <v>0</v>
      </c>
      <c r="M698" s="151">
        <f t="shared" ref="M698:M699" si="738">IF(RIGHT(S698)="U",(+H698-G698),0)</f>
        <v>0</v>
      </c>
      <c r="N698" s="151">
        <f t="shared" ref="N698:N699" si="739">IF(RIGHT(S698)="C",(+H698-G698),0)</f>
        <v>0</v>
      </c>
      <c r="O698" s="151">
        <f t="shared" ref="O698:O699" si="740">IF(RIGHT(S698)="D",(+H698-G698),0)</f>
        <v>0.50763888889196096</v>
      </c>
      <c r="P698" s="93"/>
      <c r="Q698" s="93"/>
      <c r="R698" s="93"/>
      <c r="S698" s="393" t="s">
        <v>831</v>
      </c>
      <c r="T698" s="714" t="s">
        <v>997</v>
      </c>
      <c r="U698" s="42"/>
      <c r="V698" s="238"/>
      <c r="W698" s="239"/>
      <c r="X698" s="239"/>
      <c r="Y698" s="239"/>
      <c r="Z698" s="239"/>
      <c r="AA698" s="240"/>
      <c r="AB698" s="2"/>
      <c r="AC698" s="2"/>
      <c r="AD698" s="2"/>
      <c r="AE698" s="2"/>
      <c r="AF698" s="261"/>
      <c r="AG698" s="261"/>
      <c r="AH698" s="261"/>
      <c r="AI698" s="262"/>
      <c r="AJ698" s="261"/>
      <c r="AK698" s="261"/>
      <c r="AL698" s="261"/>
      <c r="AM698" s="261"/>
      <c r="AN698" s="261"/>
      <c r="AO698" s="261"/>
      <c r="AP698" s="261"/>
      <c r="AQ698" s="261"/>
      <c r="AR698" s="262"/>
    </row>
    <row r="699" spans="1:44" ht="30" customHeight="1">
      <c r="A699" s="1047"/>
      <c r="B699" s="1075"/>
      <c r="C699" s="1100"/>
      <c r="D699" s="1064"/>
      <c r="E699" s="1037"/>
      <c r="F699" s="129" t="s">
        <v>54</v>
      </c>
      <c r="G699" s="399">
        <v>42409.388194444444</v>
      </c>
      <c r="H699" s="399">
        <v>42409.754861111112</v>
      </c>
      <c r="I699" s="236"/>
      <c r="J699" s="236"/>
      <c r="K699" s="236"/>
      <c r="L699" s="151">
        <f t="shared" si="737"/>
        <v>0</v>
      </c>
      <c r="M699" s="151">
        <f t="shared" si="738"/>
        <v>0</v>
      </c>
      <c r="N699" s="151">
        <f t="shared" si="739"/>
        <v>0</v>
      </c>
      <c r="O699" s="151">
        <f t="shared" si="740"/>
        <v>0.36666666666860692</v>
      </c>
      <c r="P699" s="93"/>
      <c r="Q699" s="93"/>
      <c r="R699" s="93"/>
      <c r="S699" s="393" t="s">
        <v>831</v>
      </c>
      <c r="T699" s="714" t="s">
        <v>997</v>
      </c>
      <c r="U699" s="42"/>
      <c r="V699" s="238"/>
      <c r="W699" s="239"/>
      <c r="X699" s="239"/>
      <c r="Y699" s="239"/>
      <c r="Z699" s="239"/>
      <c r="AA699" s="240"/>
      <c r="AB699" s="2"/>
      <c r="AC699" s="2"/>
      <c r="AD699" s="2"/>
      <c r="AE699" s="2"/>
      <c r="AF699" s="261"/>
      <c r="AG699" s="261"/>
      <c r="AH699" s="261"/>
      <c r="AI699" s="262"/>
      <c r="AJ699" s="261"/>
      <c r="AK699" s="261"/>
      <c r="AL699" s="261"/>
      <c r="AM699" s="261"/>
      <c r="AN699" s="261"/>
      <c r="AO699" s="261"/>
      <c r="AP699" s="261"/>
      <c r="AQ699" s="261"/>
      <c r="AR699" s="262"/>
    </row>
    <row r="700" spans="1:44" s="69" customFormat="1" ht="30" customHeight="1" thickBot="1">
      <c r="A700" s="484"/>
      <c r="B700" s="250"/>
      <c r="C700" s="485" t="s">
        <v>58</v>
      </c>
      <c r="D700" s="250"/>
      <c r="E700" s="136"/>
      <c r="F700" s="137" t="s">
        <v>54</v>
      </c>
      <c r="G700" s="424"/>
      <c r="H700" s="424"/>
      <c r="I700" s="137" t="s">
        <v>54</v>
      </c>
      <c r="J700" s="137" t="s">
        <v>54</v>
      </c>
      <c r="K700" s="137" t="s">
        <v>54</v>
      </c>
      <c r="L700" s="138">
        <f>SUM(L697:L699)</f>
        <v>0</v>
      </c>
      <c r="M700" s="138">
        <f>SUM(M697:M699)</f>
        <v>2.4305555554747116E-2</v>
      </c>
      <c r="N700" s="138">
        <f>SUM(N697:N699)</f>
        <v>0</v>
      </c>
      <c r="O700" s="138">
        <f>SUM(O697:O699)</f>
        <v>0.87430555556056788</v>
      </c>
      <c r="P700" s="137" t="s">
        <v>54</v>
      </c>
      <c r="Q700" s="137" t="s">
        <v>54</v>
      </c>
      <c r="R700" s="137" t="s">
        <v>54</v>
      </c>
      <c r="S700" s="250"/>
      <c r="T700" s="486"/>
      <c r="U700" s="250"/>
      <c r="V700" s="426">
        <f>$AB$15-((N700*24))</f>
        <v>696</v>
      </c>
      <c r="W700" s="427">
        <v>131</v>
      </c>
      <c r="X700" s="98">
        <v>143.553</v>
      </c>
      <c r="Y700" s="428">
        <f>W700*X700</f>
        <v>18805.442999999999</v>
      </c>
      <c r="Z700" s="429">
        <f>(Y700*(V700-L700*24))/V700</f>
        <v>18805.442999999999</v>
      </c>
      <c r="AA700" s="430">
        <f>(Z700/Y700)*100</f>
        <v>100</v>
      </c>
    </row>
    <row r="701" spans="1:44" s="69" customFormat="1" ht="30" customHeight="1" thickBot="1">
      <c r="A701" s="1088">
        <v>33</v>
      </c>
      <c r="B701" s="1061" t="s">
        <v>384</v>
      </c>
      <c r="C701" s="1091" t="s">
        <v>385</v>
      </c>
      <c r="D701" s="1063">
        <v>143.553</v>
      </c>
      <c r="E701" s="1036" t="s">
        <v>53</v>
      </c>
      <c r="F701" s="129" t="s">
        <v>54</v>
      </c>
      <c r="G701" s="399">
        <v>42410.366666666669</v>
      </c>
      <c r="H701" s="399">
        <v>42410.753472222219</v>
      </c>
      <c r="I701" s="129" t="s">
        <v>54</v>
      </c>
      <c r="J701" s="129" t="s">
        <v>54</v>
      </c>
      <c r="K701" s="129" t="s">
        <v>54</v>
      </c>
      <c r="L701" s="151">
        <f>IF(RIGHT(S701)="T",(+H701-G701),0)</f>
        <v>0</v>
      </c>
      <c r="M701" s="151">
        <f>IF(RIGHT(S701)="U",(+H701-G701),0)</f>
        <v>0</v>
      </c>
      <c r="N701" s="151">
        <f>IF(RIGHT(S701)="C",(+H701-G701),0)</f>
        <v>0</v>
      </c>
      <c r="O701" s="151">
        <f>IF(RIGHT(S701)="D",(+H701-G701),0)</f>
        <v>0.38680555555038154</v>
      </c>
      <c r="P701" s="129" t="s">
        <v>54</v>
      </c>
      <c r="Q701" s="129" t="s">
        <v>54</v>
      </c>
      <c r="R701" s="129" t="s">
        <v>54</v>
      </c>
      <c r="S701" s="393" t="s">
        <v>831</v>
      </c>
      <c r="T701" s="714" t="s">
        <v>997</v>
      </c>
      <c r="U701" s="131"/>
      <c r="V701" s="152"/>
      <c r="W701" s="153"/>
      <c r="X701" s="153"/>
      <c r="Y701" s="153"/>
      <c r="Z701" s="153"/>
      <c r="AA701" s="154"/>
    </row>
    <row r="702" spans="1:44" s="69" customFormat="1" ht="44.25" customHeight="1" thickBot="1">
      <c r="A702" s="1096"/>
      <c r="B702" s="1062"/>
      <c r="C702" s="1092"/>
      <c r="D702" s="1064"/>
      <c r="E702" s="1037"/>
      <c r="F702" s="129" t="s">
        <v>54</v>
      </c>
      <c r="G702" s="399">
        <v>42410.930555555555</v>
      </c>
      <c r="H702" s="399">
        <v>42410.945833333331</v>
      </c>
      <c r="I702" s="129" t="s">
        <v>54</v>
      </c>
      <c r="J702" s="129" t="s">
        <v>54</v>
      </c>
      <c r="K702" s="129" t="s">
        <v>54</v>
      </c>
      <c r="L702" s="151">
        <f>IF(RIGHT(S702)="T",(+H702-G702),0)</f>
        <v>0</v>
      </c>
      <c r="M702" s="151">
        <f>IF(RIGHT(S702)="U",(+H702-G702),0)</f>
        <v>1.5277777776645962E-2</v>
      </c>
      <c r="N702" s="151">
        <f>IF(RIGHT(S702)="C",(+H702-G702),0)</f>
        <v>0</v>
      </c>
      <c r="O702" s="151">
        <f>IF(RIGHT(S702)="D",(+H702-G702),0)</f>
        <v>0</v>
      </c>
      <c r="P702" s="129" t="s">
        <v>54</v>
      </c>
      <c r="Q702" s="129" t="s">
        <v>54</v>
      </c>
      <c r="R702" s="129" t="s">
        <v>54</v>
      </c>
      <c r="S702" s="393" t="s">
        <v>836</v>
      </c>
      <c r="T702" s="714" t="s">
        <v>1009</v>
      </c>
      <c r="U702" s="418"/>
      <c r="V702" s="419"/>
      <c r="W702" s="420"/>
      <c r="X702" s="420"/>
      <c r="Y702" s="420"/>
      <c r="Z702" s="420"/>
      <c r="AA702" s="421"/>
    </row>
    <row r="703" spans="1:44" s="69" customFormat="1" ht="30" customHeight="1">
      <c r="A703" s="1089"/>
      <c r="B703" s="1087"/>
      <c r="C703" s="1097"/>
      <c r="D703" s="1067"/>
      <c r="E703" s="1038"/>
      <c r="F703" s="129" t="s">
        <v>54</v>
      </c>
      <c r="G703" s="399">
        <v>42411.356944444444</v>
      </c>
      <c r="H703" s="399">
        <v>42411.76666666667</v>
      </c>
      <c r="I703" s="129" t="s">
        <v>54</v>
      </c>
      <c r="J703" s="129" t="s">
        <v>54</v>
      </c>
      <c r="K703" s="129" t="s">
        <v>54</v>
      </c>
      <c r="L703" s="151">
        <f>IF(RIGHT(S703)="T",(+H703-G703),0)</f>
        <v>0</v>
      </c>
      <c r="M703" s="151">
        <f>IF(RIGHT(S703)="U",(+H703-G703),0)</f>
        <v>0</v>
      </c>
      <c r="N703" s="151">
        <f>IF(RIGHT(S703)="C",(+H703-G703),0)</f>
        <v>0</v>
      </c>
      <c r="O703" s="151">
        <f>IF(RIGHT(S703)="D",(+H703-G703),0)</f>
        <v>0.40972222222626442</v>
      </c>
      <c r="P703" s="129" t="s">
        <v>54</v>
      </c>
      <c r="Q703" s="129" t="s">
        <v>54</v>
      </c>
      <c r="R703" s="129" t="s">
        <v>54</v>
      </c>
      <c r="S703" s="393" t="s">
        <v>831</v>
      </c>
      <c r="T703" s="714" t="s">
        <v>997</v>
      </c>
      <c r="U703" s="418"/>
      <c r="V703" s="419"/>
      <c r="W703" s="420"/>
      <c r="X703" s="420"/>
      <c r="Y703" s="420"/>
      <c r="Z703" s="420"/>
      <c r="AA703" s="421"/>
    </row>
    <row r="704" spans="1:44" s="69" customFormat="1" ht="30" customHeight="1" thickBot="1">
      <c r="A704" s="484"/>
      <c r="B704" s="250"/>
      <c r="C704" s="485" t="s">
        <v>58</v>
      </c>
      <c r="D704" s="250"/>
      <c r="E704" s="61"/>
      <c r="F704" s="137" t="s">
        <v>54</v>
      </c>
      <c r="G704" s="424"/>
      <c r="H704" s="424"/>
      <c r="I704" s="137" t="s">
        <v>54</v>
      </c>
      <c r="J704" s="137" t="s">
        <v>54</v>
      </c>
      <c r="K704" s="157"/>
      <c r="L704" s="138">
        <f>SUM(L701:L703)</f>
        <v>0</v>
      </c>
      <c r="M704" s="138">
        <f t="shared" ref="M704:O704" si="741">SUM(M701:M703)</f>
        <v>1.5277777776645962E-2</v>
      </c>
      <c r="N704" s="138">
        <f t="shared" si="741"/>
        <v>0</v>
      </c>
      <c r="O704" s="138">
        <f t="shared" si="741"/>
        <v>0.79652777777664596</v>
      </c>
      <c r="P704" s="137" t="s">
        <v>54</v>
      </c>
      <c r="Q704" s="137" t="s">
        <v>54</v>
      </c>
      <c r="R704" s="137" t="s">
        <v>54</v>
      </c>
      <c r="S704" s="250"/>
      <c r="T704" s="486"/>
      <c r="U704" s="250"/>
      <c r="V704" s="426">
        <f t="shared" ref="V704:V713" si="742">$AB$15-((N704*24))</f>
        <v>696</v>
      </c>
      <c r="W704" s="427">
        <v>131</v>
      </c>
      <c r="X704" s="98">
        <v>143.553</v>
      </c>
      <c r="Y704" s="428">
        <f t="shared" ref="Y704:Y713" si="743">W704*X704</f>
        <v>18805.442999999999</v>
      </c>
      <c r="Z704" s="429">
        <f t="shared" ref="Z704:Z713" si="744">(Y704*(V704-L704*24))/V704</f>
        <v>18805.442999999999</v>
      </c>
      <c r="AA704" s="430">
        <f t="shared" ref="AA704:AA713" si="745">(Z704/Y704)*100</f>
        <v>100</v>
      </c>
    </row>
    <row r="705" spans="1:44" s="51" customFormat="1" ht="30" customHeight="1" thickBot="1">
      <c r="A705" s="1059">
        <v>34</v>
      </c>
      <c r="B705" s="1074" t="s">
        <v>386</v>
      </c>
      <c r="C705" s="1055" t="s">
        <v>387</v>
      </c>
      <c r="D705" s="1237">
        <v>144.63</v>
      </c>
      <c r="E705" s="1053" t="s">
        <v>53</v>
      </c>
      <c r="F705" s="38" t="s">
        <v>54</v>
      </c>
      <c r="G705" s="399">
        <v>42403.323611111111</v>
      </c>
      <c r="H705" s="399">
        <v>42403.791666666664</v>
      </c>
      <c r="I705" s="247"/>
      <c r="J705" s="247"/>
      <c r="K705" s="247"/>
      <c r="L705" s="151">
        <f>IF(RIGHT(S705)="T",(+H705-G705),0)</f>
        <v>0.46805555555329192</v>
      </c>
      <c r="M705" s="151">
        <f>IF(RIGHT(S705)="U",(+H705-G705),0)</f>
        <v>0</v>
      </c>
      <c r="N705" s="151">
        <f>IF(RIGHT(S705)="C",(+H705-G705),0)</f>
        <v>0</v>
      </c>
      <c r="O705" s="151">
        <f>IF(RIGHT(S705)="D",(+H705-G705),0)</f>
        <v>0</v>
      </c>
      <c r="P705" s="44"/>
      <c r="Q705" s="44"/>
      <c r="R705" s="44"/>
      <c r="S705" s="393" t="s">
        <v>834</v>
      </c>
      <c r="T705" s="714" t="s">
        <v>1010</v>
      </c>
      <c r="U705" s="44"/>
      <c r="V705" s="107"/>
      <c r="W705" s="108"/>
      <c r="X705" s="498"/>
      <c r="Y705" s="109"/>
      <c r="Z705" s="107"/>
      <c r="AA705" s="110"/>
      <c r="AB705" s="50"/>
      <c r="AC705" s="50"/>
      <c r="AD705" s="50"/>
      <c r="AE705" s="50"/>
      <c r="AF705" s="260"/>
      <c r="AG705" s="260"/>
      <c r="AH705" s="260"/>
      <c r="AI705" s="260"/>
      <c r="AJ705" s="260"/>
      <c r="AK705" s="260"/>
      <c r="AL705" s="260"/>
      <c r="AM705" s="260"/>
      <c r="AN705" s="260"/>
      <c r="AO705" s="260"/>
      <c r="AP705" s="260"/>
      <c r="AQ705" s="260"/>
      <c r="AR705" s="260"/>
    </row>
    <row r="706" spans="1:44" s="51" customFormat="1" ht="30" customHeight="1">
      <c r="A706" s="1103"/>
      <c r="B706" s="1093"/>
      <c r="C706" s="1068"/>
      <c r="D706" s="1238"/>
      <c r="E706" s="1078"/>
      <c r="F706" s="38" t="s">
        <v>54</v>
      </c>
      <c r="G706" s="399">
        <v>42404.35</v>
      </c>
      <c r="H706" s="399">
        <v>42404.842361111114</v>
      </c>
      <c r="I706" s="247"/>
      <c r="J706" s="247"/>
      <c r="K706" s="247"/>
      <c r="L706" s="151">
        <f>IF(RIGHT(S706)="T",(+H706-G706),0)</f>
        <v>0.492361111115315</v>
      </c>
      <c r="M706" s="151">
        <f>IF(RIGHT(S706)="U",(+H706-G706),0)</f>
        <v>0</v>
      </c>
      <c r="N706" s="151">
        <f>IF(RIGHT(S706)="C",(+H706-G706),0)</f>
        <v>0</v>
      </c>
      <c r="O706" s="151">
        <f>IF(RIGHT(S706)="D",(+H706-G706),0)</f>
        <v>0</v>
      </c>
      <c r="P706" s="44"/>
      <c r="Q706" s="44"/>
      <c r="R706" s="44"/>
      <c r="S706" s="393" t="s">
        <v>834</v>
      </c>
      <c r="T706" s="714" t="s">
        <v>1010</v>
      </c>
      <c r="U706" s="42"/>
      <c r="V706" s="189"/>
      <c r="W706" s="1028"/>
      <c r="X706" s="1035"/>
      <c r="Y706" s="191"/>
      <c r="Z706" s="189"/>
      <c r="AA706" s="443"/>
      <c r="AB706" s="50"/>
      <c r="AC706" s="50"/>
      <c r="AD706" s="50"/>
      <c r="AE706" s="50"/>
      <c r="AF706" s="260"/>
      <c r="AG706" s="260"/>
      <c r="AH706" s="260"/>
      <c r="AI706" s="260"/>
      <c r="AJ706" s="260"/>
      <c r="AK706" s="260"/>
      <c r="AL706" s="260"/>
      <c r="AM706" s="260"/>
      <c r="AN706" s="260"/>
      <c r="AO706" s="260"/>
      <c r="AP706" s="260"/>
      <c r="AQ706" s="260"/>
      <c r="AR706" s="260"/>
    </row>
    <row r="707" spans="1:44" s="69" customFormat="1" ht="30" customHeight="1" thickBot="1">
      <c r="A707" s="484"/>
      <c r="B707" s="250"/>
      <c r="C707" s="485" t="s">
        <v>58</v>
      </c>
      <c r="D707" s="250"/>
      <c r="E707" s="61"/>
      <c r="F707" s="137" t="s">
        <v>54</v>
      </c>
      <c r="G707" s="424"/>
      <c r="H707" s="424"/>
      <c r="I707" s="137" t="s">
        <v>54</v>
      </c>
      <c r="J707" s="137" t="s">
        <v>54</v>
      </c>
      <c r="K707" s="157"/>
      <c r="L707" s="138">
        <f>SUM(L705:L706)</f>
        <v>0.96041666666860692</v>
      </c>
      <c r="M707" s="138">
        <f t="shared" ref="M707:O707" si="746">SUM(M705:M706)</f>
        <v>0</v>
      </c>
      <c r="N707" s="138">
        <f t="shared" si="746"/>
        <v>0</v>
      </c>
      <c r="O707" s="138">
        <f t="shared" si="746"/>
        <v>0</v>
      </c>
      <c r="P707" s="137" t="s">
        <v>54</v>
      </c>
      <c r="Q707" s="137" t="s">
        <v>54</v>
      </c>
      <c r="R707" s="137" t="s">
        <v>54</v>
      </c>
      <c r="S707" s="250"/>
      <c r="T707" s="486"/>
      <c r="U707" s="250"/>
      <c r="V707" s="404">
        <f t="shared" ref="V707" si="747">$AB$15-((N707*24))</f>
        <v>696</v>
      </c>
      <c r="W707" s="405">
        <v>131</v>
      </c>
      <c r="X707" s="499">
        <v>144.63</v>
      </c>
      <c r="Y707" s="406">
        <f t="shared" ref="Y707" si="748">W707*X707</f>
        <v>18946.53</v>
      </c>
      <c r="Z707" s="404">
        <f t="shared" ref="Z707" si="749">(Y707*(V707-L707*24))/V707</f>
        <v>18319.06230387804</v>
      </c>
      <c r="AA707" s="407">
        <f t="shared" ref="AA707" si="750">(Z707/Y707)*100</f>
        <v>96.6882183907979</v>
      </c>
    </row>
    <row r="708" spans="1:44" ht="30" customHeight="1" thickBot="1">
      <c r="A708" s="1046">
        <v>35</v>
      </c>
      <c r="B708" s="1074" t="s">
        <v>388</v>
      </c>
      <c r="C708" s="1094" t="s">
        <v>389</v>
      </c>
      <c r="D708" s="1211">
        <v>144.63</v>
      </c>
      <c r="E708" s="1036" t="s">
        <v>53</v>
      </c>
      <c r="F708" s="263" t="s">
        <v>54</v>
      </c>
      <c r="G708" s="399">
        <v>42405.35</v>
      </c>
      <c r="H708" s="399">
        <v>42405.763888888891</v>
      </c>
      <c r="I708" s="264"/>
      <c r="J708" s="264"/>
      <c r="K708" s="264"/>
      <c r="L708" s="130">
        <f>IF(RIGHT(S708)="T",(+H708-G708),0)</f>
        <v>0.41388888889196096</v>
      </c>
      <c r="M708" s="130">
        <f>IF(RIGHT(S708)="U",(+H708-G708),0)</f>
        <v>0</v>
      </c>
      <c r="N708" s="130">
        <f>IF(RIGHT(S708)="C",(+H708-G708),0)</f>
        <v>0</v>
      </c>
      <c r="O708" s="130">
        <f>IF(RIGHT(S708)="D",(+H708-G708),0)</f>
        <v>0</v>
      </c>
      <c r="P708" s="44"/>
      <c r="Q708" s="44"/>
      <c r="R708" s="44"/>
      <c r="S708" s="393" t="s">
        <v>834</v>
      </c>
      <c r="T708" s="714" t="s">
        <v>1010</v>
      </c>
      <c r="U708" s="44"/>
      <c r="V708" s="241"/>
      <c r="W708" s="242"/>
      <c r="X708" s="242"/>
      <c r="Y708" s="242"/>
      <c r="Z708" s="242"/>
      <c r="AA708" s="243"/>
      <c r="AB708" s="2"/>
      <c r="AC708" s="2"/>
      <c r="AD708" s="2"/>
      <c r="AE708" s="2"/>
      <c r="AF708" s="261"/>
      <c r="AG708" s="261"/>
      <c r="AH708" s="261"/>
      <c r="AI708" s="262"/>
      <c r="AJ708" s="261"/>
      <c r="AK708" s="261"/>
      <c r="AL708" s="261"/>
      <c r="AM708" s="261"/>
      <c r="AN708" s="261"/>
      <c r="AO708" s="261"/>
      <c r="AP708" s="261"/>
      <c r="AQ708" s="261"/>
      <c r="AR708" s="262"/>
    </row>
    <row r="709" spans="1:44" ht="30" customHeight="1">
      <c r="A709" s="1047"/>
      <c r="B709" s="1075"/>
      <c r="C709" s="1100"/>
      <c r="D709" s="1212"/>
      <c r="E709" s="1038"/>
      <c r="F709" s="263" t="s">
        <v>54</v>
      </c>
      <c r="G709" s="399">
        <v>42406.386111111111</v>
      </c>
      <c r="H709" s="399">
        <v>42406.780555555553</v>
      </c>
      <c r="I709" s="264"/>
      <c r="J709" s="264"/>
      <c r="K709" s="264"/>
      <c r="L709" s="130">
        <f>IF(RIGHT(S709)="T",(+H709-G709),0)</f>
        <v>0.3944444444423425</v>
      </c>
      <c r="M709" s="130">
        <f>IF(RIGHT(S709)="U",(+H709-G709),0)</f>
        <v>0</v>
      </c>
      <c r="N709" s="130">
        <f>IF(RIGHT(S709)="C",(+H709-G709),0)</f>
        <v>0</v>
      </c>
      <c r="O709" s="130">
        <f>IF(RIGHT(S709)="D",(+H709-G709),0)</f>
        <v>0</v>
      </c>
      <c r="P709" s="44"/>
      <c r="Q709" s="44"/>
      <c r="R709" s="44"/>
      <c r="S709" s="393" t="s">
        <v>834</v>
      </c>
      <c r="T709" s="714" t="s">
        <v>1010</v>
      </c>
      <c r="U709" s="44"/>
      <c r="V709" s="238"/>
      <c r="W709" s="239"/>
      <c r="X709" s="239"/>
      <c r="Y709" s="239"/>
      <c r="Z709" s="239"/>
      <c r="AA709" s="240"/>
      <c r="AB709" s="2"/>
      <c r="AC709" s="2"/>
      <c r="AD709" s="2"/>
      <c r="AE709" s="2"/>
      <c r="AF709" s="261"/>
      <c r="AG709" s="261"/>
      <c r="AH709" s="261"/>
      <c r="AI709" s="262"/>
      <c r="AJ709" s="261"/>
      <c r="AK709" s="261"/>
      <c r="AL709" s="261"/>
      <c r="AM709" s="261"/>
      <c r="AN709" s="261"/>
      <c r="AO709" s="261"/>
      <c r="AP709" s="261"/>
      <c r="AQ709" s="261"/>
      <c r="AR709" s="262"/>
    </row>
    <row r="710" spans="1:44" s="69" customFormat="1" ht="30" customHeight="1" thickBot="1">
      <c r="A710" s="494"/>
      <c r="B710" s="258"/>
      <c r="C710" s="495" t="s">
        <v>58</v>
      </c>
      <c r="D710" s="258"/>
      <c r="E710" s="136"/>
      <c r="F710" s="148" t="s">
        <v>54</v>
      </c>
      <c r="G710" s="433"/>
      <c r="H710" s="433"/>
      <c r="I710" s="148" t="s">
        <v>54</v>
      </c>
      <c r="J710" s="148" t="s">
        <v>54</v>
      </c>
      <c r="K710" s="167"/>
      <c r="L710" s="149">
        <f>SUM(L708:L709)</f>
        <v>0.80833333333430346</v>
      </c>
      <c r="M710" s="149">
        <f t="shared" ref="M710:O710" si="751">SUM(M708:M709)</f>
        <v>0</v>
      </c>
      <c r="N710" s="149">
        <f t="shared" si="751"/>
        <v>0</v>
      </c>
      <c r="O710" s="149">
        <f t="shared" si="751"/>
        <v>0</v>
      </c>
      <c r="P710" s="148" t="s">
        <v>54</v>
      </c>
      <c r="Q710" s="148" t="s">
        <v>54</v>
      </c>
      <c r="R710" s="148" t="s">
        <v>54</v>
      </c>
      <c r="S710" s="258"/>
      <c r="T710" s="496"/>
      <c r="U710" s="258"/>
      <c r="V710" s="500">
        <f t="shared" si="742"/>
        <v>696</v>
      </c>
      <c r="W710" s="501">
        <v>131</v>
      </c>
      <c r="X710" s="502">
        <v>144.63</v>
      </c>
      <c r="Y710" s="503">
        <f t="shared" si="743"/>
        <v>18946.53</v>
      </c>
      <c r="Z710" s="504">
        <f t="shared" si="744"/>
        <v>18418.422698275226</v>
      </c>
      <c r="AA710" s="505">
        <f t="shared" si="745"/>
        <v>97.212643678157576</v>
      </c>
    </row>
    <row r="711" spans="1:44" ht="30" customHeight="1" thickBot="1">
      <c r="A711" s="1046">
        <v>36</v>
      </c>
      <c r="B711" s="1074" t="s">
        <v>390</v>
      </c>
      <c r="C711" s="1213" t="s">
        <v>391</v>
      </c>
      <c r="D711" s="1063">
        <v>28.02</v>
      </c>
      <c r="E711" s="1036" t="s">
        <v>53</v>
      </c>
      <c r="F711" s="263" t="s">
        <v>54</v>
      </c>
      <c r="G711" s="399"/>
      <c r="H711" s="399"/>
      <c r="I711" s="265"/>
      <c r="J711" s="265"/>
      <c r="K711" s="265"/>
      <c r="L711" s="130">
        <f>IF(RIGHT(S711)="T",(+H711-G711),0)</f>
        <v>0</v>
      </c>
      <c r="M711" s="130">
        <f>IF(RIGHT(S711)="U",(+H711-G711),0)</f>
        <v>0</v>
      </c>
      <c r="N711" s="130">
        <f>IF(RIGHT(S711)="C",(+H711-G711),0)</f>
        <v>0</v>
      </c>
      <c r="O711" s="130">
        <f>IF(RIGHT(S711)="D",(+H711-G711),0)</f>
        <v>0</v>
      </c>
      <c r="P711" s="44"/>
      <c r="Q711" s="44"/>
      <c r="R711" s="44"/>
      <c r="S711" s="393"/>
      <c r="T711" s="714"/>
      <c r="U711" s="44"/>
      <c r="V711" s="241"/>
      <c r="W711" s="242"/>
      <c r="X711" s="242"/>
      <c r="Y711" s="242"/>
      <c r="Z711" s="242"/>
      <c r="AA711" s="243"/>
      <c r="AB711" s="2"/>
      <c r="AC711" s="2"/>
      <c r="AD711" s="2"/>
      <c r="AE711" s="2"/>
      <c r="AF711" s="261"/>
      <c r="AG711" s="261"/>
      <c r="AH711" s="261"/>
      <c r="AI711" s="262"/>
      <c r="AJ711" s="261"/>
      <c r="AK711" s="261"/>
      <c r="AL711" s="261"/>
      <c r="AM711" s="261"/>
      <c r="AN711" s="261"/>
      <c r="AO711" s="261"/>
      <c r="AP711" s="261"/>
      <c r="AQ711" s="261"/>
      <c r="AR711" s="262"/>
    </row>
    <row r="712" spans="1:44" ht="30" customHeight="1">
      <c r="A712" s="1047"/>
      <c r="B712" s="1075"/>
      <c r="C712" s="1214"/>
      <c r="D712" s="1064"/>
      <c r="E712" s="1038"/>
      <c r="F712" s="132"/>
      <c r="G712" s="399"/>
      <c r="H712" s="399"/>
      <c r="I712" s="956"/>
      <c r="J712" s="956"/>
      <c r="K712" s="956"/>
      <c r="L712" s="130">
        <f>IF(RIGHT(S712)="T",(+H712-G712),0)</f>
        <v>0</v>
      </c>
      <c r="M712" s="130">
        <f>IF(RIGHT(S712)="U",(+H712-G712),0)</f>
        <v>0</v>
      </c>
      <c r="N712" s="130">
        <f>IF(RIGHT(S712)="C",(+H712-G712),0)</f>
        <v>0</v>
      </c>
      <c r="O712" s="130">
        <f>IF(RIGHT(S712)="D",(+H712-G712),0)</f>
        <v>0</v>
      </c>
      <c r="P712" s="42"/>
      <c r="Q712" s="42"/>
      <c r="R712" s="42"/>
      <c r="S712" s="393"/>
      <c r="T712" s="714"/>
      <c r="U712" s="42"/>
      <c r="V712" s="238"/>
      <c r="W712" s="239"/>
      <c r="X712" s="239"/>
      <c r="Y712" s="239"/>
      <c r="Z712" s="239"/>
      <c r="AA712" s="240"/>
      <c r="AB712" s="2"/>
      <c r="AC712" s="2"/>
      <c r="AD712" s="2"/>
      <c r="AE712" s="2"/>
      <c r="AF712" s="261"/>
      <c r="AG712" s="261"/>
      <c r="AH712" s="261"/>
      <c r="AI712" s="262"/>
      <c r="AJ712" s="261"/>
      <c r="AK712" s="261"/>
      <c r="AL712" s="261"/>
      <c r="AM712" s="261"/>
      <c r="AN712" s="261"/>
      <c r="AO712" s="261"/>
      <c r="AP712" s="261"/>
      <c r="AQ712" s="261"/>
      <c r="AR712" s="262"/>
    </row>
    <row r="713" spans="1:44" s="69" customFormat="1" ht="30" customHeight="1" thickBot="1">
      <c r="A713" s="494"/>
      <c r="B713" s="258"/>
      <c r="C713" s="495" t="s">
        <v>58</v>
      </c>
      <c r="D713" s="258"/>
      <c r="E713" s="136"/>
      <c r="F713" s="148" t="s">
        <v>54</v>
      </c>
      <c r="G713" s="433"/>
      <c r="H713" s="433"/>
      <c r="I713" s="148" t="s">
        <v>54</v>
      </c>
      <c r="J713" s="148" t="s">
        <v>54</v>
      </c>
      <c r="K713" s="167"/>
      <c r="L713" s="149">
        <f>SUM(L711:L712)</f>
        <v>0</v>
      </c>
      <c r="M713" s="149">
        <f>SUM(M711:M712)</f>
        <v>0</v>
      </c>
      <c r="N713" s="149">
        <f t="shared" ref="N713:O713" si="752">SUM(N711:N712)</f>
        <v>0</v>
      </c>
      <c r="O713" s="149">
        <f t="shared" si="752"/>
        <v>0</v>
      </c>
      <c r="P713" s="148" t="s">
        <v>54</v>
      </c>
      <c r="Q713" s="148" t="s">
        <v>54</v>
      </c>
      <c r="R713" s="148" t="s">
        <v>54</v>
      </c>
      <c r="S713" s="258"/>
      <c r="T713" s="496"/>
      <c r="U713" s="258"/>
      <c r="V713" s="500">
        <f t="shared" si="742"/>
        <v>696</v>
      </c>
      <c r="W713" s="501">
        <v>132</v>
      </c>
      <c r="X713" s="150">
        <v>28.02</v>
      </c>
      <c r="Y713" s="503">
        <f t="shared" si="743"/>
        <v>3698.64</v>
      </c>
      <c r="Z713" s="504">
        <f t="shared" si="744"/>
        <v>3698.64</v>
      </c>
      <c r="AA713" s="505">
        <f t="shared" si="745"/>
        <v>100</v>
      </c>
    </row>
    <row r="714" spans="1:44" s="59" customFormat="1" ht="30" customHeight="1">
      <c r="A714" s="1049">
        <v>37</v>
      </c>
      <c r="B714" s="1061" t="s">
        <v>392</v>
      </c>
      <c r="C714" s="1065" t="s">
        <v>393</v>
      </c>
      <c r="D714" s="1063">
        <v>2.3159999999999998</v>
      </c>
      <c r="E714" s="1037" t="s">
        <v>53</v>
      </c>
      <c r="F714" s="38" t="s">
        <v>54</v>
      </c>
      <c r="G714" s="399"/>
      <c r="H714" s="399"/>
      <c r="I714" s="38" t="s">
        <v>54</v>
      </c>
      <c r="J714" s="38" t="s">
        <v>54</v>
      </c>
      <c r="K714" s="38" t="s">
        <v>54</v>
      </c>
      <c r="L714" s="84">
        <f>IF(RIGHT(S714)="T",(+H714-G714),0)</f>
        <v>0</v>
      </c>
      <c r="M714" s="84">
        <f>IF(RIGHT(S714)="U",(+H714-G714),0)</f>
        <v>0</v>
      </c>
      <c r="N714" s="84">
        <f>IF(RIGHT(S714)="C",(+H714-G714),0)</f>
        <v>0</v>
      </c>
      <c r="O714" s="84">
        <f>IF(RIGHT(S714)="D",(+H714-G714),0)</f>
        <v>0</v>
      </c>
      <c r="P714" s="38" t="s">
        <v>54</v>
      </c>
      <c r="Q714" s="38" t="s">
        <v>54</v>
      </c>
      <c r="R714" s="38" t="s">
        <v>54</v>
      </c>
      <c r="S714" s="393"/>
      <c r="T714" s="714"/>
      <c r="U714" s="192"/>
      <c r="V714" s="74"/>
      <c r="W714" s="75"/>
      <c r="X714" s="75"/>
      <c r="Y714" s="75"/>
      <c r="Z714" s="75"/>
      <c r="AA714" s="76"/>
    </row>
    <row r="715" spans="1:44" s="59" customFormat="1" ht="30" customHeight="1">
      <c r="A715" s="1050"/>
      <c r="B715" s="1062"/>
      <c r="C715" s="1101"/>
      <c r="D715" s="1064"/>
      <c r="E715" s="1037"/>
      <c r="F715" s="88"/>
      <c r="G715" s="399"/>
      <c r="H715" s="399"/>
      <c r="I715" s="88"/>
      <c r="J715" s="88"/>
      <c r="K715" s="88"/>
      <c r="L715" s="78">
        <f t="shared" ref="L715" si="753">IF(RIGHT(S715)="T",(+H715-G715),0)</f>
        <v>0</v>
      </c>
      <c r="M715" s="78">
        <f t="shared" ref="M715" si="754">IF(RIGHT(S715)="U",(+H715-G715),0)</f>
        <v>0</v>
      </c>
      <c r="N715" s="78">
        <f t="shared" ref="N715" si="755">IF(RIGHT(S715)="C",(+H715-G715),0)</f>
        <v>0</v>
      </c>
      <c r="O715" s="78">
        <f t="shared" ref="O715" si="756">IF(RIGHT(S715)="D",(+H715-G715),0)</f>
        <v>0</v>
      </c>
      <c r="P715" s="88"/>
      <c r="Q715" s="88"/>
      <c r="R715" s="88"/>
      <c r="S715" s="393"/>
      <c r="T715" s="714"/>
      <c r="U715" s="89"/>
      <c r="V715" s="80"/>
      <c r="W715" s="81"/>
      <c r="X715" s="81"/>
      <c r="Y715" s="81"/>
      <c r="Z715" s="81"/>
      <c r="AA715" s="82"/>
    </row>
    <row r="716" spans="1:44" s="69" customFormat="1" ht="30" customHeight="1" thickBot="1">
      <c r="A716" s="487"/>
      <c r="B716" s="251"/>
      <c r="C716" s="488" t="s">
        <v>58</v>
      </c>
      <c r="D716" s="251"/>
      <c r="E716" s="61"/>
      <c r="F716" s="62" t="s">
        <v>54</v>
      </c>
      <c r="G716" s="403"/>
      <c r="H716" s="403"/>
      <c r="I716" s="62" t="s">
        <v>54</v>
      </c>
      <c r="J716" s="62" t="s">
        <v>54</v>
      </c>
      <c r="K716" s="164"/>
      <c r="L716" s="63">
        <f>SUM(L714:L715)</f>
        <v>0</v>
      </c>
      <c r="M716" s="63">
        <f>SUM(M714:M715)</f>
        <v>0</v>
      </c>
      <c r="N716" s="63">
        <f>SUM(N714:N715)</f>
        <v>0</v>
      </c>
      <c r="O716" s="63">
        <f>SUM(O714:O715)</f>
        <v>0</v>
      </c>
      <c r="P716" s="62" t="s">
        <v>54</v>
      </c>
      <c r="Q716" s="62" t="s">
        <v>54</v>
      </c>
      <c r="R716" s="62" t="s">
        <v>54</v>
      </c>
      <c r="S716" s="489"/>
      <c r="T716" s="490"/>
      <c r="U716" s="251"/>
      <c r="V716" s="404">
        <f>$AB$15-((N716*24))</f>
        <v>696</v>
      </c>
      <c r="W716" s="405">
        <v>132</v>
      </c>
      <c r="X716" s="98">
        <v>2.3159999999999998</v>
      </c>
      <c r="Y716" s="406">
        <f>W716*X716</f>
        <v>305.71199999999999</v>
      </c>
      <c r="Z716" s="404">
        <f>(Y716*(V716-L716*24))/V716</f>
        <v>305.71199999999999</v>
      </c>
      <c r="AA716" s="407">
        <f>(Z716/Y716)*100</f>
        <v>100</v>
      </c>
      <c r="AB716" s="59"/>
    </row>
    <row r="717" spans="1:44" s="59" customFormat="1" ht="30" customHeight="1">
      <c r="A717" s="1049">
        <v>38</v>
      </c>
      <c r="B717" s="1061" t="s">
        <v>394</v>
      </c>
      <c r="C717" s="1065" t="s">
        <v>395</v>
      </c>
      <c r="D717" s="1063">
        <v>9.2539999999999996</v>
      </c>
      <c r="E717" s="1053" t="s">
        <v>53</v>
      </c>
      <c r="F717" s="38" t="s">
        <v>54</v>
      </c>
      <c r="G717" s="399"/>
      <c r="H717" s="399"/>
      <c r="I717" s="38" t="s">
        <v>54</v>
      </c>
      <c r="J717" s="38" t="s">
        <v>54</v>
      </c>
      <c r="K717" s="38" t="s">
        <v>54</v>
      </c>
      <c r="L717" s="84">
        <f>IF(RIGHT(S717)="T",(+H717-G717),0)</f>
        <v>0</v>
      </c>
      <c r="M717" s="84">
        <f>IF(RIGHT(S717)="U",(+H717-G717),0)</f>
        <v>0</v>
      </c>
      <c r="N717" s="84">
        <f>IF(RIGHT(S717)="C",(+H717-G717),0)</f>
        <v>0</v>
      </c>
      <c r="O717" s="84">
        <f>IF(RIGHT(S717)="D",(+H717-G717),0)</f>
        <v>0</v>
      </c>
      <c r="P717" s="38" t="s">
        <v>54</v>
      </c>
      <c r="Q717" s="38" t="s">
        <v>54</v>
      </c>
      <c r="R717" s="38" t="s">
        <v>54</v>
      </c>
      <c r="S717" s="393"/>
      <c r="T717" s="714"/>
      <c r="U717" s="192"/>
      <c r="V717" s="74"/>
      <c r="W717" s="75"/>
      <c r="X717" s="75"/>
      <c r="Y717" s="75"/>
      <c r="Z717" s="75"/>
      <c r="AA717" s="76"/>
    </row>
    <row r="718" spans="1:44" s="59" customFormat="1" ht="30" customHeight="1">
      <c r="A718" s="1050"/>
      <c r="B718" s="1062"/>
      <c r="C718" s="1101"/>
      <c r="D718" s="1064"/>
      <c r="E718" s="1054"/>
      <c r="F718" s="77" t="s">
        <v>54</v>
      </c>
      <c r="G718" s="399"/>
      <c r="H718" s="399"/>
      <c r="I718" s="77" t="s">
        <v>54</v>
      </c>
      <c r="J718" s="77" t="s">
        <v>54</v>
      </c>
      <c r="K718" s="77" t="s">
        <v>54</v>
      </c>
      <c r="L718" s="78">
        <f t="shared" ref="L718" si="757">IF(RIGHT(S718)="T",(+H718-G718),0)</f>
        <v>0</v>
      </c>
      <c r="M718" s="78">
        <f t="shared" ref="M718" si="758">IF(RIGHT(S718)="U",(+H718-G718),0)</f>
        <v>0</v>
      </c>
      <c r="N718" s="78">
        <f t="shared" ref="N718" si="759">IF(RIGHT(S718)="C",(+H718-G718),0)</f>
        <v>0</v>
      </c>
      <c r="O718" s="78">
        <f t="shared" ref="O718" si="760">IF(RIGHT(S718)="D",(+H718-G718),0)</f>
        <v>0</v>
      </c>
      <c r="P718" s="77" t="s">
        <v>54</v>
      </c>
      <c r="Q718" s="77" t="s">
        <v>54</v>
      </c>
      <c r="R718" s="77" t="s">
        <v>54</v>
      </c>
      <c r="S718" s="393"/>
      <c r="T718" s="714"/>
      <c r="U718" s="89"/>
      <c r="V718" s="80"/>
      <c r="W718" s="81"/>
      <c r="X718" s="81"/>
      <c r="Y718" s="81"/>
      <c r="Z718" s="81"/>
      <c r="AA718" s="82"/>
    </row>
    <row r="719" spans="1:44" s="69" customFormat="1" ht="30" customHeight="1">
      <c r="A719" s="715"/>
      <c r="B719" s="716"/>
      <c r="C719" s="717" t="s">
        <v>58</v>
      </c>
      <c r="D719" s="716"/>
      <c r="E719" s="529"/>
      <c r="F719" s="671" t="s">
        <v>54</v>
      </c>
      <c r="G719" s="686"/>
      <c r="H719" s="686"/>
      <c r="I719" s="671" t="s">
        <v>54</v>
      </c>
      <c r="J719" s="671" t="s">
        <v>54</v>
      </c>
      <c r="K719" s="671" t="s">
        <v>54</v>
      </c>
      <c r="L719" s="231">
        <f>SUM(L717:L718)</f>
        <v>0</v>
      </c>
      <c r="M719" s="231">
        <f>SUM(M717:M718)</f>
        <v>0</v>
      </c>
      <c r="N719" s="231">
        <f>SUM(N717:N718)</f>
        <v>0</v>
      </c>
      <c r="O719" s="231">
        <f>SUM(O717:O718)</f>
        <v>0</v>
      </c>
      <c r="P719" s="671" t="s">
        <v>54</v>
      </c>
      <c r="Q719" s="671" t="s">
        <v>54</v>
      </c>
      <c r="R719" s="671" t="s">
        <v>54</v>
      </c>
      <c r="S719" s="718"/>
      <c r="T719" s="719"/>
      <c r="U719" s="716"/>
      <c r="V719" s="144">
        <f>$AB$15-((N719*24))</f>
        <v>696</v>
      </c>
      <c r="W719" s="145">
        <v>132</v>
      </c>
      <c r="X719" s="664">
        <v>9.2539999999999996</v>
      </c>
      <c r="Y719" s="146">
        <f>W719*X719</f>
        <v>1221.528</v>
      </c>
      <c r="Z719" s="144">
        <f>(Y719*(V719-L719*24))/V719</f>
        <v>1221.528</v>
      </c>
      <c r="AA719" s="235">
        <f>(Z719/Y719)*100</f>
        <v>100</v>
      </c>
      <c r="AB719" s="59"/>
    </row>
    <row r="720" spans="1:44" s="69" customFormat="1" ht="30" customHeight="1">
      <c r="A720" s="1208">
        <v>39</v>
      </c>
      <c r="B720" s="1207" t="s">
        <v>396</v>
      </c>
      <c r="C720" s="1206" t="s">
        <v>397</v>
      </c>
      <c r="D720" s="1161">
        <v>2.3159999999999998</v>
      </c>
      <c r="E720" s="1150" t="s">
        <v>53</v>
      </c>
      <c r="F720" s="132" t="s">
        <v>54</v>
      </c>
      <c r="G720" s="399"/>
      <c r="H720" s="399"/>
      <c r="I720" s="132" t="s">
        <v>54</v>
      </c>
      <c r="J720" s="132" t="s">
        <v>54</v>
      </c>
      <c r="K720" s="132" t="s">
        <v>54</v>
      </c>
      <c r="L720" s="568">
        <f>IF(RIGHT(S720)="T",(+H720-G720),0)</f>
        <v>0</v>
      </c>
      <c r="M720" s="568">
        <f>IF(RIGHT(S720)="U",(+H720-G720),0)</f>
        <v>0</v>
      </c>
      <c r="N720" s="568">
        <f>IF(RIGHT(S720)="C",(+H720-G720),0)</f>
        <v>0</v>
      </c>
      <c r="O720" s="568">
        <f>IF(RIGHT(S720)="D",(+H720-G720),0)</f>
        <v>0</v>
      </c>
      <c r="P720" s="132" t="s">
        <v>54</v>
      </c>
      <c r="Q720" s="132" t="s">
        <v>54</v>
      </c>
      <c r="R720" s="132" t="s">
        <v>54</v>
      </c>
      <c r="S720" s="393"/>
      <c r="T720" s="714"/>
      <c r="U720" s="510"/>
      <c r="V720" s="419"/>
      <c r="W720" s="420"/>
      <c r="X720" s="420"/>
      <c r="Y720" s="420"/>
      <c r="Z720" s="420"/>
      <c r="AA720" s="421"/>
    </row>
    <row r="721" spans="1:44" s="69" customFormat="1" ht="30" customHeight="1">
      <c r="A721" s="1209"/>
      <c r="B721" s="1087"/>
      <c r="C721" s="1097"/>
      <c r="D721" s="1067"/>
      <c r="E721" s="1078"/>
      <c r="F721" s="132" t="s">
        <v>54</v>
      </c>
      <c r="G721" s="399"/>
      <c r="H721" s="399"/>
      <c r="I721" s="132" t="s">
        <v>54</v>
      </c>
      <c r="J721" s="132" t="s">
        <v>54</v>
      </c>
      <c r="K721" s="132" t="s">
        <v>54</v>
      </c>
      <c r="L721" s="568">
        <f>IF(RIGHT(S721)="T",(+H721-G721),0)</f>
        <v>0</v>
      </c>
      <c r="M721" s="568">
        <f>IF(RIGHT(S721)="U",(+H721-G721),0)</f>
        <v>0</v>
      </c>
      <c r="N721" s="568">
        <f>IF(RIGHT(S721)="C",(+H721-G721),0)</f>
        <v>0</v>
      </c>
      <c r="O721" s="568">
        <f>IF(RIGHT(S721)="D",(+H721-G721),0)</f>
        <v>0</v>
      </c>
      <c r="P721" s="132" t="s">
        <v>54</v>
      </c>
      <c r="Q721" s="132" t="s">
        <v>54</v>
      </c>
      <c r="R721" s="132" t="s">
        <v>54</v>
      </c>
      <c r="S721" s="393"/>
      <c r="T721" s="714"/>
      <c r="U721" s="510"/>
      <c r="V721" s="419"/>
      <c r="W721" s="420"/>
      <c r="X721" s="420"/>
      <c r="Y721" s="420"/>
      <c r="Z721" s="420"/>
      <c r="AA721" s="420"/>
    </row>
    <row r="722" spans="1:44" s="69" customFormat="1" ht="30" customHeight="1">
      <c r="A722" s="705"/>
      <c r="B722" s="706"/>
      <c r="C722" s="707" t="s">
        <v>58</v>
      </c>
      <c r="D722" s="706"/>
      <c r="E722" s="529"/>
      <c r="F722" s="155" t="s">
        <v>54</v>
      </c>
      <c r="G722" s="708"/>
      <c r="H722" s="708"/>
      <c r="I722" s="155" t="s">
        <v>54</v>
      </c>
      <c r="J722" s="155" t="s">
        <v>54</v>
      </c>
      <c r="K722" s="142"/>
      <c r="L722" s="133">
        <f t="shared" ref="L722:N722" si="761">SUM(L720:L721)</f>
        <v>0</v>
      </c>
      <c r="M722" s="133">
        <f t="shared" si="761"/>
        <v>0</v>
      </c>
      <c r="N722" s="133">
        <f t="shared" si="761"/>
        <v>0</v>
      </c>
      <c r="O722" s="133">
        <f>SUM(O720:O721)</f>
        <v>0</v>
      </c>
      <c r="P722" s="155" t="s">
        <v>54</v>
      </c>
      <c r="Q722" s="155" t="s">
        <v>54</v>
      </c>
      <c r="R722" s="155" t="s">
        <v>54</v>
      </c>
      <c r="S722" s="706"/>
      <c r="T722" s="709"/>
      <c r="U722" s="706"/>
      <c r="V722" s="720">
        <f>$AB$15-((N722*24))</f>
        <v>696</v>
      </c>
      <c r="W722" s="721">
        <v>132</v>
      </c>
      <c r="X722" s="664">
        <v>2.3159999999999998</v>
      </c>
      <c r="Y722" s="722">
        <f>W722*X722</f>
        <v>305.71199999999999</v>
      </c>
      <c r="Z722" s="723">
        <f>(Y722*(V722-L722*24))/V722</f>
        <v>305.71199999999999</v>
      </c>
      <c r="AA722" s="723">
        <f>(Z722/Y722)*100</f>
        <v>100</v>
      </c>
    </row>
    <row r="723" spans="1:44" s="59" customFormat="1" ht="30" customHeight="1">
      <c r="A723" s="917">
        <v>40</v>
      </c>
      <c r="B723" s="916" t="s">
        <v>398</v>
      </c>
      <c r="C723" s="914" t="s">
        <v>399</v>
      </c>
      <c r="D723" s="915">
        <v>8.234</v>
      </c>
      <c r="E723" s="905" t="s">
        <v>53</v>
      </c>
      <c r="F723" s="88" t="s">
        <v>54</v>
      </c>
      <c r="G723" s="399"/>
      <c r="H723" s="399"/>
      <c r="I723" s="88" t="s">
        <v>54</v>
      </c>
      <c r="J723" s="88" t="s">
        <v>54</v>
      </c>
      <c r="K723" s="88" t="s">
        <v>54</v>
      </c>
      <c r="L723" s="321">
        <f>IF(RIGHT(S723)="T",(+H723-G723),0)</f>
        <v>0</v>
      </c>
      <c r="M723" s="321">
        <f>IF(RIGHT(S723)="U",(+H723-G723),0)</f>
        <v>0</v>
      </c>
      <c r="N723" s="321">
        <f>IF(RIGHT(S723)="C",(+H723-G723),0)</f>
        <v>0</v>
      </c>
      <c r="O723" s="321">
        <f>IF(RIGHT(S723)="D",(+H723-G723),0)</f>
        <v>0</v>
      </c>
      <c r="P723" s="88" t="s">
        <v>54</v>
      </c>
      <c r="Q723" s="88" t="s">
        <v>54</v>
      </c>
      <c r="R723" s="88" t="s">
        <v>54</v>
      </c>
      <c r="S723" s="393"/>
      <c r="T723" s="714"/>
      <c r="U723" s="89"/>
      <c r="V723" s="80"/>
      <c r="W723" s="81"/>
      <c r="X723" s="81"/>
      <c r="Y723" s="81"/>
      <c r="Z723" s="81"/>
      <c r="AA723" s="82"/>
    </row>
    <row r="724" spans="1:44" s="69" customFormat="1" ht="30" customHeight="1">
      <c r="A724" s="684"/>
      <c r="B724" s="673"/>
      <c r="C724" s="685" t="s">
        <v>58</v>
      </c>
      <c r="D724" s="673"/>
      <c r="E724" s="529"/>
      <c r="F724" s="671" t="s">
        <v>54</v>
      </c>
      <c r="G724" s="686"/>
      <c r="H724" s="686"/>
      <c r="I724" s="671" t="s">
        <v>54</v>
      </c>
      <c r="J724" s="671" t="s">
        <v>54</v>
      </c>
      <c r="K724" s="671" t="s">
        <v>54</v>
      </c>
      <c r="L724" s="231">
        <f>SUM(L723:L723)</f>
        <v>0</v>
      </c>
      <c r="M724" s="231">
        <f>SUM(M723:M723)</f>
        <v>0</v>
      </c>
      <c r="N724" s="231">
        <f>SUM(N723:N723)</f>
        <v>0</v>
      </c>
      <c r="O724" s="231">
        <f>SUM(O723:O723)</f>
        <v>0</v>
      </c>
      <c r="P724" s="671" t="s">
        <v>54</v>
      </c>
      <c r="Q724" s="671" t="s">
        <v>54</v>
      </c>
      <c r="R724" s="671" t="s">
        <v>54</v>
      </c>
      <c r="S724" s="663"/>
      <c r="T724" s="687"/>
      <c r="U724" s="673"/>
      <c r="V724" s="144">
        <f>$AB$15-((N724*24))</f>
        <v>696</v>
      </c>
      <c r="W724" s="145">
        <v>132</v>
      </c>
      <c r="X724" s="664">
        <v>8.234</v>
      </c>
      <c r="Y724" s="146">
        <f>W724*X724</f>
        <v>1086.8879999999999</v>
      </c>
      <c r="Z724" s="144">
        <f>(Y724*(V724-L724*24))/V724</f>
        <v>1086.8879999999999</v>
      </c>
      <c r="AA724" s="235">
        <f>(Z724/Y724)*100</f>
        <v>100</v>
      </c>
      <c r="AB724" s="59"/>
    </row>
    <row r="725" spans="1:44" s="69" customFormat="1" ht="30" customHeight="1">
      <c r="A725" s="1210">
        <v>41</v>
      </c>
      <c r="B725" s="1207" t="s">
        <v>400</v>
      </c>
      <c r="C725" s="1206" t="s">
        <v>401</v>
      </c>
      <c r="D725" s="1161">
        <v>9.2539999999999996</v>
      </c>
      <c r="E725" s="1150" t="s">
        <v>53</v>
      </c>
      <c r="F725" s="132" t="s">
        <v>54</v>
      </c>
      <c r="G725" s="614"/>
      <c r="H725" s="399"/>
      <c r="I725" s="132" t="s">
        <v>54</v>
      </c>
      <c r="J725" s="132" t="s">
        <v>54</v>
      </c>
      <c r="K725" s="566"/>
      <c r="L725" s="568">
        <f>IF(RIGHT(S725)="T",(+H725-G725),0)</f>
        <v>0</v>
      </c>
      <c r="M725" s="568">
        <f>IF(RIGHT(S725)="U",(+H725-G725),0)</f>
        <v>0</v>
      </c>
      <c r="N725" s="568">
        <f>IF(RIGHT(S725)="C",(+H725-G725),0)</f>
        <v>0</v>
      </c>
      <c r="O725" s="568">
        <f>IF(RIGHT(S725)="D",(+H725-G725),0)</f>
        <v>0</v>
      </c>
      <c r="P725" s="132" t="s">
        <v>54</v>
      </c>
      <c r="Q725" s="132" t="s">
        <v>54</v>
      </c>
      <c r="R725" s="132" t="s">
        <v>54</v>
      </c>
      <c r="S725" s="951"/>
      <c r="T725" s="952"/>
      <c r="U725" s="418"/>
      <c r="V725" s="419"/>
      <c r="W725" s="420"/>
      <c r="X725" s="420"/>
      <c r="Y725" s="420"/>
      <c r="Z725" s="420"/>
      <c r="AA725" s="421"/>
    </row>
    <row r="726" spans="1:44" s="69" customFormat="1" ht="30" customHeight="1">
      <c r="A726" s="1096"/>
      <c r="B726" s="1062"/>
      <c r="C726" s="1092"/>
      <c r="D726" s="1064"/>
      <c r="E726" s="1054"/>
      <c r="F726" s="132"/>
      <c r="G726" s="399"/>
      <c r="H726" s="399"/>
      <c r="I726" s="132"/>
      <c r="J726" s="132"/>
      <c r="K726" s="566"/>
      <c r="L726" s="568">
        <f>IF(RIGHT(S726)="T",(+H726-G726),0)</f>
        <v>0</v>
      </c>
      <c r="M726" s="568">
        <f>IF(RIGHT(S726)="U",(+H726-G726),0)</f>
        <v>0</v>
      </c>
      <c r="N726" s="568">
        <f>IF(RIGHT(S726)="C",(+H726-G726),0)</f>
        <v>0</v>
      </c>
      <c r="O726" s="568">
        <f>IF(RIGHT(S726)="D",(+H726-G726),0)</f>
        <v>0</v>
      </c>
      <c r="P726" s="132"/>
      <c r="Q726" s="132"/>
      <c r="R726" s="132"/>
      <c r="S726" s="393"/>
      <c r="T726" s="714"/>
      <c r="U726" s="418"/>
      <c r="V726" s="419"/>
      <c r="W726" s="420"/>
      <c r="X726" s="420"/>
      <c r="Y726" s="420"/>
      <c r="Z726" s="420"/>
      <c r="AA726" s="421"/>
    </row>
    <row r="727" spans="1:44" s="69" customFormat="1" ht="30" customHeight="1" thickBot="1">
      <c r="A727" s="422"/>
      <c r="B727" s="135"/>
      <c r="C727" s="423" t="s">
        <v>58</v>
      </c>
      <c r="D727" s="135"/>
      <c r="E727" s="61"/>
      <c r="F727" s="137" t="s">
        <v>54</v>
      </c>
      <c r="G727" s="424"/>
      <c r="H727" s="424"/>
      <c r="I727" s="137" t="s">
        <v>54</v>
      </c>
      <c r="J727" s="137" t="s">
        <v>54</v>
      </c>
      <c r="K727" s="137" t="s">
        <v>54</v>
      </c>
      <c r="L727" s="138">
        <f>SUM(L725:L726)</f>
        <v>0</v>
      </c>
      <c r="M727" s="138">
        <f>SUM(M725:M726)</f>
        <v>0</v>
      </c>
      <c r="N727" s="138">
        <f>SUM(N725:N726)</f>
        <v>0</v>
      </c>
      <c r="O727" s="138">
        <f>SUM(O725:O726)</f>
        <v>0</v>
      </c>
      <c r="P727" s="137" t="s">
        <v>54</v>
      </c>
      <c r="Q727" s="137" t="s">
        <v>54</v>
      </c>
      <c r="R727" s="137" t="s">
        <v>54</v>
      </c>
      <c r="S727" s="135"/>
      <c r="T727" s="425"/>
      <c r="U727" s="135"/>
      <c r="V727" s="426">
        <f>$AB$15-((N727*24))</f>
        <v>696</v>
      </c>
      <c r="W727" s="427">
        <v>132</v>
      </c>
      <c r="X727" s="98">
        <v>9.2539999999999996</v>
      </c>
      <c r="Y727" s="428">
        <f>W727*X727</f>
        <v>1221.528</v>
      </c>
      <c r="Z727" s="429">
        <f>(Y727*(V727-L727*24))/V727</f>
        <v>1221.528</v>
      </c>
      <c r="AA727" s="430">
        <f>(Z727/Y727)*100</f>
        <v>100</v>
      </c>
    </row>
    <row r="728" spans="1:44" s="51" customFormat="1" ht="41.25" customHeight="1">
      <c r="A728" s="1082">
        <v>42</v>
      </c>
      <c r="B728" s="1074" t="s">
        <v>402</v>
      </c>
      <c r="C728" s="1055" t="s">
        <v>403</v>
      </c>
      <c r="D728" s="1063">
        <v>177.88</v>
      </c>
      <c r="E728" s="1053" t="s">
        <v>53</v>
      </c>
      <c r="F728" s="38" t="s">
        <v>54</v>
      </c>
      <c r="G728" s="399">
        <v>42416.334722222222</v>
      </c>
      <c r="H728" s="399">
        <v>42416.375694444447</v>
      </c>
      <c r="I728" s="247"/>
      <c r="J728" s="247"/>
      <c r="K728" s="247"/>
      <c r="L728" s="568">
        <f t="shared" ref="L728:L729" si="762">IF(RIGHT(S728)="T",(+H728-G728),0)</f>
        <v>0</v>
      </c>
      <c r="M728" s="568">
        <f t="shared" ref="M728:M729" si="763">IF(RIGHT(S728)="U",(+H728-G728),0)</f>
        <v>4.0972222224809229E-2</v>
      </c>
      <c r="N728" s="568">
        <f t="shared" ref="N728:N729" si="764">IF(RIGHT(S728)="C",(+H728-G728),0)</f>
        <v>0</v>
      </c>
      <c r="O728" s="568">
        <f t="shared" ref="O728:O729" si="765">IF(RIGHT(S728)="D",(+H728-G728),0)</f>
        <v>0</v>
      </c>
      <c r="P728" s="44"/>
      <c r="Q728" s="44"/>
      <c r="R728" s="44"/>
      <c r="S728" s="393" t="s">
        <v>836</v>
      </c>
      <c r="T728" s="714" t="s">
        <v>1011</v>
      </c>
      <c r="U728" s="44"/>
      <c r="V728" s="107"/>
      <c r="W728" s="108"/>
      <c r="X728" s="530"/>
      <c r="Y728" s="109"/>
      <c r="Z728" s="107"/>
      <c r="AA728" s="110"/>
      <c r="AB728" s="50"/>
      <c r="AC728" s="50"/>
      <c r="AD728" s="50"/>
      <c r="AE728" s="50"/>
      <c r="AF728" s="260"/>
      <c r="AG728" s="260"/>
      <c r="AH728" s="260"/>
      <c r="AI728" s="260"/>
      <c r="AJ728" s="260"/>
      <c r="AK728" s="260"/>
      <c r="AL728" s="260"/>
      <c r="AM728" s="260"/>
      <c r="AN728" s="260"/>
      <c r="AO728" s="260"/>
      <c r="AP728" s="260"/>
      <c r="AQ728" s="260"/>
      <c r="AR728" s="260"/>
    </row>
    <row r="729" spans="1:44" s="51" customFormat="1" ht="30" customHeight="1">
      <c r="A729" s="1121"/>
      <c r="B729" s="1093"/>
      <c r="C729" s="1068"/>
      <c r="D729" s="1067"/>
      <c r="E729" s="1078"/>
      <c r="F729" s="77"/>
      <c r="G729" s="399"/>
      <c r="H729" s="399"/>
      <c r="I729" s="570"/>
      <c r="J729" s="570"/>
      <c r="K729" s="570"/>
      <c r="L729" s="568">
        <f t="shared" si="762"/>
        <v>0</v>
      </c>
      <c r="M729" s="568">
        <f t="shared" si="763"/>
        <v>0</v>
      </c>
      <c r="N729" s="568">
        <f t="shared" si="764"/>
        <v>0</v>
      </c>
      <c r="O729" s="568">
        <f t="shared" si="765"/>
        <v>0</v>
      </c>
      <c r="P729" s="228"/>
      <c r="Q729" s="228"/>
      <c r="R729" s="228"/>
      <c r="S729" s="393"/>
      <c r="T729" s="714"/>
      <c r="U729" s="143"/>
      <c r="V729" s="207"/>
      <c r="W729" s="208"/>
      <c r="X729" s="209"/>
      <c r="Y729" s="210"/>
      <c r="Z729" s="207"/>
      <c r="AA729" s="470"/>
      <c r="AB729" s="50"/>
      <c r="AC729" s="50"/>
      <c r="AD729" s="50"/>
      <c r="AE729" s="50"/>
      <c r="AF729" s="260"/>
      <c r="AG729" s="260"/>
      <c r="AH729" s="260"/>
      <c r="AI729" s="260"/>
      <c r="AJ729" s="260"/>
      <c r="AK729" s="260"/>
      <c r="AL729" s="260"/>
      <c r="AM729" s="260"/>
      <c r="AN729" s="260"/>
      <c r="AO729" s="260"/>
      <c r="AP729" s="260"/>
      <c r="AQ729" s="260"/>
      <c r="AR729" s="260"/>
    </row>
    <row r="730" spans="1:44" s="69" customFormat="1" ht="30" customHeight="1" thickBot="1">
      <c r="A730" s="431"/>
      <c r="B730" s="147"/>
      <c r="C730" s="432" t="s">
        <v>58</v>
      </c>
      <c r="D730" s="147"/>
      <c r="E730" s="545"/>
      <c r="F730" s="148" t="s">
        <v>54</v>
      </c>
      <c r="G730" s="424"/>
      <c r="H730" s="424"/>
      <c r="I730" s="137" t="s">
        <v>54</v>
      </c>
      <c r="J730" s="137" t="s">
        <v>54</v>
      </c>
      <c r="K730" s="137" t="s">
        <v>54</v>
      </c>
      <c r="L730" s="138">
        <f>SUM(L728:L729)</f>
        <v>0</v>
      </c>
      <c r="M730" s="138">
        <f t="shared" ref="M730:O730" si="766">SUM(M728:M729)</f>
        <v>4.0972222224809229E-2</v>
      </c>
      <c r="N730" s="138">
        <f t="shared" si="766"/>
        <v>0</v>
      </c>
      <c r="O730" s="138">
        <f t="shared" si="766"/>
        <v>0</v>
      </c>
      <c r="P730" s="137" t="s">
        <v>54</v>
      </c>
      <c r="Q730" s="137" t="s">
        <v>54</v>
      </c>
      <c r="R730" s="137" t="s">
        <v>54</v>
      </c>
      <c r="S730" s="135"/>
      <c r="T730" s="425"/>
      <c r="U730" s="147"/>
      <c r="V730" s="404">
        <f>$AB$15-((N730*24))</f>
        <v>696</v>
      </c>
      <c r="W730" s="405">
        <v>156</v>
      </c>
      <c r="X730" s="98">
        <v>177.88</v>
      </c>
      <c r="Y730" s="406">
        <f>W730*X730</f>
        <v>27749.279999999999</v>
      </c>
      <c r="Z730" s="404">
        <f>(Y730*(V730-L730*24))/V730</f>
        <v>27749.279999999999</v>
      </c>
      <c r="AA730" s="407">
        <f>(Z730/Y730)*100</f>
        <v>100</v>
      </c>
    </row>
    <row r="731" spans="1:44" s="59" customFormat="1" ht="30" customHeight="1">
      <c r="A731" s="902">
        <v>43</v>
      </c>
      <c r="B731" s="901" t="s">
        <v>404</v>
      </c>
      <c r="C731" s="900" t="s">
        <v>405</v>
      </c>
      <c r="D731" s="910">
        <v>1.19</v>
      </c>
      <c r="E731" s="899" t="s">
        <v>53</v>
      </c>
      <c r="F731" s="38" t="s">
        <v>54</v>
      </c>
      <c r="G731" s="399"/>
      <c r="H731" s="399"/>
      <c r="I731" s="38" t="s">
        <v>54</v>
      </c>
      <c r="J731" s="38" t="s">
        <v>54</v>
      </c>
      <c r="K731" s="38" t="s">
        <v>54</v>
      </c>
      <c r="L731" s="84">
        <f>IF(RIGHT(S731)="T",(+H731-G731),0)</f>
        <v>0</v>
      </c>
      <c r="M731" s="84">
        <f>IF(RIGHT(S731)="U",(+H731-G731),0)</f>
        <v>0</v>
      </c>
      <c r="N731" s="84">
        <f>IF(RIGHT(S731)="C",(+H731-G731),0)</f>
        <v>0</v>
      </c>
      <c r="O731" s="84">
        <f>IF(RIGHT(S731)="D",(+H731-G731),0)</f>
        <v>0</v>
      </c>
      <c r="P731" s="38" t="s">
        <v>54</v>
      </c>
      <c r="Q731" s="38" t="s">
        <v>54</v>
      </c>
      <c r="R731" s="38" t="s">
        <v>54</v>
      </c>
      <c r="S731" s="393"/>
      <c r="T731" s="714"/>
      <c r="U731" s="192"/>
      <c r="V731" s="74"/>
      <c r="W731" s="75"/>
      <c r="X731" s="75"/>
      <c r="Y731" s="75"/>
      <c r="Z731" s="75"/>
      <c r="AA731" s="76"/>
    </row>
    <row r="732" spans="1:44" s="69" customFormat="1" ht="30" customHeight="1" thickBot="1">
      <c r="A732" s="445"/>
      <c r="B732" s="168"/>
      <c r="C732" s="446" t="s">
        <v>58</v>
      </c>
      <c r="D732" s="168"/>
      <c r="E732" s="789"/>
      <c r="F732" s="169" t="s">
        <v>54</v>
      </c>
      <c r="G732" s="447"/>
      <c r="H732" s="447"/>
      <c r="I732" s="169" t="s">
        <v>54</v>
      </c>
      <c r="J732" s="169" t="s">
        <v>54</v>
      </c>
      <c r="K732" s="180"/>
      <c r="L732" s="170">
        <f>SUM(L731:L731)</f>
        <v>0</v>
      </c>
      <c r="M732" s="170">
        <f>SUM(M731:M731)</f>
        <v>0</v>
      </c>
      <c r="N732" s="170">
        <f>SUM(N731:N731)</f>
        <v>0</v>
      </c>
      <c r="O732" s="170">
        <f>SUM(O731:O731)</f>
        <v>0</v>
      </c>
      <c r="P732" s="169" t="s">
        <v>54</v>
      </c>
      <c r="Q732" s="169" t="s">
        <v>54</v>
      </c>
      <c r="R732" s="169" t="s">
        <v>54</v>
      </c>
      <c r="S732" s="448"/>
      <c r="T732" s="449"/>
      <c r="U732" s="168"/>
      <c r="V732" s="396">
        <f>$AB$15-((N732*24))</f>
        <v>696</v>
      </c>
      <c r="W732" s="435">
        <v>132</v>
      </c>
      <c r="X732" s="150">
        <v>1.19</v>
      </c>
      <c r="Y732" s="397">
        <f>W732*X732</f>
        <v>157.07999999999998</v>
      </c>
      <c r="Z732" s="396">
        <f>(Y732*(V732-L732*24))/V732</f>
        <v>157.07999999999998</v>
      </c>
      <c r="AA732" s="398">
        <f>(Z732/Y732)*100</f>
        <v>100</v>
      </c>
      <c r="AB732" s="59"/>
    </row>
    <row r="733" spans="1:44" s="51" customFormat="1" ht="30" customHeight="1" thickBot="1">
      <c r="A733" s="1082">
        <v>44</v>
      </c>
      <c r="B733" s="1074" t="s">
        <v>406</v>
      </c>
      <c r="C733" s="1055" t="s">
        <v>407</v>
      </c>
      <c r="D733" s="1063">
        <v>1.19</v>
      </c>
      <c r="E733" s="1036" t="s">
        <v>53</v>
      </c>
      <c r="F733" s="38" t="s">
        <v>54</v>
      </c>
      <c r="G733" s="399"/>
      <c r="H733" s="399"/>
      <c r="I733" s="247"/>
      <c r="J733" s="247"/>
      <c r="K733" s="247"/>
      <c r="L733" s="84">
        <f>IF(RIGHT(S733)="T",(+H733-G733),0)</f>
        <v>0</v>
      </c>
      <c r="M733" s="84">
        <f>IF(RIGHT(S733)="U",(+H733-G733),0)</f>
        <v>0</v>
      </c>
      <c r="N733" s="84">
        <f>IF(RIGHT(S733)="C",(+H733-G733),0)</f>
        <v>0</v>
      </c>
      <c r="O733" s="84">
        <f>IF(RIGHT(S733)="D",(+H733-G733),0)</f>
        <v>0</v>
      </c>
      <c r="P733" s="44"/>
      <c r="Q733" s="44"/>
      <c r="R733" s="44"/>
      <c r="S733" s="393"/>
      <c r="T733" s="714"/>
      <c r="U733" s="44"/>
      <c r="V733" s="107"/>
      <c r="W733" s="108"/>
      <c r="X733" s="530"/>
      <c r="Y733" s="109"/>
      <c r="Z733" s="107"/>
      <c r="AA733" s="110"/>
      <c r="AB733" s="50"/>
      <c r="AC733" s="50"/>
      <c r="AD733" s="50"/>
      <c r="AE733" s="50"/>
      <c r="AF733" s="260"/>
      <c r="AG733" s="260"/>
      <c r="AH733" s="260"/>
      <c r="AI733" s="260"/>
      <c r="AJ733" s="260"/>
      <c r="AK733" s="260"/>
      <c r="AL733" s="260"/>
      <c r="AM733" s="260"/>
      <c r="AN733" s="260"/>
      <c r="AO733" s="260"/>
      <c r="AP733" s="260"/>
      <c r="AQ733" s="260"/>
      <c r="AR733" s="260"/>
    </row>
    <row r="734" spans="1:44" s="51" customFormat="1" ht="30" customHeight="1" thickBot="1">
      <c r="A734" s="1132"/>
      <c r="B734" s="1075"/>
      <c r="C734" s="1056"/>
      <c r="D734" s="1064"/>
      <c r="E734" s="1037"/>
      <c r="F734" s="38" t="s">
        <v>54</v>
      </c>
      <c r="G734" s="399"/>
      <c r="H734" s="399"/>
      <c r="I734" s="247"/>
      <c r="J734" s="247"/>
      <c r="K734" s="247"/>
      <c r="L734" s="84">
        <f t="shared" ref="L734:L735" si="767">IF(RIGHT(S734)="T",(+H734-G734),0)</f>
        <v>0</v>
      </c>
      <c r="M734" s="84">
        <f t="shared" ref="M734:M735" si="768">IF(RIGHT(S734)="U",(+H734-G734),0)</f>
        <v>0</v>
      </c>
      <c r="N734" s="84">
        <f t="shared" ref="N734:N735" si="769">IF(RIGHT(S734)="C",(+H734-G734),0)</f>
        <v>0</v>
      </c>
      <c r="O734" s="84">
        <f t="shared" ref="O734:O735" si="770">IF(RIGHT(S734)="D",(+H734-G734),0)</f>
        <v>0</v>
      </c>
      <c r="P734" s="44"/>
      <c r="Q734" s="44"/>
      <c r="R734" s="44"/>
      <c r="S734" s="393"/>
      <c r="T734" s="714"/>
      <c r="U734" s="42"/>
      <c r="V734" s="189"/>
      <c r="W734" s="822"/>
      <c r="X734" s="828"/>
      <c r="Y734" s="191"/>
      <c r="Z734" s="189"/>
      <c r="AA734" s="444"/>
      <c r="AB734" s="50"/>
      <c r="AC734" s="50"/>
      <c r="AD734" s="50"/>
      <c r="AE734" s="50"/>
      <c r="AF734" s="260"/>
      <c r="AG734" s="260"/>
      <c r="AH734" s="260"/>
      <c r="AI734" s="260"/>
      <c r="AJ734" s="260"/>
      <c r="AK734" s="260"/>
      <c r="AL734" s="260"/>
      <c r="AM734" s="260"/>
      <c r="AN734" s="260"/>
      <c r="AO734" s="260"/>
      <c r="AP734" s="260"/>
      <c r="AQ734" s="260"/>
      <c r="AR734" s="260"/>
    </row>
    <row r="735" spans="1:44" s="51" customFormat="1" ht="30" customHeight="1">
      <c r="A735" s="1121"/>
      <c r="B735" s="1093"/>
      <c r="C735" s="1068"/>
      <c r="D735" s="1067"/>
      <c r="E735" s="1038"/>
      <c r="F735" s="38" t="s">
        <v>54</v>
      </c>
      <c r="G735" s="399"/>
      <c r="H735" s="399"/>
      <c r="I735" s="247"/>
      <c r="J735" s="247"/>
      <c r="K735" s="247"/>
      <c r="L735" s="84">
        <f t="shared" si="767"/>
        <v>0</v>
      </c>
      <c r="M735" s="84">
        <f t="shared" si="768"/>
        <v>0</v>
      </c>
      <c r="N735" s="84">
        <f t="shared" si="769"/>
        <v>0</v>
      </c>
      <c r="O735" s="84">
        <f t="shared" si="770"/>
        <v>0</v>
      </c>
      <c r="P735" s="44"/>
      <c r="Q735" s="44"/>
      <c r="R735" s="44"/>
      <c r="S735" s="393"/>
      <c r="T735" s="714"/>
      <c r="U735" s="42"/>
      <c r="V735" s="189"/>
      <c r="W735" s="822"/>
      <c r="X735" s="828"/>
      <c r="Y735" s="191"/>
      <c r="Z735" s="189"/>
      <c r="AA735" s="444"/>
      <c r="AB735" s="50"/>
      <c r="AC735" s="50"/>
      <c r="AD735" s="50"/>
      <c r="AE735" s="50"/>
      <c r="AF735" s="260"/>
      <c r="AG735" s="260"/>
      <c r="AH735" s="260"/>
      <c r="AI735" s="260"/>
      <c r="AJ735" s="260"/>
      <c r="AK735" s="260"/>
      <c r="AL735" s="260"/>
      <c r="AM735" s="260"/>
      <c r="AN735" s="260"/>
      <c r="AO735" s="260"/>
      <c r="AP735" s="260"/>
      <c r="AQ735" s="260"/>
      <c r="AR735" s="260"/>
    </row>
    <row r="736" spans="1:44" s="69" customFormat="1" ht="30" customHeight="1">
      <c r="A736" s="684"/>
      <c r="B736" s="673"/>
      <c r="C736" s="685" t="s">
        <v>58</v>
      </c>
      <c r="D736" s="673"/>
      <c r="E736" s="565"/>
      <c r="F736" s="671" t="s">
        <v>54</v>
      </c>
      <c r="G736" s="686"/>
      <c r="H736" s="686"/>
      <c r="I736" s="671" t="s">
        <v>54</v>
      </c>
      <c r="J736" s="671" t="s">
        <v>54</v>
      </c>
      <c r="K736" s="672"/>
      <c r="L736" s="231">
        <f>SUM(L733:L735)</f>
        <v>0</v>
      </c>
      <c r="M736" s="231">
        <f>SUM(M733:M735)</f>
        <v>0</v>
      </c>
      <c r="N736" s="231">
        <f>SUM(N733:N735)</f>
        <v>0</v>
      </c>
      <c r="O736" s="231">
        <f>SUM(O733:O735)</f>
        <v>0</v>
      </c>
      <c r="P736" s="671" t="s">
        <v>54</v>
      </c>
      <c r="Q736" s="671" t="s">
        <v>54</v>
      </c>
      <c r="R736" s="671" t="s">
        <v>54</v>
      </c>
      <c r="S736" s="663"/>
      <c r="T736" s="687"/>
      <c r="U736" s="673"/>
      <c r="V736" s="144">
        <f>$AB$15-((N736*24))</f>
        <v>696</v>
      </c>
      <c r="W736" s="145">
        <v>132</v>
      </c>
      <c r="X736" s="664">
        <v>1.19</v>
      </c>
      <c r="Y736" s="146">
        <f>W736*X736</f>
        <v>157.07999999999998</v>
      </c>
      <c r="Z736" s="144">
        <f>(Y736*(V736-L736*24))/V736</f>
        <v>157.07999999999998</v>
      </c>
      <c r="AA736" s="235">
        <f>(Z736/Y736)*100</f>
        <v>100</v>
      </c>
      <c r="AB736" s="59"/>
    </row>
    <row r="737" spans="1:44" s="51" customFormat="1" ht="30" customHeight="1">
      <c r="A737" s="1060">
        <v>45</v>
      </c>
      <c r="B737" s="1075" t="s">
        <v>408</v>
      </c>
      <c r="C737" s="1056" t="s">
        <v>409</v>
      </c>
      <c r="D737" s="1064">
        <v>128.833</v>
      </c>
      <c r="E737" s="1054" t="s">
        <v>53</v>
      </c>
      <c r="F737" s="88" t="s">
        <v>54</v>
      </c>
      <c r="G737" s="399"/>
      <c r="H737" s="399"/>
      <c r="I737" s="267"/>
      <c r="J737" s="267"/>
      <c r="K737" s="267"/>
      <c r="L737" s="321">
        <f>IF(RIGHT(S737)="T",(+H737-G737),0)</f>
        <v>0</v>
      </c>
      <c r="M737" s="321">
        <f>IF(RIGHT(S737)="U",(+H737-G737),0)</f>
        <v>0</v>
      </c>
      <c r="N737" s="321">
        <f>IF(RIGHT(S737)="C",(+H737-G737),0)</f>
        <v>0</v>
      </c>
      <c r="O737" s="321">
        <f>IF(RIGHT(S737)="D",(+H737-G737),0)</f>
        <v>0</v>
      </c>
      <c r="P737" s="42"/>
      <c r="Q737" s="42"/>
      <c r="R737" s="42"/>
      <c r="S737" s="393"/>
      <c r="T737" s="714"/>
      <c r="U737" s="42"/>
      <c r="V737" s="189"/>
      <c r="W737" s="649"/>
      <c r="X737" s="639"/>
      <c r="Y737" s="191"/>
      <c r="Z737" s="189"/>
      <c r="AA737" s="443"/>
      <c r="AB737" s="50"/>
      <c r="AC737" s="50"/>
      <c r="AD737" s="50"/>
      <c r="AE737" s="50"/>
      <c r="AF737" s="260"/>
      <c r="AG737" s="260"/>
      <c r="AH737" s="260"/>
      <c r="AI737" s="260"/>
      <c r="AJ737" s="260"/>
      <c r="AK737" s="260"/>
      <c r="AL737" s="260"/>
      <c r="AM737" s="260"/>
      <c r="AN737" s="260"/>
      <c r="AO737" s="260"/>
      <c r="AP737" s="260"/>
      <c r="AQ737" s="260"/>
      <c r="AR737" s="260"/>
    </row>
    <row r="738" spans="1:44" s="51" customFormat="1" ht="26.25" customHeight="1">
      <c r="A738" s="1060"/>
      <c r="B738" s="1075"/>
      <c r="C738" s="1056"/>
      <c r="D738" s="1064"/>
      <c r="E738" s="1054"/>
      <c r="F738" s="88"/>
      <c r="G738" s="399"/>
      <c r="H738" s="399"/>
      <c r="I738" s="267"/>
      <c r="J738" s="267"/>
      <c r="K738" s="267"/>
      <c r="L738" s="78">
        <f>IF(RIGHT(S738)="T",(+H738-G738),0)</f>
        <v>0</v>
      </c>
      <c r="M738" s="78">
        <f>IF(RIGHT(S738)="U",(+H738-G738),0)</f>
        <v>0</v>
      </c>
      <c r="N738" s="78">
        <f>IF(RIGHT(S738)="C",(+H738-G738),0)</f>
        <v>0</v>
      </c>
      <c r="O738" s="78">
        <f>IF(RIGHT(S738)="D",(+H738-G738),0)</f>
        <v>0</v>
      </c>
      <c r="P738" s="42"/>
      <c r="Q738" s="42"/>
      <c r="R738" s="42"/>
      <c r="S738" s="393"/>
      <c r="T738" s="714"/>
      <c r="U738" s="42"/>
      <c r="V738" s="144"/>
      <c r="W738" s="145"/>
      <c r="X738" s="558"/>
      <c r="Y738" s="146"/>
      <c r="Z738" s="144"/>
      <c r="AA738" s="235"/>
      <c r="AB738" s="50"/>
      <c r="AC738" s="50"/>
      <c r="AD738" s="50"/>
      <c r="AE738" s="50"/>
      <c r="AF738" s="260"/>
      <c r="AG738" s="260"/>
      <c r="AH738" s="260"/>
      <c r="AI738" s="260"/>
      <c r="AJ738" s="260"/>
      <c r="AK738" s="260"/>
      <c r="AL738" s="260"/>
      <c r="AM738" s="260"/>
      <c r="AN738" s="260"/>
      <c r="AO738" s="260"/>
      <c r="AP738" s="260"/>
      <c r="AQ738" s="260"/>
      <c r="AR738" s="260"/>
    </row>
    <row r="739" spans="1:44" s="69" customFormat="1" ht="30" customHeight="1" thickBot="1">
      <c r="A739" s="401"/>
      <c r="B739" s="60"/>
      <c r="C739" s="402" t="s">
        <v>58</v>
      </c>
      <c r="D739" s="60"/>
      <c r="E739" s="136"/>
      <c r="F739" s="169" t="s">
        <v>54</v>
      </c>
      <c r="G739" s="447"/>
      <c r="H739" s="447"/>
      <c r="I739" s="169" t="s">
        <v>54</v>
      </c>
      <c r="J739" s="169" t="s">
        <v>54</v>
      </c>
      <c r="K739" s="180"/>
      <c r="L739" s="170">
        <f>SUM(L737:L738)</f>
        <v>0</v>
      </c>
      <c r="M739" s="170">
        <f t="shared" ref="M739:O739" si="771">SUM(M737:M738)</f>
        <v>0</v>
      </c>
      <c r="N739" s="170">
        <f t="shared" si="771"/>
        <v>0</v>
      </c>
      <c r="O739" s="170">
        <f t="shared" si="771"/>
        <v>0</v>
      </c>
      <c r="P739" s="169" t="s">
        <v>54</v>
      </c>
      <c r="Q739" s="169" t="s">
        <v>54</v>
      </c>
      <c r="R739" s="169" t="s">
        <v>54</v>
      </c>
      <c r="S739" s="448"/>
      <c r="T739" s="449"/>
      <c r="U739" s="168"/>
      <c r="V739" s="189">
        <f>$AB$15-((N739*24))</f>
        <v>696</v>
      </c>
      <c r="W739" s="190">
        <v>131</v>
      </c>
      <c r="X739" s="537">
        <v>128.833</v>
      </c>
      <c r="Y739" s="191">
        <f>W739*X739</f>
        <v>16877.123</v>
      </c>
      <c r="Z739" s="189">
        <f>(Y739*(V739-L739*24))/V739</f>
        <v>16877.123</v>
      </c>
      <c r="AA739" s="443">
        <f>(Z739/Y739)*100</f>
        <v>100</v>
      </c>
      <c r="AB739" s="59"/>
    </row>
    <row r="740" spans="1:44" s="51" customFormat="1" ht="30" customHeight="1">
      <c r="A740" s="1059">
        <v>46</v>
      </c>
      <c r="B740" s="1074" t="s">
        <v>410</v>
      </c>
      <c r="C740" s="1055" t="s">
        <v>411</v>
      </c>
      <c r="D740" s="1063">
        <v>128.833</v>
      </c>
      <c r="E740" s="1037" t="s">
        <v>53</v>
      </c>
      <c r="F740" s="38" t="s">
        <v>54</v>
      </c>
      <c r="G740" s="399"/>
      <c r="H740" s="399"/>
      <c r="I740" s="247"/>
      <c r="J740" s="247"/>
      <c r="K740" s="247"/>
      <c r="L740" s="474">
        <f>IF(RIGHT(S740)="T",(+H740-G740),0)</f>
        <v>0</v>
      </c>
      <c r="M740" s="474">
        <f>IF(RIGHT(S740)="U",(+H740-G740),0)</f>
        <v>0</v>
      </c>
      <c r="N740" s="474">
        <f>IF(RIGHT(S740)="C",(+H740-G740),0)</f>
        <v>0</v>
      </c>
      <c r="O740" s="474">
        <f>IF(RIGHT(S740)="D",(+H740-G740),0)</f>
        <v>0</v>
      </c>
      <c r="P740" s="44"/>
      <c r="Q740" s="44"/>
      <c r="R740" s="44"/>
      <c r="S740" s="393"/>
      <c r="T740" s="714"/>
      <c r="U740" s="44"/>
      <c r="V740" s="107"/>
      <c r="W740" s="108"/>
      <c r="X740" s="530"/>
      <c r="Y740" s="109"/>
      <c r="Z740" s="107"/>
      <c r="AA740" s="110"/>
      <c r="AB740" s="50"/>
      <c r="AC740" s="50"/>
      <c r="AD740" s="50"/>
      <c r="AE740" s="50"/>
      <c r="AF740" s="260"/>
      <c r="AG740" s="260"/>
      <c r="AH740" s="260"/>
      <c r="AI740" s="260"/>
      <c r="AJ740" s="260"/>
      <c r="AK740" s="260"/>
      <c r="AL740" s="260"/>
      <c r="AM740" s="260"/>
      <c r="AN740" s="260"/>
      <c r="AO740" s="260"/>
      <c r="AP740" s="260"/>
      <c r="AQ740" s="260"/>
      <c r="AR740" s="260"/>
    </row>
    <row r="741" spans="1:44" s="51" customFormat="1" ht="30" customHeight="1">
      <c r="A741" s="1103"/>
      <c r="B741" s="1093"/>
      <c r="C741" s="1068"/>
      <c r="D741" s="1067"/>
      <c r="E741" s="1038"/>
      <c r="F741" s="88"/>
      <c r="G741" s="399"/>
      <c r="H741" s="399"/>
      <c r="I741" s="267"/>
      <c r="J741" s="267"/>
      <c r="K741" s="267"/>
      <c r="L741" s="78">
        <f>IF(RIGHT(S741)="T",(+H741-G741),0)</f>
        <v>0</v>
      </c>
      <c r="M741" s="78">
        <f>IF(RIGHT(S741)="U",(+H741-G741),0)</f>
        <v>0</v>
      </c>
      <c r="N741" s="78">
        <f>IF(RIGHT(S741)="C",(+H741-G741),0)</f>
        <v>0</v>
      </c>
      <c r="O741" s="78">
        <f>IF(RIGHT(S741)="D",(+H741-G741),0)</f>
        <v>0</v>
      </c>
      <c r="P741" s="42"/>
      <c r="Q741" s="42"/>
      <c r="R741" s="42"/>
      <c r="S741" s="393"/>
      <c r="T741" s="394"/>
      <c r="U741" s="42"/>
      <c r="V741" s="189"/>
      <c r="W741" s="190"/>
      <c r="X741" s="537"/>
      <c r="Y741" s="191"/>
      <c r="Z741" s="189"/>
      <c r="AA741" s="443"/>
      <c r="AB741" s="50"/>
      <c r="AC741" s="50"/>
      <c r="AD741" s="50"/>
      <c r="AE741" s="50"/>
      <c r="AF741" s="260"/>
      <c r="AG741" s="260"/>
      <c r="AH741" s="260"/>
      <c r="AI741" s="260"/>
      <c r="AJ741" s="260"/>
      <c r="AK741" s="260"/>
      <c r="AL741" s="260"/>
      <c r="AM741" s="260"/>
      <c r="AN741" s="260"/>
      <c r="AO741" s="260"/>
      <c r="AP741" s="260"/>
      <c r="AQ741" s="260"/>
      <c r="AR741" s="260"/>
    </row>
    <row r="742" spans="1:44" s="69" customFormat="1" ht="30" customHeight="1" thickBot="1">
      <c r="A742" s="401"/>
      <c r="B742" s="60"/>
      <c r="C742" s="402" t="s">
        <v>58</v>
      </c>
      <c r="D742" s="60"/>
      <c r="E742" s="136"/>
      <c r="F742" s="62" t="s">
        <v>54</v>
      </c>
      <c r="G742" s="403"/>
      <c r="H742" s="403"/>
      <c r="I742" s="62" t="s">
        <v>54</v>
      </c>
      <c r="J742" s="62" t="s">
        <v>54</v>
      </c>
      <c r="K742" s="164"/>
      <c r="L742" s="63">
        <f>SUM(L740:L741)</f>
        <v>0</v>
      </c>
      <c r="M742" s="63">
        <f t="shared" ref="M742:O742" si="772">SUM(M740:M741)</f>
        <v>0</v>
      </c>
      <c r="N742" s="63">
        <f t="shared" si="772"/>
        <v>0</v>
      </c>
      <c r="O742" s="63">
        <f t="shared" si="772"/>
        <v>0</v>
      </c>
      <c r="P742" s="62" t="s">
        <v>54</v>
      </c>
      <c r="Q742" s="62" t="s">
        <v>54</v>
      </c>
      <c r="R742" s="62" t="s">
        <v>54</v>
      </c>
      <c r="S742" s="442"/>
      <c r="T742" s="412"/>
      <c r="U742" s="60"/>
      <c r="V742" s="404">
        <f>$AB$15-((N742*24))</f>
        <v>696</v>
      </c>
      <c r="W742" s="405">
        <v>131</v>
      </c>
      <c r="X742" s="98">
        <v>128.833</v>
      </c>
      <c r="Y742" s="406">
        <f>W742*X742</f>
        <v>16877.123</v>
      </c>
      <c r="Z742" s="404">
        <f>(Y742*(V742-L742*24))/V742</f>
        <v>16877.123</v>
      </c>
      <c r="AA742" s="413">
        <f>(Z742/Y742)*100</f>
        <v>100</v>
      </c>
      <c r="AB742" s="59"/>
    </row>
    <row r="743" spans="1:44" s="51" customFormat="1" ht="30" customHeight="1">
      <c r="A743" s="536">
        <v>47</v>
      </c>
      <c r="B743" s="534" t="s">
        <v>412</v>
      </c>
      <c r="C743" s="547" t="s">
        <v>413</v>
      </c>
      <c r="D743" s="530">
        <v>0.17499999999999999</v>
      </c>
      <c r="E743" s="541" t="s">
        <v>53</v>
      </c>
      <c r="F743" s="38" t="s">
        <v>54</v>
      </c>
      <c r="G743" s="399"/>
      <c r="H743" s="399"/>
      <c r="I743" s="247"/>
      <c r="J743" s="247"/>
      <c r="K743" s="247"/>
      <c r="L743" s="78">
        <f>IF(RIGHT(S743)="T",(+H743-G743),0)</f>
        <v>0</v>
      </c>
      <c r="M743" s="78">
        <f>IF(RIGHT(S743)="U",(+H743-G743),0)</f>
        <v>0</v>
      </c>
      <c r="N743" s="78">
        <f>IF(RIGHT(S743)="C",(+H743-G743),0)</f>
        <v>0</v>
      </c>
      <c r="O743" s="78">
        <f>IF(RIGHT(S743)="D",(+H743-G743),0)</f>
        <v>0</v>
      </c>
      <c r="P743" s="44"/>
      <c r="Q743" s="44"/>
      <c r="R743" s="44"/>
      <c r="S743" s="393"/>
      <c r="T743" s="394"/>
      <c r="U743" s="44"/>
      <c r="V743" s="107"/>
      <c r="W743" s="108"/>
      <c r="X743" s="530"/>
      <c r="Y743" s="109"/>
      <c r="Z743" s="107"/>
      <c r="AA743" s="110"/>
      <c r="AB743" s="50"/>
      <c r="AC743" s="50"/>
      <c r="AD743" s="50"/>
      <c r="AE743" s="50"/>
      <c r="AF743" s="260"/>
      <c r="AG743" s="260"/>
      <c r="AH743" s="260"/>
      <c r="AI743" s="260"/>
      <c r="AJ743" s="260"/>
      <c r="AK743" s="260"/>
      <c r="AL743" s="260"/>
      <c r="AM743" s="260"/>
      <c r="AN743" s="260"/>
      <c r="AO743" s="260"/>
      <c r="AP743" s="260"/>
      <c r="AQ743" s="260"/>
      <c r="AR743" s="260"/>
    </row>
    <row r="744" spans="1:44" s="69" customFormat="1" ht="30" customHeight="1" thickBot="1">
      <c r="A744" s="401"/>
      <c r="B744" s="60"/>
      <c r="C744" s="402" t="s">
        <v>58</v>
      </c>
      <c r="D744" s="60"/>
      <c r="E744" s="136"/>
      <c r="F744" s="62" t="s">
        <v>54</v>
      </c>
      <c r="G744" s="403"/>
      <c r="H744" s="403"/>
      <c r="I744" s="62" t="s">
        <v>54</v>
      </c>
      <c r="J744" s="62" t="s">
        <v>54</v>
      </c>
      <c r="K744" s="164"/>
      <c r="L744" s="63">
        <f>SUM(L743:L743)</f>
        <v>0</v>
      </c>
      <c r="M744" s="63">
        <f t="shared" ref="M744:O744" si="773">SUM(M743:M743)</f>
        <v>0</v>
      </c>
      <c r="N744" s="63">
        <f t="shared" si="773"/>
        <v>0</v>
      </c>
      <c r="O744" s="63">
        <f t="shared" si="773"/>
        <v>0</v>
      </c>
      <c r="P744" s="62" t="s">
        <v>54</v>
      </c>
      <c r="Q744" s="62" t="s">
        <v>54</v>
      </c>
      <c r="R744" s="62" t="s">
        <v>54</v>
      </c>
      <c r="S744" s="442"/>
      <c r="T744" s="412"/>
      <c r="U744" s="60"/>
      <c r="V744" s="404">
        <f>$AB$15-((N744*24))</f>
        <v>696</v>
      </c>
      <c r="W744" s="405">
        <v>131</v>
      </c>
      <c r="X744" s="98">
        <v>0.17499999999999999</v>
      </c>
      <c r="Y744" s="406">
        <f>W744*X744</f>
        <v>22.924999999999997</v>
      </c>
      <c r="Z744" s="404">
        <f>(Y744*(V744-L744*24))/V744</f>
        <v>22.924999999999997</v>
      </c>
      <c r="AA744" s="407">
        <f>(Z744/Y744)*100</f>
        <v>100</v>
      </c>
      <c r="AB744" s="59"/>
    </row>
    <row r="745" spans="1:44" s="59" customFormat="1" ht="30" customHeight="1">
      <c r="A745" s="1049">
        <v>48</v>
      </c>
      <c r="B745" s="1061" t="s">
        <v>414</v>
      </c>
      <c r="C745" s="1065" t="s">
        <v>415</v>
      </c>
      <c r="D745" s="1063">
        <v>230.297</v>
      </c>
      <c r="E745" s="1036" t="s">
        <v>53</v>
      </c>
      <c r="F745" s="38" t="s">
        <v>54</v>
      </c>
      <c r="G745" s="399"/>
      <c r="H745" s="399"/>
      <c r="I745" s="38" t="s">
        <v>54</v>
      </c>
      <c r="J745" s="38" t="s">
        <v>54</v>
      </c>
      <c r="K745" s="139"/>
      <c r="L745" s="84">
        <f>IF(RIGHT(S745)="T",(+H745-G745),0)</f>
        <v>0</v>
      </c>
      <c r="M745" s="84">
        <f>IF(RIGHT(S745)="U",(+H745-G745),0)</f>
        <v>0</v>
      </c>
      <c r="N745" s="84">
        <f>IF(RIGHT(S745)="C",(+H745-G745),0)</f>
        <v>0</v>
      </c>
      <c r="O745" s="84">
        <f>IF(RIGHT(S745)="D",(+H745-G745),0)</f>
        <v>0</v>
      </c>
      <c r="P745" s="38" t="s">
        <v>54</v>
      </c>
      <c r="Q745" s="38" t="s">
        <v>54</v>
      </c>
      <c r="R745" s="38" t="s">
        <v>54</v>
      </c>
      <c r="S745" s="393"/>
      <c r="T745" s="714"/>
      <c r="U745" s="192"/>
      <c r="V745" s="74"/>
      <c r="W745" s="75"/>
      <c r="X745" s="75"/>
      <c r="Y745" s="75"/>
      <c r="Z745" s="75"/>
      <c r="AA745" s="76"/>
    </row>
    <row r="746" spans="1:44" s="59" customFormat="1" ht="30" customHeight="1">
      <c r="A746" s="1050"/>
      <c r="B746" s="1062"/>
      <c r="C746" s="1066"/>
      <c r="D746" s="1064"/>
      <c r="E746" s="1037"/>
      <c r="F746" s="88"/>
      <c r="G746" s="399"/>
      <c r="H746" s="399"/>
      <c r="I746" s="88"/>
      <c r="J746" s="88"/>
      <c r="K746" s="40"/>
      <c r="L746" s="474">
        <f>IF(RIGHT(S746)="T",(+H746-G746),0)</f>
        <v>0</v>
      </c>
      <c r="M746" s="474">
        <f t="shared" ref="M746" si="774">IF(RIGHT(S746)="U",(+H746-G746),0)</f>
        <v>0</v>
      </c>
      <c r="N746" s="474">
        <f t="shared" ref="N746" si="775">IF(RIGHT(S746)="C",(+H746-G746),0)</f>
        <v>0</v>
      </c>
      <c r="O746" s="474">
        <f t="shared" ref="O746" si="776">IF(RIGHT(S746)="D",(+H746-G746),0)</f>
        <v>0</v>
      </c>
      <c r="P746" s="88"/>
      <c r="Q746" s="88"/>
      <c r="R746" s="88"/>
      <c r="S746" s="393"/>
      <c r="T746" s="714"/>
      <c r="U746" s="89"/>
      <c r="V746" s="80"/>
      <c r="W746" s="81"/>
      <c r="X746" s="81"/>
      <c r="Y746" s="81"/>
      <c r="Z746" s="81"/>
      <c r="AA746" s="82"/>
    </row>
    <row r="747" spans="1:44" s="69" customFormat="1" ht="30" customHeight="1" thickBot="1">
      <c r="A747" s="401"/>
      <c r="B747" s="60"/>
      <c r="C747" s="402" t="s">
        <v>58</v>
      </c>
      <c r="D747" s="60"/>
      <c r="E747" s="136"/>
      <c r="F747" s="62" t="s">
        <v>54</v>
      </c>
      <c r="G747" s="403"/>
      <c r="H747" s="403"/>
      <c r="I747" s="62" t="s">
        <v>54</v>
      </c>
      <c r="J747" s="62" t="s">
        <v>54</v>
      </c>
      <c r="K747" s="62" t="s">
        <v>54</v>
      </c>
      <c r="L747" s="63">
        <f>SUM(L745:L746)</f>
        <v>0</v>
      </c>
      <c r="M747" s="63">
        <f>SUM(M745:M746)</f>
        <v>0</v>
      </c>
      <c r="N747" s="63">
        <f>SUM(N745:N746)</f>
        <v>0</v>
      </c>
      <c r="O747" s="63">
        <f>SUM(O745:O746)</f>
        <v>0</v>
      </c>
      <c r="P747" s="62" t="s">
        <v>54</v>
      </c>
      <c r="Q747" s="62" t="s">
        <v>54</v>
      </c>
      <c r="R747" s="62" t="s">
        <v>54</v>
      </c>
      <c r="S747" s="442"/>
      <c r="T747" s="412"/>
      <c r="U747" s="60"/>
      <c r="V747" s="404">
        <f>$AB$15-((N747*24))</f>
        <v>696</v>
      </c>
      <c r="W747" s="405">
        <v>131</v>
      </c>
      <c r="X747" s="98">
        <v>230.297</v>
      </c>
      <c r="Y747" s="406">
        <f>W747*X747</f>
        <v>30168.906999999999</v>
      </c>
      <c r="Z747" s="404">
        <f>(Y747*(V747-L747*24))/V747</f>
        <v>30168.906999999999</v>
      </c>
      <c r="AA747" s="407">
        <f>(Z747/Y747)*100</f>
        <v>100</v>
      </c>
      <c r="AB747" s="59"/>
    </row>
    <row r="748" spans="1:44" ht="30" customHeight="1" thickBot="1">
      <c r="A748" s="1049">
        <v>49</v>
      </c>
      <c r="B748" s="1061" t="s">
        <v>416</v>
      </c>
      <c r="C748" s="1065" t="s">
        <v>417</v>
      </c>
      <c r="D748" s="1063">
        <v>106.24299999999999</v>
      </c>
      <c r="E748" s="1036" t="s">
        <v>53</v>
      </c>
      <c r="F748" s="129" t="s">
        <v>54</v>
      </c>
      <c r="G748" s="399"/>
      <c r="H748" s="399"/>
      <c r="I748" s="236"/>
      <c r="J748" s="236"/>
      <c r="K748" s="236"/>
      <c r="L748" s="571">
        <f>IF(RIGHT(S748)="T",(+H748-G748),0)</f>
        <v>0</v>
      </c>
      <c r="M748" s="571">
        <f>IF(RIGHT(S748)="U",(+H748-G748),0)</f>
        <v>0</v>
      </c>
      <c r="N748" s="571">
        <f>IF(RIGHT(S748)="C",(+H748-G748),0)</f>
        <v>0</v>
      </c>
      <c r="O748" s="571">
        <f>IF(RIGHT(S748)="D",(+H748-G748),0)</f>
        <v>0</v>
      </c>
      <c r="P748" s="93"/>
      <c r="Q748" s="93"/>
      <c r="R748" s="93"/>
      <c r="S748" s="393"/>
      <c r="T748" s="714"/>
      <c r="U748" s="93"/>
      <c r="V748" s="159"/>
      <c r="W748" s="160"/>
      <c r="X748" s="160"/>
      <c r="Y748" s="160"/>
      <c r="Z748" s="160"/>
      <c r="AA748" s="161"/>
      <c r="AB748" s="2"/>
      <c r="AC748" s="2"/>
      <c r="AD748" s="2"/>
      <c r="AE748" s="2"/>
      <c r="AF748" s="249"/>
      <c r="AG748" s="249"/>
      <c r="AH748" s="249"/>
      <c r="AI748" s="249"/>
      <c r="AJ748" s="249"/>
      <c r="AK748" s="249"/>
      <c r="AL748" s="249"/>
      <c r="AM748" s="249"/>
      <c r="AN748" s="249"/>
      <c r="AO748" s="249"/>
      <c r="AP748" s="249"/>
      <c r="AQ748" s="249"/>
      <c r="AR748" s="249"/>
    </row>
    <row r="749" spans="1:44" ht="30" customHeight="1" thickBot="1">
      <c r="A749" s="1050"/>
      <c r="B749" s="1062"/>
      <c r="C749" s="1101"/>
      <c r="D749" s="1064"/>
      <c r="E749" s="1037"/>
      <c r="F749" s="129" t="s">
        <v>54</v>
      </c>
      <c r="G749" s="399"/>
      <c r="H749" s="399"/>
      <c r="I749" s="236"/>
      <c r="J749" s="236"/>
      <c r="K749" s="236"/>
      <c r="L749" s="571">
        <f t="shared" ref="L749:L751" si="777">IF(RIGHT(S749)="T",(+H749-G749),0)</f>
        <v>0</v>
      </c>
      <c r="M749" s="571">
        <f t="shared" ref="M749:M751" si="778">IF(RIGHT(S749)="U",(+H749-G749),0)</f>
        <v>0</v>
      </c>
      <c r="N749" s="571">
        <f t="shared" ref="N749:N751" si="779">IF(RIGHT(S749)="C",(+H749-G749),0)</f>
        <v>0</v>
      </c>
      <c r="O749" s="571">
        <f t="shared" ref="O749:O751" si="780">IF(RIGHT(S749)="D",(+H749-G749),0)</f>
        <v>0</v>
      </c>
      <c r="P749" s="93"/>
      <c r="Q749" s="93"/>
      <c r="R749" s="93"/>
      <c r="S749" s="393"/>
      <c r="T749" s="714"/>
      <c r="U749" s="42"/>
      <c r="V749" s="238"/>
      <c r="W749" s="239"/>
      <c r="X749" s="239"/>
      <c r="Y749" s="239"/>
      <c r="Z749" s="239"/>
      <c r="AA749" s="240"/>
      <c r="AB749" s="2"/>
      <c r="AC749" s="2"/>
      <c r="AD749" s="2"/>
      <c r="AE749" s="2"/>
      <c r="AF749" s="249"/>
      <c r="AG749" s="249"/>
      <c r="AH749" s="249"/>
      <c r="AI749" s="249"/>
      <c r="AJ749" s="249"/>
      <c r="AK749" s="249"/>
      <c r="AL749" s="249"/>
      <c r="AM749" s="249"/>
      <c r="AN749" s="249"/>
      <c r="AO749" s="249"/>
      <c r="AP749" s="249"/>
      <c r="AQ749" s="249"/>
      <c r="AR749" s="249"/>
    </row>
    <row r="750" spans="1:44" ht="30" customHeight="1" thickBot="1">
      <c r="A750" s="1050"/>
      <c r="B750" s="1062"/>
      <c r="C750" s="1101"/>
      <c r="D750" s="1064"/>
      <c r="E750" s="1037"/>
      <c r="F750" s="129"/>
      <c r="G750" s="399"/>
      <c r="H750" s="399"/>
      <c r="I750" s="236"/>
      <c r="J750" s="236"/>
      <c r="K750" s="236"/>
      <c r="L750" s="571">
        <f t="shared" ref="L750" si="781">IF(RIGHT(S750)="T",(+H750-G750),0)</f>
        <v>0</v>
      </c>
      <c r="M750" s="571">
        <f t="shared" ref="M750" si="782">IF(RIGHT(S750)="U",(+H750-G750),0)</f>
        <v>0</v>
      </c>
      <c r="N750" s="571">
        <f t="shared" ref="N750" si="783">IF(RIGHT(S750)="C",(+H750-G750),0)</f>
        <v>0</v>
      </c>
      <c r="O750" s="571">
        <f t="shared" ref="O750" si="784">IF(RIGHT(S750)="D",(+H750-G750),0)</f>
        <v>0</v>
      </c>
      <c r="P750" s="93"/>
      <c r="Q750" s="93"/>
      <c r="R750" s="93"/>
      <c r="S750" s="393"/>
      <c r="T750" s="714"/>
      <c r="U750" s="42"/>
      <c r="V750" s="238"/>
      <c r="W750" s="239"/>
      <c r="X750" s="239"/>
      <c r="Y750" s="239"/>
      <c r="Z750" s="239"/>
      <c r="AA750" s="240"/>
      <c r="AB750" s="2"/>
      <c r="AC750" s="2"/>
      <c r="AD750" s="2"/>
      <c r="AE750" s="2"/>
      <c r="AF750" s="249"/>
      <c r="AG750" s="249"/>
      <c r="AH750" s="249"/>
      <c r="AI750" s="249"/>
      <c r="AJ750" s="249"/>
      <c r="AK750" s="249"/>
      <c r="AL750" s="249"/>
      <c r="AM750" s="249"/>
      <c r="AN750" s="249"/>
      <c r="AO750" s="249"/>
      <c r="AP750" s="249"/>
      <c r="AQ750" s="249"/>
      <c r="AR750" s="249"/>
    </row>
    <row r="751" spans="1:44" ht="30" customHeight="1">
      <c r="A751" s="1104"/>
      <c r="B751" s="1087"/>
      <c r="C751" s="1066"/>
      <c r="D751" s="1067"/>
      <c r="E751" s="1038"/>
      <c r="F751" s="129" t="s">
        <v>54</v>
      </c>
      <c r="G751" s="399"/>
      <c r="H751" s="399"/>
      <c r="I751" s="236"/>
      <c r="J751" s="236"/>
      <c r="K751" s="236"/>
      <c r="L751" s="571">
        <f t="shared" si="777"/>
        <v>0</v>
      </c>
      <c r="M751" s="571">
        <f t="shared" si="778"/>
        <v>0</v>
      </c>
      <c r="N751" s="571">
        <f t="shared" si="779"/>
        <v>0</v>
      </c>
      <c r="O751" s="571">
        <f t="shared" si="780"/>
        <v>0</v>
      </c>
      <c r="P751" s="93"/>
      <c r="Q751" s="93"/>
      <c r="R751" s="93"/>
      <c r="S751" s="393"/>
      <c r="T751" s="714"/>
      <c r="U751" s="42"/>
      <c r="V751" s="238"/>
      <c r="W751" s="239"/>
      <c r="X751" s="239"/>
      <c r="Y751" s="239"/>
      <c r="Z751" s="239"/>
      <c r="AA751" s="240"/>
      <c r="AB751" s="2"/>
      <c r="AC751" s="2"/>
      <c r="AD751" s="2"/>
      <c r="AE751" s="2"/>
      <c r="AF751" s="249"/>
      <c r="AG751" s="249"/>
      <c r="AH751" s="249"/>
      <c r="AI751" s="249"/>
      <c r="AJ751" s="249"/>
      <c r="AK751" s="249"/>
      <c r="AL751" s="249"/>
      <c r="AM751" s="249"/>
      <c r="AN751" s="249"/>
      <c r="AO751" s="249"/>
      <c r="AP751" s="249"/>
      <c r="AQ751" s="249"/>
      <c r="AR751" s="249"/>
    </row>
    <row r="752" spans="1:44" s="69" customFormat="1" ht="30" customHeight="1" thickBot="1">
      <c r="A752" s="422"/>
      <c r="B752" s="135"/>
      <c r="C752" s="423" t="s">
        <v>58</v>
      </c>
      <c r="D752" s="135"/>
      <c r="E752" s="136"/>
      <c r="F752" s="137" t="s">
        <v>54</v>
      </c>
      <c r="G752" s="424"/>
      <c r="H752" s="424"/>
      <c r="I752" s="137" t="s">
        <v>54</v>
      </c>
      <c r="J752" s="137" t="s">
        <v>54</v>
      </c>
      <c r="K752" s="137" t="s">
        <v>54</v>
      </c>
      <c r="L752" s="138">
        <f t="shared" ref="L752:N752" si="785">SUM(L748:L751)</f>
        <v>0</v>
      </c>
      <c r="M752" s="138">
        <f t="shared" si="785"/>
        <v>0</v>
      </c>
      <c r="N752" s="138">
        <f t="shared" si="785"/>
        <v>0</v>
      </c>
      <c r="O752" s="138">
        <f>SUM(O748:O751)</f>
        <v>0</v>
      </c>
      <c r="P752" s="137" t="s">
        <v>54</v>
      </c>
      <c r="Q752" s="137" t="s">
        <v>54</v>
      </c>
      <c r="R752" s="137" t="s">
        <v>54</v>
      </c>
      <c r="S752" s="135"/>
      <c r="T752" s="425"/>
      <c r="U752" s="135"/>
      <c r="V752" s="426">
        <f>$AB$15-((N752*24))</f>
        <v>696</v>
      </c>
      <c r="W752" s="427">
        <v>132</v>
      </c>
      <c r="X752" s="98">
        <v>106.24299999999999</v>
      </c>
      <c r="Y752" s="428">
        <f>W752*X752</f>
        <v>14024.075999999999</v>
      </c>
      <c r="Z752" s="429">
        <f>(Y752*(V752-L752*24))/V752</f>
        <v>14024.075999999999</v>
      </c>
      <c r="AA752" s="413">
        <f>(Z752/Y752)*100</f>
        <v>100</v>
      </c>
    </row>
    <row r="753" spans="1:44" s="69" customFormat="1" ht="30" customHeight="1" thickBot="1">
      <c r="A753" s="1088">
        <v>50</v>
      </c>
      <c r="B753" s="1061" t="s">
        <v>418</v>
      </c>
      <c r="C753" s="1091" t="s">
        <v>419</v>
      </c>
      <c r="D753" s="1063">
        <v>2.83</v>
      </c>
      <c r="E753" s="1037" t="s">
        <v>53</v>
      </c>
      <c r="F753" s="129" t="s">
        <v>54</v>
      </c>
      <c r="G753" s="399"/>
      <c r="H753" s="399"/>
      <c r="I753" s="129" t="s">
        <v>54</v>
      </c>
      <c r="J753" s="129" t="s">
        <v>54</v>
      </c>
      <c r="K753" s="129" t="s">
        <v>54</v>
      </c>
      <c r="L753" s="567">
        <f>IF(RIGHT(S753)="T",(+H753-G753),0)</f>
        <v>0</v>
      </c>
      <c r="M753" s="567">
        <f>IF(RIGHT(S753)="U",(+H753-G753),0)</f>
        <v>0</v>
      </c>
      <c r="N753" s="567">
        <f>IF(RIGHT(S753)="C",(+H753-G753),0)</f>
        <v>0</v>
      </c>
      <c r="O753" s="567">
        <f>IF(RIGHT(S753)="D",(+H753-G753),0)</f>
        <v>0</v>
      </c>
      <c r="P753" s="129" t="s">
        <v>54</v>
      </c>
      <c r="Q753" s="129" t="s">
        <v>54</v>
      </c>
      <c r="R753" s="129" t="s">
        <v>54</v>
      </c>
      <c r="S753" s="393"/>
      <c r="T753" s="714"/>
      <c r="U753" s="131"/>
      <c r="V753" s="152"/>
      <c r="W753" s="153"/>
      <c r="X753" s="153"/>
      <c r="Y753" s="153"/>
      <c r="Z753" s="153"/>
      <c r="AA753" s="154"/>
    </row>
    <row r="754" spans="1:44" s="69" customFormat="1" ht="30" customHeight="1" thickBot="1">
      <c r="A754" s="1096"/>
      <c r="B754" s="1062"/>
      <c r="C754" s="1092"/>
      <c r="D754" s="1064"/>
      <c r="E754" s="1037"/>
      <c r="F754" s="129" t="s">
        <v>54</v>
      </c>
      <c r="G754" s="399"/>
      <c r="H754" s="399"/>
      <c r="I754" s="129" t="s">
        <v>54</v>
      </c>
      <c r="J754" s="129" t="s">
        <v>54</v>
      </c>
      <c r="K754" s="129" t="s">
        <v>54</v>
      </c>
      <c r="L754" s="567">
        <f>IF(RIGHT(S754)="T",(+H754-G754),0)</f>
        <v>0</v>
      </c>
      <c r="M754" s="567">
        <f>IF(RIGHT(S754)="U",(+H754-G754),0)</f>
        <v>0</v>
      </c>
      <c r="N754" s="567">
        <f>IF(RIGHT(S754)="C",(+H754-G754),0)</f>
        <v>0</v>
      </c>
      <c r="O754" s="567">
        <f>IF(RIGHT(S754)="D",(+H754-G754),0)</f>
        <v>0</v>
      </c>
      <c r="P754" s="129" t="s">
        <v>54</v>
      </c>
      <c r="Q754" s="129" t="s">
        <v>54</v>
      </c>
      <c r="R754" s="129" t="s">
        <v>54</v>
      </c>
      <c r="S754" s="393"/>
      <c r="T754" s="714"/>
      <c r="U754" s="418"/>
      <c r="V754" s="419"/>
      <c r="W754" s="420"/>
      <c r="X754" s="420"/>
      <c r="Y754" s="420"/>
      <c r="Z754" s="420"/>
      <c r="AA754" s="421"/>
    </row>
    <row r="755" spans="1:44" s="69" customFormat="1" ht="30" customHeight="1" thickBot="1">
      <c r="A755" s="1096"/>
      <c r="B755" s="1062"/>
      <c r="C755" s="1092"/>
      <c r="D755" s="1064"/>
      <c r="E755" s="1037"/>
      <c r="F755" s="129" t="s">
        <v>54</v>
      </c>
      <c r="G755" s="399"/>
      <c r="H755" s="399"/>
      <c r="I755" s="129" t="s">
        <v>54</v>
      </c>
      <c r="J755" s="129" t="s">
        <v>54</v>
      </c>
      <c r="K755" s="129" t="s">
        <v>54</v>
      </c>
      <c r="L755" s="567">
        <f>IF(RIGHT(S755)="T",(+H755-G755),0)</f>
        <v>0</v>
      </c>
      <c r="M755" s="567">
        <f>IF(RIGHT(S755)="U",(+H755-G755),0)</f>
        <v>0</v>
      </c>
      <c r="N755" s="567">
        <f>IF(RIGHT(S755)="C",(+H755-G755),0)</f>
        <v>0</v>
      </c>
      <c r="O755" s="567">
        <f>IF(RIGHT(S755)="D",(+H755-G755),0)</f>
        <v>0</v>
      </c>
      <c r="P755" s="129" t="s">
        <v>54</v>
      </c>
      <c r="Q755" s="129" t="s">
        <v>54</v>
      </c>
      <c r="R755" s="129" t="s">
        <v>54</v>
      </c>
      <c r="S755" s="393"/>
      <c r="T755" s="714"/>
      <c r="U755" s="418"/>
      <c r="V755" s="419"/>
      <c r="W755" s="420"/>
      <c r="X755" s="420"/>
      <c r="Y755" s="420"/>
      <c r="Z755" s="420"/>
      <c r="AA755" s="421"/>
    </row>
    <row r="756" spans="1:44" s="69" customFormat="1" ht="30" customHeight="1" thickBot="1">
      <c r="A756" s="1096"/>
      <c r="B756" s="1062"/>
      <c r="C756" s="1092"/>
      <c r="D756" s="1064"/>
      <c r="E756" s="1037"/>
      <c r="F756" s="129" t="s">
        <v>54</v>
      </c>
      <c r="G756" s="399"/>
      <c r="H756" s="399"/>
      <c r="I756" s="129" t="s">
        <v>54</v>
      </c>
      <c r="J756" s="129" t="s">
        <v>54</v>
      </c>
      <c r="K756" s="129" t="s">
        <v>54</v>
      </c>
      <c r="L756" s="567">
        <f>IF(RIGHT(S756)="T",(+H756-G756),0)</f>
        <v>0</v>
      </c>
      <c r="M756" s="567">
        <f>IF(RIGHT(S756)="U",(+H756-G756),0)</f>
        <v>0</v>
      </c>
      <c r="N756" s="567">
        <f>IF(RIGHT(S756)="C",(+H756-G756),0)</f>
        <v>0</v>
      </c>
      <c r="O756" s="567">
        <f>IF(RIGHT(S756)="D",(+H756-G756),0)</f>
        <v>0</v>
      </c>
      <c r="P756" s="129" t="s">
        <v>54</v>
      </c>
      <c r="Q756" s="129" t="s">
        <v>54</v>
      </c>
      <c r="R756" s="129" t="s">
        <v>54</v>
      </c>
      <c r="S756" s="393"/>
      <c r="T756" s="714"/>
      <c r="U756" s="418"/>
      <c r="V756" s="419"/>
      <c r="W756" s="420"/>
      <c r="X756" s="420"/>
      <c r="Y756" s="420"/>
      <c r="Z756" s="420"/>
      <c r="AA756" s="421"/>
    </row>
    <row r="757" spans="1:44" s="69" customFormat="1" ht="30" customHeight="1" thickBot="1">
      <c r="A757" s="422"/>
      <c r="B757" s="135"/>
      <c r="C757" s="423" t="s">
        <v>58</v>
      </c>
      <c r="D757" s="135"/>
      <c r="E757" s="70"/>
      <c r="F757" s="137" t="s">
        <v>54</v>
      </c>
      <c r="G757" s="424"/>
      <c r="H757" s="424"/>
      <c r="I757" s="137" t="s">
        <v>54</v>
      </c>
      <c r="J757" s="137" t="s">
        <v>54</v>
      </c>
      <c r="K757" s="137" t="s">
        <v>54</v>
      </c>
      <c r="L757" s="138">
        <f>SUM(L753:L756)</f>
        <v>0</v>
      </c>
      <c r="M757" s="138">
        <f>SUM(M753:M756)</f>
        <v>0</v>
      </c>
      <c r="N757" s="138">
        <f>SUM(N753:N756)</f>
        <v>0</v>
      </c>
      <c r="O757" s="138">
        <f>SUM(O753:O756)</f>
        <v>0</v>
      </c>
      <c r="P757" s="137" t="s">
        <v>54</v>
      </c>
      <c r="Q757" s="137" t="s">
        <v>54</v>
      </c>
      <c r="R757" s="137" t="s">
        <v>54</v>
      </c>
      <c r="S757" s="135"/>
      <c r="T757" s="425"/>
      <c r="U757" s="135"/>
      <c r="V757" s="426">
        <f>$AB$15-((N757*24))</f>
        <v>696</v>
      </c>
      <c r="W757" s="427">
        <v>132</v>
      </c>
      <c r="X757" s="98">
        <v>2.83</v>
      </c>
      <c r="Y757" s="428">
        <f>W757*X757</f>
        <v>373.56</v>
      </c>
      <c r="Z757" s="429">
        <f>(Y757*(V757-L757*24))/V757</f>
        <v>373.56</v>
      </c>
      <c r="AA757" s="430">
        <f>(Z757/Y757)*100</f>
        <v>100</v>
      </c>
    </row>
    <row r="758" spans="1:44" s="51" customFormat="1" ht="30" customHeight="1" thickBot="1">
      <c r="A758" s="1059">
        <v>51</v>
      </c>
      <c r="B758" s="1074" t="s">
        <v>420</v>
      </c>
      <c r="C758" s="1055" t="s">
        <v>421</v>
      </c>
      <c r="D758" s="1063">
        <v>2.83</v>
      </c>
      <c r="E758" s="1127" t="s">
        <v>53</v>
      </c>
      <c r="F758" s="38" t="s">
        <v>54</v>
      </c>
      <c r="G758" s="399"/>
      <c r="H758" s="399"/>
      <c r="I758" s="247"/>
      <c r="J758" s="247"/>
      <c r="K758" s="247"/>
      <c r="L758" s="567">
        <f>IF(RIGHT(S758)="T",(+H758-G758),0)</f>
        <v>0</v>
      </c>
      <c r="M758" s="567">
        <f>IF(RIGHT(S758)="U",(+H758-G758),0)</f>
        <v>0</v>
      </c>
      <c r="N758" s="567">
        <f>IF(RIGHT(S758)="C",(+H758-G758),0)</f>
        <v>0</v>
      </c>
      <c r="O758" s="567">
        <f>IF(RIGHT(S758)="D",(+H758-G758),0)</f>
        <v>0</v>
      </c>
      <c r="P758" s="44"/>
      <c r="Q758" s="44"/>
      <c r="R758" s="44"/>
      <c r="S758" s="393"/>
      <c r="T758" s="714"/>
      <c r="U758" s="44"/>
      <c r="V758" s="107"/>
      <c r="W758" s="108"/>
      <c r="X758" s="530"/>
      <c r="Y758" s="109"/>
      <c r="Z758" s="107"/>
      <c r="AA758" s="110"/>
      <c r="AB758" s="50"/>
      <c r="AC758" s="50"/>
      <c r="AD758" s="50"/>
      <c r="AE758" s="50"/>
      <c r="AF758" s="50"/>
      <c r="AG758" s="50"/>
      <c r="AH758" s="50"/>
      <c r="AI758" s="50"/>
      <c r="AJ758" s="50"/>
      <c r="AK758" s="50"/>
      <c r="AL758" s="50"/>
      <c r="AM758" s="50"/>
      <c r="AN758" s="50"/>
      <c r="AO758" s="50"/>
      <c r="AP758" s="50"/>
      <c r="AQ758" s="50"/>
      <c r="AR758" s="50"/>
    </row>
    <row r="759" spans="1:44" s="51" customFormat="1" ht="30" customHeight="1" thickBot="1">
      <c r="A759" s="1060"/>
      <c r="B759" s="1075"/>
      <c r="C759" s="1056"/>
      <c r="D759" s="1064"/>
      <c r="E759" s="1037"/>
      <c r="F759" s="38" t="s">
        <v>54</v>
      </c>
      <c r="G759" s="399"/>
      <c r="H759" s="399"/>
      <c r="I759" s="247"/>
      <c r="J759" s="247"/>
      <c r="K759" s="247"/>
      <c r="L759" s="567">
        <f t="shared" ref="L759:L761" si="786">IF(RIGHT(S759)="T",(+H759-G759),0)</f>
        <v>0</v>
      </c>
      <c r="M759" s="567">
        <f t="shared" ref="M759:M761" si="787">IF(RIGHT(S759)="U",(+H759-G759),0)</f>
        <v>0</v>
      </c>
      <c r="N759" s="567">
        <f t="shared" ref="N759:N761" si="788">IF(RIGHT(S759)="C",(+H759-G759),0)</f>
        <v>0</v>
      </c>
      <c r="O759" s="567">
        <f t="shared" ref="O759:O761" si="789">IF(RIGHT(S759)="D",(+H759-G759),0)</f>
        <v>0</v>
      </c>
      <c r="P759" s="44"/>
      <c r="Q759" s="44"/>
      <c r="R759" s="44"/>
      <c r="S759" s="393"/>
      <c r="T759" s="714"/>
      <c r="U759" s="42"/>
      <c r="V759" s="189"/>
      <c r="W759" s="965"/>
      <c r="X759" s="970"/>
      <c r="Y759" s="191"/>
      <c r="Z759" s="189"/>
      <c r="AA759" s="443"/>
      <c r="AB759" s="50"/>
      <c r="AC759" s="50"/>
      <c r="AD759" s="50"/>
      <c r="AE759" s="50"/>
      <c r="AF759" s="50"/>
      <c r="AG759" s="50"/>
      <c r="AH759" s="50"/>
      <c r="AI759" s="50"/>
      <c r="AJ759" s="50"/>
      <c r="AK759" s="50"/>
      <c r="AL759" s="50"/>
      <c r="AM759" s="50"/>
      <c r="AN759" s="50"/>
      <c r="AO759" s="50"/>
      <c r="AP759" s="50"/>
      <c r="AQ759" s="50"/>
      <c r="AR759" s="50"/>
    </row>
    <row r="760" spans="1:44" s="51" customFormat="1" ht="30" customHeight="1" thickBot="1">
      <c r="A760" s="1060"/>
      <c r="B760" s="1075"/>
      <c r="C760" s="1056"/>
      <c r="D760" s="1064"/>
      <c r="E760" s="1037"/>
      <c r="F760" s="38" t="s">
        <v>54</v>
      </c>
      <c r="G760" s="399"/>
      <c r="H760" s="399"/>
      <c r="I760" s="247"/>
      <c r="J760" s="247"/>
      <c r="K760" s="247"/>
      <c r="L760" s="567">
        <f t="shared" ref="L760" si="790">IF(RIGHT(S760)="T",(+H760-G760),0)</f>
        <v>0</v>
      </c>
      <c r="M760" s="567">
        <f t="shared" ref="M760" si="791">IF(RIGHT(S760)="U",(+H760-G760),0)</f>
        <v>0</v>
      </c>
      <c r="N760" s="567">
        <f t="shared" ref="N760" si="792">IF(RIGHT(S760)="C",(+H760-G760),0)</f>
        <v>0</v>
      </c>
      <c r="O760" s="567">
        <f t="shared" ref="O760" si="793">IF(RIGHT(S760)="D",(+H760-G760),0)</f>
        <v>0</v>
      </c>
      <c r="P760" s="44"/>
      <c r="Q760" s="44"/>
      <c r="R760" s="44"/>
      <c r="S760" s="393"/>
      <c r="T760" s="714"/>
      <c r="U760" s="42"/>
      <c r="V760" s="189"/>
      <c r="W760" s="965"/>
      <c r="X760" s="970"/>
      <c r="Y760" s="191"/>
      <c r="Z760" s="189"/>
      <c r="AA760" s="443"/>
      <c r="AB760" s="50"/>
      <c r="AC760" s="50"/>
      <c r="AD760" s="50"/>
      <c r="AE760" s="50"/>
      <c r="AF760" s="50"/>
      <c r="AG760" s="50"/>
      <c r="AH760" s="50"/>
      <c r="AI760" s="50"/>
      <c r="AJ760" s="50"/>
      <c r="AK760" s="50"/>
      <c r="AL760" s="50"/>
      <c r="AM760" s="50"/>
      <c r="AN760" s="50"/>
      <c r="AO760" s="50"/>
      <c r="AP760" s="50"/>
      <c r="AQ760" s="50"/>
      <c r="AR760" s="50"/>
    </row>
    <row r="761" spans="1:44" s="51" customFormat="1" ht="30" customHeight="1">
      <c r="A761" s="1060"/>
      <c r="B761" s="1075"/>
      <c r="C761" s="1056"/>
      <c r="D761" s="1064"/>
      <c r="E761" s="1037"/>
      <c r="F761" s="38" t="s">
        <v>54</v>
      </c>
      <c r="G761" s="399"/>
      <c r="H761" s="399"/>
      <c r="I761" s="247"/>
      <c r="J761" s="247"/>
      <c r="K761" s="247"/>
      <c r="L761" s="567">
        <f t="shared" si="786"/>
        <v>0</v>
      </c>
      <c r="M761" s="567">
        <f t="shared" si="787"/>
        <v>0</v>
      </c>
      <c r="N761" s="567">
        <f t="shared" si="788"/>
        <v>0</v>
      </c>
      <c r="O761" s="567">
        <f t="shared" si="789"/>
        <v>0</v>
      </c>
      <c r="P761" s="44"/>
      <c r="Q761" s="44"/>
      <c r="R761" s="44"/>
      <c r="S761" s="393"/>
      <c r="T761" s="714"/>
      <c r="U761" s="42"/>
      <c r="V761" s="189"/>
      <c r="W761" s="965"/>
      <c r="X761" s="970"/>
      <c r="Y761" s="191"/>
      <c r="Z761" s="189"/>
      <c r="AA761" s="443"/>
      <c r="AB761" s="50"/>
      <c r="AC761" s="50"/>
      <c r="AD761" s="50"/>
      <c r="AE761" s="50"/>
      <c r="AF761" s="50"/>
      <c r="AG761" s="50"/>
      <c r="AH761" s="50"/>
      <c r="AI761" s="50"/>
      <c r="AJ761" s="50"/>
      <c r="AK761" s="50"/>
      <c r="AL761" s="50"/>
      <c r="AM761" s="50"/>
      <c r="AN761" s="50"/>
      <c r="AO761" s="50"/>
      <c r="AP761" s="50"/>
      <c r="AQ761" s="50"/>
      <c r="AR761" s="50"/>
    </row>
    <row r="762" spans="1:44" s="51" customFormat="1" ht="30" customHeight="1">
      <c r="A762" s="1103"/>
      <c r="B762" s="1093"/>
      <c r="C762" s="1068"/>
      <c r="D762" s="1067"/>
      <c r="E762" s="1038"/>
      <c r="F762" s="77"/>
      <c r="G762" s="399"/>
      <c r="H762" s="399"/>
      <c r="I762" s="481"/>
      <c r="J762" s="481"/>
      <c r="K762" s="481"/>
      <c r="L762" s="569">
        <f t="shared" ref="L762" si="794">IF(RIGHT(S762)="T",(+H762-G762),0)</f>
        <v>0</v>
      </c>
      <c r="M762" s="569">
        <f t="shared" ref="M762" si="795">IF(RIGHT(S762)="U",(+H762-G762),0)</f>
        <v>0</v>
      </c>
      <c r="N762" s="569">
        <f t="shared" ref="N762" si="796">IF(RIGHT(S762)="C",(+H762-G762),0)</f>
        <v>0</v>
      </c>
      <c r="O762" s="569">
        <f t="shared" ref="O762" si="797">IF(RIGHT(S762)="D",(+H762-G762),0)</f>
        <v>0</v>
      </c>
      <c r="P762" s="143"/>
      <c r="Q762" s="143"/>
      <c r="R762" s="143"/>
      <c r="S762" s="393"/>
      <c r="T762" s="714"/>
      <c r="U762" s="143"/>
      <c r="V762" s="144"/>
      <c r="W762" s="145"/>
      <c r="X762" s="558"/>
      <c r="Y762" s="146"/>
      <c r="Z762" s="144"/>
      <c r="AA762" s="512"/>
      <c r="AB762" s="50"/>
      <c r="AC762" s="50"/>
      <c r="AD762" s="50"/>
      <c r="AE762" s="50"/>
      <c r="AF762" s="50"/>
      <c r="AG762" s="50"/>
      <c r="AH762" s="50"/>
      <c r="AI762" s="50"/>
      <c r="AJ762" s="50"/>
      <c r="AK762" s="50"/>
      <c r="AL762" s="50"/>
      <c r="AM762" s="50"/>
      <c r="AN762" s="50"/>
      <c r="AO762" s="50"/>
      <c r="AP762" s="50"/>
      <c r="AQ762" s="50"/>
      <c r="AR762" s="50"/>
    </row>
    <row r="763" spans="1:44" s="69" customFormat="1" ht="30" customHeight="1" thickBot="1">
      <c r="A763" s="431"/>
      <c r="B763" s="147"/>
      <c r="C763" s="432" t="s">
        <v>58</v>
      </c>
      <c r="D763" s="147"/>
      <c r="E763" s="542"/>
      <c r="F763" s="148" t="s">
        <v>54</v>
      </c>
      <c r="G763" s="433"/>
      <c r="H763" s="433"/>
      <c r="I763" s="148" t="s">
        <v>54</v>
      </c>
      <c r="J763" s="148" t="s">
        <v>54</v>
      </c>
      <c r="K763" s="148" t="s">
        <v>54</v>
      </c>
      <c r="L763" s="149">
        <f>SUM(L758:L762)</f>
        <v>0</v>
      </c>
      <c r="M763" s="149">
        <f t="shared" ref="M763:N763" si="798">SUM(M758:M762)</f>
        <v>0</v>
      </c>
      <c r="N763" s="149">
        <f t="shared" si="798"/>
        <v>0</v>
      </c>
      <c r="O763" s="149">
        <f>SUM(O758:O762)</f>
        <v>0</v>
      </c>
      <c r="P763" s="148" t="s">
        <v>54</v>
      </c>
      <c r="Q763" s="148" t="s">
        <v>54</v>
      </c>
      <c r="R763" s="148" t="s">
        <v>54</v>
      </c>
      <c r="S763" s="147"/>
      <c r="T763" s="434"/>
      <c r="U763" s="147"/>
      <c r="V763" s="396">
        <f>$AB$15-((N763*24))</f>
        <v>696</v>
      </c>
      <c r="W763" s="435">
        <v>132</v>
      </c>
      <c r="X763" s="150">
        <v>2.83</v>
      </c>
      <c r="Y763" s="397">
        <f>W763*X763</f>
        <v>373.56</v>
      </c>
      <c r="Z763" s="396">
        <f>(Y763*(V763-L763*24))/V763</f>
        <v>373.56</v>
      </c>
      <c r="AA763" s="398">
        <f>(Z763/Y763)*100</f>
        <v>100</v>
      </c>
    </row>
    <row r="764" spans="1:44" s="59" customFormat="1" ht="30" customHeight="1">
      <c r="A764" s="875">
        <v>52</v>
      </c>
      <c r="B764" s="874" t="s">
        <v>422</v>
      </c>
      <c r="C764" s="873" t="s">
        <v>423</v>
      </c>
      <c r="D764" s="876">
        <v>3</v>
      </c>
      <c r="E764" s="878" t="s">
        <v>53</v>
      </c>
      <c r="F764" s="38" t="s">
        <v>54</v>
      </c>
      <c r="G764" s="399"/>
      <c r="H764" s="399"/>
      <c r="I764" s="38" t="s">
        <v>54</v>
      </c>
      <c r="J764" s="38" t="s">
        <v>54</v>
      </c>
      <c r="K764" s="139"/>
      <c r="L764" s="84">
        <f>IF(RIGHT(S764)="T",(+H764-G764),0)</f>
        <v>0</v>
      </c>
      <c r="M764" s="84">
        <f>IF(RIGHT(S764)="U",(+H764-G764),0)</f>
        <v>0</v>
      </c>
      <c r="N764" s="84">
        <f>IF(RIGHT(S764)="C",(+H764-G764),0)</f>
        <v>0</v>
      </c>
      <c r="O764" s="84">
        <f>IF(RIGHT(S764)="D",(+H764-G764),0)</f>
        <v>0</v>
      </c>
      <c r="P764" s="38" t="s">
        <v>54</v>
      </c>
      <c r="Q764" s="38" t="s">
        <v>54</v>
      </c>
      <c r="R764" s="38" t="s">
        <v>54</v>
      </c>
      <c r="S764" s="393"/>
      <c r="T764" s="714"/>
      <c r="U764" s="192"/>
      <c r="V764" s="74"/>
      <c r="W764" s="75"/>
      <c r="X764" s="75"/>
      <c r="Y764" s="75"/>
      <c r="Z764" s="75"/>
      <c r="AA764" s="76"/>
    </row>
    <row r="765" spans="1:44" s="69" customFormat="1" ht="30" customHeight="1" thickBot="1">
      <c r="A765" s="445"/>
      <c r="B765" s="168"/>
      <c r="C765" s="446" t="s">
        <v>58</v>
      </c>
      <c r="D765" s="168"/>
      <c r="E765" s="61"/>
      <c r="F765" s="169" t="s">
        <v>54</v>
      </c>
      <c r="G765" s="447"/>
      <c r="H765" s="447"/>
      <c r="I765" s="169" t="s">
        <v>54</v>
      </c>
      <c r="J765" s="169" t="s">
        <v>54</v>
      </c>
      <c r="K765" s="169" t="s">
        <v>54</v>
      </c>
      <c r="L765" s="170">
        <f>SUM(L764:L764)</f>
        <v>0</v>
      </c>
      <c r="M765" s="170">
        <f>SUM(M764:M764)</f>
        <v>0</v>
      </c>
      <c r="N765" s="170">
        <f>SUM(N764:N764)</f>
        <v>0</v>
      </c>
      <c r="O765" s="170">
        <f>SUM(O764:O764)</f>
        <v>0</v>
      </c>
      <c r="P765" s="169" t="s">
        <v>54</v>
      </c>
      <c r="Q765" s="169" t="s">
        <v>54</v>
      </c>
      <c r="R765" s="169" t="s">
        <v>54</v>
      </c>
      <c r="S765" s="448"/>
      <c r="T765" s="449"/>
      <c r="U765" s="168"/>
      <c r="V765" s="396">
        <f>$AB$15-((N765*24))</f>
        <v>696</v>
      </c>
      <c r="W765" s="435">
        <v>132</v>
      </c>
      <c r="X765" s="150">
        <v>3</v>
      </c>
      <c r="Y765" s="397">
        <f>W765*X765</f>
        <v>396</v>
      </c>
      <c r="Z765" s="396">
        <f>(Y765*(V765-L765*24))/V765</f>
        <v>396</v>
      </c>
      <c r="AA765" s="398">
        <f>(Z765/Y765)*100</f>
        <v>100</v>
      </c>
      <c r="AB765" s="59"/>
    </row>
    <row r="766" spans="1:44" s="59" customFormat="1" ht="30" customHeight="1" thickBot="1">
      <c r="A766" s="1049">
        <v>53</v>
      </c>
      <c r="B766" s="1061" t="s">
        <v>424</v>
      </c>
      <c r="C766" s="1065" t="s">
        <v>425</v>
      </c>
      <c r="D766" s="1063">
        <v>3</v>
      </c>
      <c r="E766" s="1053" t="s">
        <v>53</v>
      </c>
      <c r="F766" s="38" t="s">
        <v>54</v>
      </c>
      <c r="G766" s="399"/>
      <c r="H766" s="399"/>
      <c r="I766" s="38" t="s">
        <v>54</v>
      </c>
      <c r="J766" s="38" t="s">
        <v>54</v>
      </c>
      <c r="K766" s="38" t="s">
        <v>54</v>
      </c>
      <c r="L766" s="84">
        <f>IF(RIGHT(S766)="T",(+H766-G766),0)</f>
        <v>0</v>
      </c>
      <c r="M766" s="84">
        <f>IF(RIGHT(S766)="U",(+H766-G766),0)</f>
        <v>0</v>
      </c>
      <c r="N766" s="84">
        <f>IF(RIGHT(S766)="C",(+H766-G766),0)</f>
        <v>0</v>
      </c>
      <c r="O766" s="84">
        <f>IF(RIGHT(S766)="D",(+H766-G766),0)</f>
        <v>0</v>
      </c>
      <c r="P766" s="38" t="s">
        <v>54</v>
      </c>
      <c r="Q766" s="38" t="s">
        <v>54</v>
      </c>
      <c r="R766" s="38" t="s">
        <v>54</v>
      </c>
      <c r="S766" s="393"/>
      <c r="T766" s="714"/>
      <c r="U766" s="192"/>
      <c r="V766" s="74"/>
      <c r="W766" s="75"/>
      <c r="X766" s="75"/>
      <c r="Y766" s="75"/>
      <c r="Z766" s="75"/>
      <c r="AA766" s="76"/>
    </row>
    <row r="767" spans="1:44" s="59" customFormat="1" ht="30" customHeight="1">
      <c r="A767" s="1050"/>
      <c r="B767" s="1062"/>
      <c r="C767" s="1101"/>
      <c r="D767" s="1064"/>
      <c r="E767" s="1078"/>
      <c r="F767" s="38" t="s">
        <v>54</v>
      </c>
      <c r="G767" s="399"/>
      <c r="H767" s="399"/>
      <c r="I767" s="38" t="s">
        <v>54</v>
      </c>
      <c r="J767" s="38" t="s">
        <v>54</v>
      </c>
      <c r="K767" s="38" t="s">
        <v>54</v>
      </c>
      <c r="L767" s="84">
        <f>IF(RIGHT(S767)="T",(+H767-G767),0)</f>
        <v>0</v>
      </c>
      <c r="M767" s="84">
        <f>IF(RIGHT(S767)="U",(+H767-G767),0)</f>
        <v>0</v>
      </c>
      <c r="N767" s="84">
        <f>IF(RIGHT(S767)="C",(+H767-G767),0)</f>
        <v>0</v>
      </c>
      <c r="O767" s="84">
        <f>IF(RIGHT(S767)="D",(+H767-G767),0)</f>
        <v>0</v>
      </c>
      <c r="P767" s="38" t="s">
        <v>54</v>
      </c>
      <c r="Q767" s="38" t="s">
        <v>54</v>
      </c>
      <c r="R767" s="38" t="s">
        <v>54</v>
      </c>
      <c r="S767" s="393"/>
      <c r="T767" s="714"/>
      <c r="U767" s="192"/>
      <c r="V767" s="80"/>
      <c r="W767" s="81"/>
      <c r="X767" s="81"/>
      <c r="Y767" s="81"/>
      <c r="Z767" s="81"/>
      <c r="AA767" s="82"/>
    </row>
    <row r="768" spans="1:44" s="69" customFormat="1" ht="30" customHeight="1" thickBot="1">
      <c r="A768" s="506"/>
      <c r="B768" s="266"/>
      <c r="C768" s="507" t="s">
        <v>58</v>
      </c>
      <c r="D768" s="266"/>
      <c r="E768" s="61"/>
      <c r="F768" s="169" t="s">
        <v>54</v>
      </c>
      <c r="G768" s="447"/>
      <c r="H768" s="447"/>
      <c r="I768" s="169" t="s">
        <v>54</v>
      </c>
      <c r="J768" s="169" t="s">
        <v>54</v>
      </c>
      <c r="K768" s="169" t="s">
        <v>54</v>
      </c>
      <c r="L768" s="170">
        <f>SUM(L766:L767)</f>
        <v>0</v>
      </c>
      <c r="M768" s="170">
        <f t="shared" ref="M768:O768" si="799">SUM(M766:M767)</f>
        <v>0</v>
      </c>
      <c r="N768" s="170">
        <f t="shared" si="799"/>
        <v>0</v>
      </c>
      <c r="O768" s="170">
        <f t="shared" si="799"/>
        <v>0</v>
      </c>
      <c r="P768" s="169" t="s">
        <v>54</v>
      </c>
      <c r="Q768" s="169" t="s">
        <v>54</v>
      </c>
      <c r="R768" s="169" t="s">
        <v>54</v>
      </c>
      <c r="S768" s="508"/>
      <c r="T768" s="509"/>
      <c r="U768" s="266"/>
      <c r="V768" s="396">
        <f>$AB$15-((N768*24))</f>
        <v>696</v>
      </c>
      <c r="W768" s="435">
        <v>132</v>
      </c>
      <c r="X768" s="150">
        <v>3</v>
      </c>
      <c r="Y768" s="397">
        <f>W768*X768</f>
        <v>396</v>
      </c>
      <c r="Z768" s="396">
        <f>(Y768*(V768-L768*24))/V768</f>
        <v>396</v>
      </c>
      <c r="AA768" s="398">
        <f>(Z768/Y768)*100</f>
        <v>100</v>
      </c>
      <c r="AB768" s="59"/>
    </row>
    <row r="769" spans="1:44" s="69" customFormat="1" ht="30" customHeight="1" thickBot="1">
      <c r="A769" s="1088">
        <v>54</v>
      </c>
      <c r="B769" s="1061" t="s">
        <v>426</v>
      </c>
      <c r="C769" s="1091" t="s">
        <v>427</v>
      </c>
      <c r="D769" s="1063">
        <v>105.72</v>
      </c>
      <c r="E769" s="1053" t="s">
        <v>53</v>
      </c>
      <c r="F769" s="263" t="s">
        <v>54</v>
      </c>
      <c r="G769" s="399">
        <v>42418.736111111109</v>
      </c>
      <c r="H769" s="399">
        <v>42418.794444444444</v>
      </c>
      <c r="I769" s="263" t="s">
        <v>54</v>
      </c>
      <c r="J769" s="263" t="s">
        <v>54</v>
      </c>
      <c r="K769" s="263" t="s">
        <v>54</v>
      </c>
      <c r="L769" s="567">
        <f>IF(RIGHT(S769)="T",(+H769-G769),0)</f>
        <v>0</v>
      </c>
      <c r="M769" s="567">
        <f>IF(RIGHT(S769)="U",(+H769-G769),0)</f>
        <v>5.8333333334303461E-2</v>
      </c>
      <c r="N769" s="567">
        <f>IF(RIGHT(S769)="C",(+H769-G769),0)</f>
        <v>0</v>
      </c>
      <c r="O769" s="567">
        <f>IF(RIGHT(S769)="D",(+H769-G769),0)</f>
        <v>0</v>
      </c>
      <c r="P769" s="263" t="s">
        <v>54</v>
      </c>
      <c r="Q769" s="263" t="s">
        <v>54</v>
      </c>
      <c r="R769" s="263" t="s">
        <v>54</v>
      </c>
      <c r="S769" s="393" t="s">
        <v>836</v>
      </c>
      <c r="T769" s="714" t="s">
        <v>1012</v>
      </c>
      <c r="U769" s="511"/>
      <c r="V769" s="152"/>
      <c r="W769" s="153"/>
      <c r="X769" s="153"/>
      <c r="Y769" s="153"/>
      <c r="Z769" s="153"/>
      <c r="AA769" s="154"/>
    </row>
    <row r="770" spans="1:44" s="69" customFormat="1" ht="30" customHeight="1" thickBot="1">
      <c r="A770" s="1096"/>
      <c r="B770" s="1062"/>
      <c r="C770" s="1092"/>
      <c r="D770" s="1064"/>
      <c r="E770" s="1054"/>
      <c r="F770" s="263" t="s">
        <v>54</v>
      </c>
      <c r="G770" s="399">
        <v>42421.615972222222</v>
      </c>
      <c r="H770" s="399">
        <v>42421.645833333336</v>
      </c>
      <c r="I770" s="263" t="s">
        <v>54</v>
      </c>
      <c r="J770" s="263" t="s">
        <v>54</v>
      </c>
      <c r="K770" s="263" t="s">
        <v>54</v>
      </c>
      <c r="L770" s="567">
        <f>IF(RIGHT(S770)="T",(+H770-G770),0)</f>
        <v>0</v>
      </c>
      <c r="M770" s="567">
        <f>IF(RIGHT(S770)="U",(+H770-G770),0)</f>
        <v>2.9861111113859806E-2</v>
      </c>
      <c r="N770" s="567">
        <f>IF(RIGHT(S770)="C",(+H770-G770),0)</f>
        <v>0</v>
      </c>
      <c r="O770" s="567">
        <f>IF(RIGHT(S770)="D",(+H770-G770),0)</f>
        <v>0</v>
      </c>
      <c r="P770" s="263" t="s">
        <v>54</v>
      </c>
      <c r="Q770" s="263" t="s">
        <v>54</v>
      </c>
      <c r="R770" s="263" t="s">
        <v>54</v>
      </c>
      <c r="S770" s="393" t="s">
        <v>836</v>
      </c>
      <c r="T770" s="714" t="s">
        <v>1013</v>
      </c>
      <c r="U770" s="511"/>
      <c r="V770" s="152"/>
      <c r="W770" s="153"/>
      <c r="X770" s="153"/>
      <c r="Y770" s="153"/>
      <c r="Z770" s="153"/>
      <c r="AA770" s="154"/>
    </row>
    <row r="771" spans="1:44" s="69" customFormat="1" ht="30" customHeight="1" thickBot="1">
      <c r="A771" s="1096"/>
      <c r="B771" s="1062"/>
      <c r="C771" s="1092"/>
      <c r="D771" s="1064"/>
      <c r="E771" s="1054"/>
      <c r="F771" s="263" t="s">
        <v>54</v>
      </c>
      <c r="G771" s="399">
        <v>42421.645833333336</v>
      </c>
      <c r="H771" s="399">
        <v>42421.844444444447</v>
      </c>
      <c r="I771" s="263" t="s">
        <v>54</v>
      </c>
      <c r="J771" s="263" t="s">
        <v>54</v>
      </c>
      <c r="K771" s="263" t="s">
        <v>54</v>
      </c>
      <c r="L771" s="567">
        <f>IF(RIGHT(S771)="T",(+H771-G771),0)</f>
        <v>0</v>
      </c>
      <c r="M771" s="567">
        <f>IF(RIGHT(S771)="U",(+H771-G771),0)</f>
        <v>0</v>
      </c>
      <c r="N771" s="567">
        <f>IF(RIGHT(S771)="C",(+H771-G771),0)</f>
        <v>0</v>
      </c>
      <c r="O771" s="567">
        <f>IF(RIGHT(S771)="D",(+H771-G771),0)</f>
        <v>0.19861111111094942</v>
      </c>
      <c r="P771" s="263" t="s">
        <v>54</v>
      </c>
      <c r="Q771" s="263" t="s">
        <v>54</v>
      </c>
      <c r="R771" s="263" t="s">
        <v>54</v>
      </c>
      <c r="S771" s="393" t="s">
        <v>835</v>
      </c>
      <c r="T771" s="714" t="s">
        <v>1014</v>
      </c>
      <c r="U771" s="511"/>
      <c r="V771" s="152"/>
      <c r="W771" s="153"/>
      <c r="X771" s="153"/>
      <c r="Y771" s="153"/>
      <c r="Z771" s="153"/>
      <c r="AA771" s="154"/>
    </row>
    <row r="772" spans="1:44" s="69" customFormat="1" ht="30" customHeight="1" thickBot="1">
      <c r="A772" s="1096"/>
      <c r="B772" s="1062"/>
      <c r="C772" s="1092"/>
      <c r="D772" s="1064"/>
      <c r="E772" s="1054"/>
      <c r="F772" s="263" t="s">
        <v>54</v>
      </c>
      <c r="G772" s="399">
        <v>42422.415277777778</v>
      </c>
      <c r="H772" s="399">
        <v>42422.43472222222</v>
      </c>
      <c r="I772" s="263" t="s">
        <v>54</v>
      </c>
      <c r="J772" s="263" t="s">
        <v>54</v>
      </c>
      <c r="K772" s="263" t="s">
        <v>54</v>
      </c>
      <c r="L772" s="567">
        <f>IF(RIGHT(S772)="T",(+H772-G772),0)</f>
        <v>0</v>
      </c>
      <c r="M772" s="567">
        <f>IF(RIGHT(S772)="U",(+H772-G772),0)</f>
        <v>1.9444444442342501E-2</v>
      </c>
      <c r="N772" s="567">
        <f>IF(RIGHT(S772)="C",(+H772-G772),0)</f>
        <v>0</v>
      </c>
      <c r="O772" s="567">
        <f>IF(RIGHT(S772)="D",(+H772-G772),0)</f>
        <v>0</v>
      </c>
      <c r="P772" s="263" t="s">
        <v>54</v>
      </c>
      <c r="Q772" s="263" t="s">
        <v>54</v>
      </c>
      <c r="R772" s="263" t="s">
        <v>54</v>
      </c>
      <c r="S772" s="393" t="s">
        <v>836</v>
      </c>
      <c r="T772" s="714" t="s">
        <v>1015</v>
      </c>
      <c r="U772" s="511"/>
      <c r="V772" s="152"/>
      <c r="W772" s="153"/>
      <c r="X772" s="153"/>
      <c r="Y772" s="153"/>
      <c r="Z772" s="153"/>
      <c r="AA772" s="154"/>
    </row>
    <row r="773" spans="1:44" s="69" customFormat="1" ht="30" customHeight="1">
      <c r="A773" s="1096"/>
      <c r="B773" s="1062"/>
      <c r="C773" s="1092"/>
      <c r="D773" s="1064"/>
      <c r="E773" s="1054"/>
      <c r="F773" s="263" t="s">
        <v>54</v>
      </c>
      <c r="G773" s="399">
        <v>42422.685416666667</v>
      </c>
      <c r="H773" s="399">
        <v>42422.831944444442</v>
      </c>
      <c r="I773" s="263" t="s">
        <v>54</v>
      </c>
      <c r="J773" s="263" t="s">
        <v>54</v>
      </c>
      <c r="K773" s="263" t="s">
        <v>54</v>
      </c>
      <c r="L773" s="567">
        <f>IF(RIGHT(S773)="T",(+H773-G773),0)</f>
        <v>0</v>
      </c>
      <c r="M773" s="567">
        <f>IF(RIGHT(S773)="U",(+H773-G773),0)</f>
        <v>0</v>
      </c>
      <c r="N773" s="567">
        <f>IF(RIGHT(S773)="C",(+H773-G773),0)</f>
        <v>0</v>
      </c>
      <c r="O773" s="567">
        <f>IF(RIGHT(S773)="D",(+H773-G773),0)</f>
        <v>0.14652777777519077</v>
      </c>
      <c r="P773" s="263" t="s">
        <v>54</v>
      </c>
      <c r="Q773" s="263" t="s">
        <v>54</v>
      </c>
      <c r="R773" s="263" t="s">
        <v>54</v>
      </c>
      <c r="S773" s="393" t="s">
        <v>837</v>
      </c>
      <c r="T773" s="714" t="s">
        <v>1016</v>
      </c>
      <c r="U773" s="511"/>
      <c r="V773" s="152"/>
      <c r="W773" s="153"/>
      <c r="X773" s="153"/>
      <c r="Y773" s="153"/>
      <c r="Z773" s="153"/>
      <c r="AA773" s="154"/>
    </row>
    <row r="774" spans="1:44" s="69" customFormat="1" ht="30" customHeight="1" thickBot="1">
      <c r="A774" s="422"/>
      <c r="B774" s="135"/>
      <c r="C774" s="423" t="s">
        <v>58</v>
      </c>
      <c r="D774" s="135"/>
      <c r="E774" s="136"/>
      <c r="F774" s="137" t="s">
        <v>54</v>
      </c>
      <c r="G774" s="424"/>
      <c r="H774" s="424"/>
      <c r="I774" s="137" t="s">
        <v>54</v>
      </c>
      <c r="J774" s="137" t="s">
        <v>54</v>
      </c>
      <c r="K774" s="137" t="s">
        <v>54</v>
      </c>
      <c r="L774" s="138">
        <f>SUM(L769:L773)</f>
        <v>0</v>
      </c>
      <c r="M774" s="138">
        <f>SUM(M769:M773)</f>
        <v>0.10763888889050577</v>
      </c>
      <c r="N774" s="138">
        <f>SUM(N769:N773)</f>
        <v>0</v>
      </c>
      <c r="O774" s="138">
        <f>SUM(O769:O773)</f>
        <v>0.34513888888614019</v>
      </c>
      <c r="P774" s="137" t="s">
        <v>54</v>
      </c>
      <c r="Q774" s="137" t="s">
        <v>54</v>
      </c>
      <c r="R774" s="137" t="s">
        <v>54</v>
      </c>
      <c r="S774" s="135"/>
      <c r="T774" s="425"/>
      <c r="U774" s="135"/>
      <c r="V774" s="426">
        <f>$AB$15-((N774*24))</f>
        <v>696</v>
      </c>
      <c r="W774" s="427">
        <v>132</v>
      </c>
      <c r="X774" s="98">
        <v>105.72</v>
      </c>
      <c r="Y774" s="428">
        <f>W774*X774</f>
        <v>13955.039999999999</v>
      </c>
      <c r="Z774" s="429">
        <f>(Y774*(V774-L774*24))/V774</f>
        <v>13955.039999999999</v>
      </c>
      <c r="AA774" s="430">
        <f>(Z774/Y774)*100</f>
        <v>100</v>
      </c>
    </row>
    <row r="775" spans="1:44" ht="30" customHeight="1">
      <c r="A775" s="781">
        <v>55</v>
      </c>
      <c r="B775" s="779" t="s">
        <v>428</v>
      </c>
      <c r="C775" s="775" t="s">
        <v>429</v>
      </c>
      <c r="D775" s="776">
        <v>106</v>
      </c>
      <c r="E775" s="782" t="s">
        <v>53</v>
      </c>
      <c r="F775" s="263" t="s">
        <v>54</v>
      </c>
      <c r="G775" s="399">
        <v>42421.613888888889</v>
      </c>
      <c r="H775" s="399">
        <v>42421.70416666667</v>
      </c>
      <c r="I775" s="264"/>
      <c r="J775" s="264"/>
      <c r="K775" s="264"/>
      <c r="L775" s="567">
        <f>IF(RIGHT(S775)="T",(+H775-G775),0)</f>
        <v>0</v>
      </c>
      <c r="M775" s="567">
        <f>IF(RIGHT(S775)="U",(+H775-G775),0)</f>
        <v>0</v>
      </c>
      <c r="N775" s="567">
        <f>IF(RIGHT(S775)="C",(+H775-G775),0)</f>
        <v>9.0277777781011537E-2</v>
      </c>
      <c r="O775" s="567">
        <f>IF(RIGHT(S775)="D",(+H775-G775),0)</f>
        <v>0</v>
      </c>
      <c r="P775" s="44"/>
      <c r="Q775" s="44"/>
      <c r="R775" s="44"/>
      <c r="S775" s="393" t="s">
        <v>833</v>
      </c>
      <c r="T775" s="714" t="s">
        <v>1017</v>
      </c>
      <c r="U775" s="44"/>
      <c r="V775" s="241"/>
      <c r="W775" s="242"/>
      <c r="X775" s="242"/>
      <c r="Y775" s="242"/>
      <c r="Z775" s="242"/>
      <c r="AA775" s="243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</row>
    <row r="776" spans="1:44" s="69" customFormat="1" ht="30" customHeight="1" thickBot="1">
      <c r="A776" s="422"/>
      <c r="B776" s="513"/>
      <c r="C776" s="423" t="s">
        <v>58</v>
      </c>
      <c r="D776" s="135"/>
      <c r="E776" s="136"/>
      <c r="F776" s="137" t="s">
        <v>54</v>
      </c>
      <c r="G776" s="424"/>
      <c r="H776" s="424"/>
      <c r="I776" s="137" t="s">
        <v>54</v>
      </c>
      <c r="J776" s="137" t="s">
        <v>54</v>
      </c>
      <c r="K776" s="137" t="s">
        <v>54</v>
      </c>
      <c r="L776" s="138">
        <f>SUM(L775:L775)</f>
        <v>0</v>
      </c>
      <c r="M776" s="138">
        <f>SUM(M775:M775)</f>
        <v>0</v>
      </c>
      <c r="N776" s="138">
        <f>SUM(N775:N775)</f>
        <v>9.0277777781011537E-2</v>
      </c>
      <c r="O776" s="138">
        <f>SUM(O775:O775)</f>
        <v>0</v>
      </c>
      <c r="P776" s="137" t="s">
        <v>54</v>
      </c>
      <c r="Q776" s="137" t="s">
        <v>54</v>
      </c>
      <c r="R776" s="137" t="s">
        <v>54</v>
      </c>
      <c r="S776" s="135"/>
      <c r="T776" s="425"/>
      <c r="U776" s="135"/>
      <c r="V776" s="426">
        <f>$AB$15-((N776*24))</f>
        <v>693.83333333325572</v>
      </c>
      <c r="W776" s="427">
        <v>132</v>
      </c>
      <c r="X776" s="98">
        <v>106</v>
      </c>
      <c r="Y776" s="428">
        <f>W776*X776</f>
        <v>13992</v>
      </c>
      <c r="Z776" s="429">
        <f>(Y776*(V776-L776*24))/V776</f>
        <v>13992</v>
      </c>
      <c r="AA776" s="430">
        <f>(Z776/Y776)*100</f>
        <v>100</v>
      </c>
    </row>
    <row r="777" spans="1:44" ht="30" customHeight="1" thickBot="1">
      <c r="A777" s="1046">
        <v>56</v>
      </c>
      <c r="B777" s="1074" t="s">
        <v>430</v>
      </c>
      <c r="C777" s="1094" t="s">
        <v>431</v>
      </c>
      <c r="D777" s="1063">
        <v>42.55</v>
      </c>
      <c r="E777" s="1036" t="s">
        <v>53</v>
      </c>
      <c r="F777" s="263" t="s">
        <v>54</v>
      </c>
      <c r="G777" s="399"/>
      <c r="H777" s="399"/>
      <c r="I777" s="264"/>
      <c r="J777" s="264"/>
      <c r="K777" s="264"/>
      <c r="L777" s="567">
        <f>IF(RIGHT(S777)="T",(+H777-G777),0)</f>
        <v>0</v>
      </c>
      <c r="M777" s="567">
        <f>IF(RIGHT(S777)="U",(+H777-G777),0)</f>
        <v>0</v>
      </c>
      <c r="N777" s="567">
        <f>IF(RIGHT(S777)="C",(+H777-G777),0)</f>
        <v>0</v>
      </c>
      <c r="O777" s="567">
        <f>IF(RIGHT(S777)="D",(+H777-G777),0)</f>
        <v>0</v>
      </c>
      <c r="P777" s="44"/>
      <c r="Q777" s="44"/>
      <c r="R777" s="44"/>
      <c r="S777" s="393"/>
      <c r="T777" s="714"/>
      <c r="U777" s="44"/>
      <c r="V777" s="241"/>
      <c r="W777" s="242"/>
      <c r="X777" s="242"/>
      <c r="Y777" s="242"/>
      <c r="Z777" s="242"/>
      <c r="AA777" s="243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</row>
    <row r="778" spans="1:44" ht="30" customHeight="1">
      <c r="A778" s="1048"/>
      <c r="B778" s="1093"/>
      <c r="C778" s="1095"/>
      <c r="D778" s="1067"/>
      <c r="E778" s="1038"/>
      <c r="F778" s="132"/>
      <c r="G778" s="399"/>
      <c r="H778" s="399"/>
      <c r="I778" s="237"/>
      <c r="J778" s="237"/>
      <c r="K778" s="237"/>
      <c r="L778" s="567">
        <f>IF(RIGHT(S778)="T",(+H778-G778),0)</f>
        <v>0</v>
      </c>
      <c r="M778" s="567">
        <f>IF(RIGHT(S778)="U",(+H778-G778),0)</f>
        <v>0</v>
      </c>
      <c r="N778" s="567">
        <f>IF(RIGHT(S778)="C",(+H778-G778),0)</f>
        <v>0</v>
      </c>
      <c r="O778" s="567">
        <f>IF(RIGHT(S778)="D",(+H778-G778),0)</f>
        <v>0</v>
      </c>
      <c r="P778" s="42"/>
      <c r="Q778" s="42"/>
      <c r="R778" s="42"/>
      <c r="S778" s="393"/>
      <c r="T778" s="714"/>
      <c r="U778" s="42"/>
      <c r="V778" s="238"/>
      <c r="W778" s="239"/>
      <c r="X778" s="239"/>
      <c r="Y778" s="239"/>
      <c r="Z778" s="239"/>
      <c r="AA778" s="240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</row>
    <row r="779" spans="1:44" s="69" customFormat="1" ht="30" customHeight="1" thickBot="1">
      <c r="A779" s="422"/>
      <c r="B779" s="135"/>
      <c r="C779" s="423" t="s">
        <v>58</v>
      </c>
      <c r="D779" s="135"/>
      <c r="E779" s="136"/>
      <c r="F779" s="137" t="s">
        <v>54</v>
      </c>
      <c r="G779" s="424"/>
      <c r="H779" s="424"/>
      <c r="I779" s="137" t="s">
        <v>54</v>
      </c>
      <c r="J779" s="137" t="s">
        <v>54</v>
      </c>
      <c r="K779" s="137" t="s">
        <v>54</v>
      </c>
      <c r="L779" s="138">
        <f>SUM(L777:L778)</f>
        <v>0</v>
      </c>
      <c r="M779" s="138">
        <f t="shared" ref="M779:O779" si="800">SUM(M777:M778)</f>
        <v>0</v>
      </c>
      <c r="N779" s="138">
        <f t="shared" si="800"/>
        <v>0</v>
      </c>
      <c r="O779" s="138">
        <f t="shared" si="800"/>
        <v>0</v>
      </c>
      <c r="P779" s="137" t="s">
        <v>54</v>
      </c>
      <c r="Q779" s="137" t="s">
        <v>54</v>
      </c>
      <c r="R779" s="137" t="s">
        <v>54</v>
      </c>
      <c r="S779" s="135"/>
      <c r="T779" s="425"/>
      <c r="U779" s="135"/>
      <c r="V779" s="426">
        <f>$AB$15-((N779*24))</f>
        <v>696</v>
      </c>
      <c r="W779" s="427">
        <v>132</v>
      </c>
      <c r="X779" s="98">
        <v>42.55</v>
      </c>
      <c r="Y779" s="428">
        <f>W779*X779</f>
        <v>5616.5999999999995</v>
      </c>
      <c r="Z779" s="429">
        <f>(Y779*(V779-L779*24))/V779</f>
        <v>5616.5999999999995</v>
      </c>
      <c r="AA779" s="430">
        <f>(Z779/Y779)*100</f>
        <v>100</v>
      </c>
    </row>
    <row r="780" spans="1:44" s="59" customFormat="1" ht="30" customHeight="1" thickBot="1">
      <c r="A780" s="1049">
        <v>57</v>
      </c>
      <c r="B780" s="1061" t="s">
        <v>432</v>
      </c>
      <c r="C780" s="1065" t="s">
        <v>433</v>
      </c>
      <c r="D780" s="1063">
        <v>0.92</v>
      </c>
      <c r="E780" s="1036" t="s">
        <v>53</v>
      </c>
      <c r="F780" s="71" t="s">
        <v>54</v>
      </c>
      <c r="G780" s="399"/>
      <c r="H780" s="399"/>
      <c r="I780" s="71" t="s">
        <v>54</v>
      </c>
      <c r="J780" s="71" t="s">
        <v>54</v>
      </c>
      <c r="K780" s="83"/>
      <c r="L780" s="72">
        <f>IF(RIGHT(S780)="T",(+H780-G780),0)</f>
        <v>0</v>
      </c>
      <c r="M780" s="72">
        <f>IF(RIGHT(S780)="U",(+H780-G780),0)</f>
        <v>0</v>
      </c>
      <c r="N780" s="72">
        <f>IF(RIGHT(S780)="C",(+H780-G780),0)</f>
        <v>0</v>
      </c>
      <c r="O780" s="72">
        <f>IF(RIGHT(S780)="D",(+H780-G780),0)</f>
        <v>0</v>
      </c>
      <c r="P780" s="71" t="s">
        <v>54</v>
      </c>
      <c r="Q780" s="71" t="s">
        <v>54</v>
      </c>
      <c r="R780" s="71" t="s">
        <v>54</v>
      </c>
      <c r="S780" s="393"/>
      <c r="T780" s="714"/>
      <c r="U780" s="73"/>
      <c r="V780" s="85"/>
      <c r="W780" s="86"/>
      <c r="X780" s="86"/>
      <c r="Y780" s="86"/>
      <c r="Z780" s="86"/>
      <c r="AA780" s="87"/>
    </row>
    <row r="781" spans="1:44" s="59" customFormat="1" ht="30" customHeight="1">
      <c r="A781" s="1050"/>
      <c r="B781" s="1062"/>
      <c r="C781" s="1101"/>
      <c r="D781" s="1064"/>
      <c r="E781" s="1037"/>
      <c r="F781" s="71" t="s">
        <v>54</v>
      </c>
      <c r="G781" s="399"/>
      <c r="H781" s="399"/>
      <c r="I781" s="71" t="s">
        <v>54</v>
      </c>
      <c r="J781" s="71" t="s">
        <v>54</v>
      </c>
      <c r="K781" s="83"/>
      <c r="L781" s="72">
        <f t="shared" ref="L781" si="801">IF(RIGHT(S781)="T",(+H781-G781),0)</f>
        <v>0</v>
      </c>
      <c r="M781" s="72">
        <f t="shared" ref="M781" si="802">IF(RIGHT(S781)="U",(+H781-G781),0)</f>
        <v>0</v>
      </c>
      <c r="N781" s="72">
        <f t="shared" ref="N781" si="803">IF(RIGHT(S781)="C",(+H781-G781),0)</f>
        <v>0</v>
      </c>
      <c r="O781" s="72">
        <f t="shared" ref="O781" si="804">IF(RIGHT(S781)="D",(+H781-G781),0)</f>
        <v>0</v>
      </c>
      <c r="P781" s="71" t="s">
        <v>54</v>
      </c>
      <c r="Q781" s="71" t="s">
        <v>54</v>
      </c>
      <c r="R781" s="71" t="s">
        <v>54</v>
      </c>
      <c r="S781" s="393"/>
      <c r="T781" s="714"/>
      <c r="U781" s="89"/>
      <c r="V781" s="80"/>
      <c r="W781" s="81"/>
      <c r="X781" s="81"/>
      <c r="Y781" s="81"/>
      <c r="Z781" s="81"/>
      <c r="AA781" s="82"/>
    </row>
    <row r="782" spans="1:44" s="69" customFormat="1" ht="30" customHeight="1" thickBot="1">
      <c r="A782" s="401"/>
      <c r="B782" s="60"/>
      <c r="C782" s="402" t="s">
        <v>58</v>
      </c>
      <c r="D782" s="60"/>
      <c r="E782" s="136"/>
      <c r="F782" s="62" t="s">
        <v>54</v>
      </c>
      <c r="G782" s="403"/>
      <c r="H782" s="403"/>
      <c r="I782" s="62" t="s">
        <v>54</v>
      </c>
      <c r="J782" s="62" t="s">
        <v>54</v>
      </c>
      <c r="K782" s="62" t="s">
        <v>54</v>
      </c>
      <c r="L782" s="63">
        <f>SUM(L780:L781)</f>
        <v>0</v>
      </c>
      <c r="M782" s="63">
        <f>SUM(M780:M781)</f>
        <v>0</v>
      </c>
      <c r="N782" s="63">
        <f>SUM(N780:N781)</f>
        <v>0</v>
      </c>
      <c r="O782" s="63">
        <f>SUM(O780:O781)</f>
        <v>0</v>
      </c>
      <c r="P782" s="62" t="s">
        <v>54</v>
      </c>
      <c r="Q782" s="62" t="s">
        <v>54</v>
      </c>
      <c r="R782" s="62" t="s">
        <v>54</v>
      </c>
      <c r="S782" s="442"/>
      <c r="T782" s="412"/>
      <c r="U782" s="60"/>
      <c r="V782" s="404">
        <f>$AB$15-((N782*24))</f>
        <v>696</v>
      </c>
      <c r="W782" s="405">
        <v>132</v>
      </c>
      <c r="X782" s="98">
        <v>0.92</v>
      </c>
      <c r="Y782" s="406">
        <f>W782*X782</f>
        <v>121.44000000000001</v>
      </c>
      <c r="Z782" s="404">
        <f>(Y782*(V782-L782*24))/V782</f>
        <v>121.44000000000001</v>
      </c>
      <c r="AA782" s="407">
        <f>(Z782/Y782)*100</f>
        <v>100</v>
      </c>
      <c r="AB782" s="59"/>
    </row>
    <row r="783" spans="1:44" s="59" customFormat="1" ht="30" customHeight="1">
      <c r="A783" s="552">
        <v>58</v>
      </c>
      <c r="B783" s="555" t="s">
        <v>434</v>
      </c>
      <c r="C783" s="556" t="s">
        <v>435</v>
      </c>
      <c r="D783" s="557">
        <v>0.92</v>
      </c>
      <c r="E783" s="544" t="s">
        <v>53</v>
      </c>
      <c r="F783" s="71" t="s">
        <v>54</v>
      </c>
      <c r="G783" s="399"/>
      <c r="H783" s="399"/>
      <c r="I783" s="71" t="s">
        <v>54</v>
      </c>
      <c r="J783" s="71" t="s">
        <v>54</v>
      </c>
      <c r="K783" s="83"/>
      <c r="L783" s="72">
        <f>IF(RIGHT(S783)="T",(+H783-G783),0)</f>
        <v>0</v>
      </c>
      <c r="M783" s="72">
        <f>IF(RIGHT(S783)="U",(+H783-G783),0)</f>
        <v>0</v>
      </c>
      <c r="N783" s="72">
        <f>IF(RIGHT(S783)="C",(+H783-G783),0)</f>
        <v>0</v>
      </c>
      <c r="O783" s="72">
        <f>IF(RIGHT(S783)="D",(+H783-G783),0)</f>
        <v>0</v>
      </c>
      <c r="P783" s="71" t="s">
        <v>54</v>
      </c>
      <c r="Q783" s="71" t="s">
        <v>54</v>
      </c>
      <c r="R783" s="71" t="s">
        <v>54</v>
      </c>
      <c r="S783" s="393"/>
      <c r="T783" s="714"/>
      <c r="U783" s="73"/>
      <c r="V783" s="85"/>
      <c r="W783" s="86"/>
      <c r="X783" s="86"/>
      <c r="Y783" s="86"/>
      <c r="Z783" s="86"/>
      <c r="AA783" s="87"/>
    </row>
    <row r="784" spans="1:44" s="69" customFormat="1" ht="30" customHeight="1" thickBot="1">
      <c r="A784" s="401"/>
      <c r="B784" s="60"/>
      <c r="C784" s="402" t="s">
        <v>58</v>
      </c>
      <c r="D784" s="60"/>
      <c r="E784" s="136"/>
      <c r="F784" s="62" t="s">
        <v>54</v>
      </c>
      <c r="G784" s="403"/>
      <c r="H784" s="403"/>
      <c r="I784" s="62" t="s">
        <v>54</v>
      </c>
      <c r="J784" s="62" t="s">
        <v>54</v>
      </c>
      <c r="K784" s="164"/>
      <c r="L784" s="63">
        <f>SUM(L783:L783)</f>
        <v>0</v>
      </c>
      <c r="M784" s="63">
        <f>SUM(M783:M783)</f>
        <v>0</v>
      </c>
      <c r="N784" s="63">
        <f>SUM(N783:N783)</f>
        <v>0</v>
      </c>
      <c r="O784" s="63">
        <f>SUM(O783:O783)</f>
        <v>0</v>
      </c>
      <c r="P784" s="62" t="s">
        <v>54</v>
      </c>
      <c r="Q784" s="62" t="s">
        <v>54</v>
      </c>
      <c r="R784" s="62" t="s">
        <v>54</v>
      </c>
      <c r="S784" s="442"/>
      <c r="T784" s="412"/>
      <c r="U784" s="60"/>
      <c r="V784" s="404">
        <f>$AB$15-((N784*24))</f>
        <v>696</v>
      </c>
      <c r="W784" s="405">
        <v>132</v>
      </c>
      <c r="X784" s="98">
        <v>0.92</v>
      </c>
      <c r="Y784" s="406">
        <f>W784*X784</f>
        <v>121.44000000000001</v>
      </c>
      <c r="Z784" s="404">
        <f>(Y784*(V784-L784*24))/V784</f>
        <v>121.44000000000001</v>
      </c>
      <c r="AA784" s="407">
        <f>(Z784/Y784)*100</f>
        <v>100</v>
      </c>
      <c r="AB784" s="59"/>
    </row>
    <row r="785" spans="1:44" s="59" customFormat="1" ht="30" customHeight="1">
      <c r="A785" s="1049">
        <v>59</v>
      </c>
      <c r="B785" s="1061" t="s">
        <v>436</v>
      </c>
      <c r="C785" s="1065" t="s">
        <v>437</v>
      </c>
      <c r="D785" s="1063">
        <v>42.5</v>
      </c>
      <c r="E785" s="1036" t="s">
        <v>53</v>
      </c>
      <c r="F785" s="38" t="s">
        <v>54</v>
      </c>
      <c r="G785" s="399"/>
      <c r="H785" s="399"/>
      <c r="I785" s="38" t="s">
        <v>54</v>
      </c>
      <c r="J785" s="38" t="s">
        <v>54</v>
      </c>
      <c r="K785" s="851"/>
      <c r="L785" s="84">
        <f>IF(RIGHT(S785)="T",(+H785-G785),0)</f>
        <v>0</v>
      </c>
      <c r="M785" s="84">
        <f>IF(RIGHT(S785)="U",(+H785-G785),0)</f>
        <v>0</v>
      </c>
      <c r="N785" s="84">
        <f>IF(RIGHT(S785)="C",(+H785-G785),0)</f>
        <v>0</v>
      </c>
      <c r="O785" s="84">
        <f>IF(RIGHT(S785)="D",(+H785-G785),0)</f>
        <v>0</v>
      </c>
      <c r="P785" s="38" t="s">
        <v>54</v>
      </c>
      <c r="Q785" s="38" t="s">
        <v>54</v>
      </c>
      <c r="R785" s="38" t="s">
        <v>54</v>
      </c>
      <c r="S785" s="393"/>
      <c r="T785" s="666"/>
      <c r="U785" s="192"/>
      <c r="V785" s="74"/>
      <c r="W785" s="75"/>
      <c r="X785" s="75"/>
      <c r="Y785" s="75"/>
      <c r="Z785" s="75"/>
      <c r="AA785" s="76"/>
    </row>
    <row r="786" spans="1:44" s="59" customFormat="1" ht="30" customHeight="1">
      <c r="A786" s="1104"/>
      <c r="B786" s="1087"/>
      <c r="C786" s="1066"/>
      <c r="D786" s="1067"/>
      <c r="E786" s="1038"/>
      <c r="F786" s="77" t="s">
        <v>54</v>
      </c>
      <c r="G786" s="633"/>
      <c r="H786" s="633"/>
      <c r="I786" s="77" t="s">
        <v>54</v>
      </c>
      <c r="J786" s="77" t="s">
        <v>54</v>
      </c>
      <c r="K786" s="852"/>
      <c r="L786" s="78">
        <f>IF(RIGHT(S786)="T",(+H786-G786),0)</f>
        <v>0</v>
      </c>
      <c r="M786" s="78">
        <f>IF(RIGHT(S786)="U",(+H786-G786),0)</f>
        <v>0</v>
      </c>
      <c r="N786" s="78">
        <f>IF(RIGHT(S786)="C",(+H786-G786),0)</f>
        <v>0</v>
      </c>
      <c r="O786" s="78">
        <f>IF(RIGHT(S786)="D",(+H786-G786),0)</f>
        <v>0</v>
      </c>
      <c r="P786" s="77" t="s">
        <v>54</v>
      </c>
      <c r="Q786" s="77" t="s">
        <v>54</v>
      </c>
      <c r="R786" s="77" t="s">
        <v>54</v>
      </c>
      <c r="S786" s="630"/>
      <c r="T786" s="679"/>
      <c r="U786" s="79"/>
      <c r="V786" s="635"/>
      <c r="W786" s="635"/>
      <c r="X786" s="635"/>
      <c r="Y786" s="635"/>
      <c r="Z786" s="635"/>
      <c r="AA786" s="635"/>
    </row>
    <row r="787" spans="1:44" s="69" customFormat="1" ht="30" customHeight="1" thickBot="1">
      <c r="A787" s="401"/>
      <c r="B787" s="60"/>
      <c r="C787" s="402" t="s">
        <v>58</v>
      </c>
      <c r="D787" s="60"/>
      <c r="E787" s="136"/>
      <c r="F787" s="62" t="s">
        <v>54</v>
      </c>
      <c r="G787" s="403"/>
      <c r="H787" s="403"/>
      <c r="I787" s="62" t="s">
        <v>54</v>
      </c>
      <c r="J787" s="62" t="s">
        <v>54</v>
      </c>
      <c r="K787" s="62" t="s">
        <v>54</v>
      </c>
      <c r="L787" s="63">
        <f>SUM(L785:L786)</f>
        <v>0</v>
      </c>
      <c r="M787" s="63">
        <f>SUM(M785:M786)</f>
        <v>0</v>
      </c>
      <c r="N787" s="63">
        <f>SUM(N785:N786)</f>
        <v>0</v>
      </c>
      <c r="O787" s="63">
        <f>SUM(O785:O786)</f>
        <v>0</v>
      </c>
      <c r="P787" s="62" t="s">
        <v>54</v>
      </c>
      <c r="Q787" s="62" t="s">
        <v>54</v>
      </c>
      <c r="R787" s="62" t="s">
        <v>54</v>
      </c>
      <c r="S787" s="442"/>
      <c r="T787" s="412"/>
      <c r="U787" s="60"/>
      <c r="V787" s="404">
        <f>$AB$15-((N787*24))</f>
        <v>696</v>
      </c>
      <c r="W787" s="405">
        <v>132</v>
      </c>
      <c r="X787" s="98">
        <v>42.5</v>
      </c>
      <c r="Y787" s="406">
        <f>W787*X787</f>
        <v>5610</v>
      </c>
      <c r="Z787" s="404">
        <f>(Y787*(V787-L787*24))/V787</f>
        <v>5610</v>
      </c>
      <c r="AA787" s="407">
        <f>(Z787/Y787)*100</f>
        <v>100</v>
      </c>
      <c r="AB787" s="59"/>
    </row>
    <row r="788" spans="1:44" s="51" customFormat="1" ht="30" customHeight="1">
      <c r="A788" s="268"/>
      <c r="B788" s="269"/>
      <c r="C788" s="270"/>
      <c r="D788" s="271"/>
      <c r="E788" s="544"/>
      <c r="F788" s="52" t="s">
        <v>54</v>
      </c>
      <c r="G788" s="271"/>
      <c r="H788" s="271"/>
      <c r="I788" s="270"/>
      <c r="J788" s="270"/>
      <c r="K788" s="270"/>
      <c r="L788" s="272"/>
      <c r="M788" s="272"/>
      <c r="N788" s="272"/>
      <c r="O788" s="272"/>
      <c r="P788" s="272"/>
      <c r="Q788" s="272"/>
      <c r="R788" s="272"/>
      <c r="S788" s="272"/>
      <c r="T788" s="381"/>
      <c r="U788" s="272"/>
      <c r="V788" s="217"/>
      <c r="W788" s="218"/>
      <c r="X788" s="219">
        <f>SUM(X609:X787)</f>
        <v>3446.8240000000001</v>
      </c>
      <c r="Y788" s="220"/>
      <c r="Z788" s="217"/>
      <c r="AA788" s="217"/>
      <c r="AB788" s="50"/>
      <c r="AC788" s="50"/>
      <c r="AD788" s="50"/>
      <c r="AE788" s="50"/>
      <c r="AF788" s="50"/>
      <c r="AG788" s="50"/>
      <c r="AH788" s="50"/>
      <c r="AI788" s="50"/>
      <c r="AJ788" s="50"/>
      <c r="AK788" s="50"/>
      <c r="AL788" s="50"/>
      <c r="AM788" s="50"/>
      <c r="AN788" s="50"/>
      <c r="AO788" s="50"/>
      <c r="AP788" s="50"/>
      <c r="AQ788" s="50"/>
      <c r="AR788" s="50"/>
    </row>
    <row r="789" spans="1:44" s="51" customFormat="1" ht="30" customHeight="1" thickBot="1">
      <c r="A789" s="221" t="s">
        <v>438</v>
      </c>
      <c r="B789" s="221"/>
      <c r="C789" s="273" t="s">
        <v>439</v>
      </c>
      <c r="D789" s="274"/>
      <c r="E789" s="136"/>
      <c r="F789" s="275" t="s">
        <v>54</v>
      </c>
      <c r="G789" s="274"/>
      <c r="H789" s="274"/>
      <c r="I789" s="276"/>
      <c r="J789" s="276"/>
      <c r="K789" s="276"/>
      <c r="L789" s="277"/>
      <c r="M789" s="278"/>
      <c r="N789" s="279"/>
      <c r="O789" s="279"/>
      <c r="P789" s="279"/>
      <c r="Q789" s="279"/>
      <c r="R789" s="279"/>
      <c r="S789" s="280"/>
      <c r="T789" s="223"/>
      <c r="U789" s="279"/>
      <c r="V789" s="207"/>
      <c r="W789" s="208"/>
      <c r="X789" s="281"/>
      <c r="Y789" s="210"/>
      <c r="Z789" s="207"/>
      <c r="AA789" s="207"/>
      <c r="AB789" s="50"/>
      <c r="AC789" s="50"/>
      <c r="AD789" s="50"/>
      <c r="AE789" s="50"/>
      <c r="AF789" s="50"/>
      <c r="AG789" s="50"/>
      <c r="AH789" s="50"/>
      <c r="AI789" s="50"/>
      <c r="AJ789" s="50"/>
      <c r="AK789" s="50"/>
      <c r="AL789" s="50"/>
      <c r="AM789" s="50"/>
      <c r="AN789" s="50"/>
      <c r="AO789" s="50"/>
      <c r="AP789" s="50"/>
      <c r="AQ789" s="50"/>
      <c r="AR789" s="50"/>
    </row>
    <row r="790" spans="1:44" s="51" customFormat="1" ht="30" customHeight="1" thickBot="1">
      <c r="A790" s="99">
        <v>1</v>
      </c>
      <c r="B790" s="100" t="s">
        <v>440</v>
      </c>
      <c r="C790" s="853" t="s">
        <v>441</v>
      </c>
      <c r="D790" s="854">
        <v>58</v>
      </c>
      <c r="E790" s="855" t="s">
        <v>53</v>
      </c>
      <c r="F790" s="856" t="s">
        <v>54</v>
      </c>
      <c r="G790" s="857"/>
      <c r="H790" s="857"/>
      <c r="I790" s="858"/>
      <c r="J790" s="858"/>
      <c r="K790" s="858"/>
      <c r="L790" s="896">
        <v>0</v>
      </c>
      <c r="M790" s="896">
        <v>0</v>
      </c>
      <c r="N790" s="896">
        <v>0</v>
      </c>
      <c r="O790" s="896">
        <v>0</v>
      </c>
      <c r="P790" s="284"/>
      <c r="Q790" s="284"/>
      <c r="R790" s="284"/>
      <c r="S790" s="285"/>
      <c r="T790" s="101"/>
      <c r="U790" s="284"/>
      <c r="V790" s="64">
        <f>$AB$15-((N790*24))</f>
        <v>696</v>
      </c>
      <c r="W790" s="65">
        <v>50</v>
      </c>
      <c r="X790" s="282">
        <v>58</v>
      </c>
      <c r="Y790" s="67">
        <f>W790*X790</f>
        <v>2900</v>
      </c>
      <c r="Z790" s="64">
        <f>(Y790*(V790-L790*24))/V790</f>
        <v>2900</v>
      </c>
      <c r="AA790" s="68">
        <f>(Z790/Y790)*100</f>
        <v>100</v>
      </c>
      <c r="AB790" s="50"/>
      <c r="AC790" s="50"/>
      <c r="AD790" s="50"/>
      <c r="AE790" s="50"/>
      <c r="AF790" s="50"/>
      <c r="AG790" s="50"/>
      <c r="AH790" s="50"/>
      <c r="AI790" s="50"/>
      <c r="AJ790" s="50"/>
      <c r="AK790" s="50"/>
      <c r="AL790" s="50"/>
      <c r="AM790" s="50"/>
      <c r="AN790" s="50"/>
      <c r="AO790" s="50"/>
      <c r="AP790" s="50"/>
      <c r="AQ790" s="50"/>
      <c r="AR790" s="50"/>
    </row>
    <row r="791" spans="1:44" s="51" customFormat="1" ht="30" customHeight="1">
      <c r="A791" s="213"/>
      <c r="B791" s="286"/>
      <c r="C791" s="270"/>
      <c r="D791" s="271"/>
      <c r="E791" s="70"/>
      <c r="F791" s="52"/>
      <c r="G791" s="271"/>
      <c r="H791" s="271"/>
      <c r="I791" s="270"/>
      <c r="J791" s="270"/>
      <c r="K791" s="270"/>
      <c r="L791" s="287"/>
      <c r="M791" s="287"/>
      <c r="N791" s="288"/>
      <c r="O791" s="288"/>
      <c r="P791" s="288"/>
      <c r="Q791" s="288"/>
      <c r="R791" s="288"/>
      <c r="S791" s="289"/>
      <c r="T791" s="533"/>
      <c r="U791" s="288"/>
      <c r="V791" s="217"/>
      <c r="W791" s="218"/>
      <c r="X791" s="219"/>
      <c r="Y791" s="220"/>
      <c r="Z791" s="217"/>
      <c r="AA791" s="217"/>
      <c r="AB791" s="50"/>
      <c r="AC791" s="50"/>
      <c r="AD791" s="50"/>
      <c r="AE791" s="50"/>
      <c r="AF791" s="50"/>
      <c r="AG791" s="50"/>
      <c r="AH791" s="50"/>
      <c r="AI791" s="50"/>
      <c r="AJ791" s="50"/>
      <c r="AK791" s="50"/>
      <c r="AL791" s="50"/>
      <c r="AM791" s="50"/>
      <c r="AN791" s="50"/>
      <c r="AO791" s="50"/>
      <c r="AP791" s="50"/>
      <c r="AQ791" s="50"/>
      <c r="AR791" s="50"/>
    </row>
    <row r="792" spans="1:44" s="51" customFormat="1" ht="30" customHeight="1">
      <c r="A792" s="808"/>
      <c r="B792" s="290" t="s">
        <v>442</v>
      </c>
      <c r="C792" s="291" t="s">
        <v>443</v>
      </c>
      <c r="D792" s="292"/>
      <c r="E792" s="543"/>
      <c r="F792" s="77"/>
      <c r="G792" s="292"/>
      <c r="H792" s="292"/>
      <c r="I792" s="291"/>
      <c r="J792" s="291"/>
      <c r="K792" s="291"/>
      <c r="L792" s="293">
        <f>SUM(L15:L791)</f>
        <v>11.294444444400142</v>
      </c>
      <c r="M792" s="293">
        <f>SUM(M15:M791)</f>
        <v>1.8097222222568234</v>
      </c>
      <c r="N792" s="293">
        <f>SUM(N15:N791)</f>
        <v>0.27500000000873115</v>
      </c>
      <c r="O792" s="293">
        <f>SUM(O15:O791)</f>
        <v>291.18611111099017</v>
      </c>
      <c r="P792" s="293"/>
      <c r="Q792" s="293"/>
      <c r="R792" s="293"/>
      <c r="S792" s="293"/>
      <c r="T792" s="382"/>
      <c r="U792" s="293"/>
      <c r="V792" s="144"/>
      <c r="W792" s="293"/>
      <c r="X792" s="294">
        <f>X790+X788+X606</f>
        <v>22206.16</v>
      </c>
      <c r="Y792" s="295">
        <f>SUM(Y15:Y790)</f>
        <v>11103384.426000001</v>
      </c>
      <c r="Z792" s="295">
        <f>SUM(Z15:Z790)</f>
        <v>11078250.285451548</v>
      </c>
      <c r="AA792" s="235">
        <f>(Z792/Y792)*100</f>
        <v>99.773635320690175</v>
      </c>
      <c r="AB792" s="296" t="s">
        <v>444</v>
      </c>
      <c r="AC792" s="50"/>
      <c r="AD792" s="50"/>
      <c r="AE792" s="50"/>
      <c r="AF792" s="50"/>
      <c r="AG792" s="50"/>
      <c r="AH792" s="50"/>
      <c r="AI792" s="50"/>
      <c r="AJ792" s="50"/>
      <c r="AK792" s="50"/>
      <c r="AL792" s="50"/>
      <c r="AM792" s="50"/>
      <c r="AN792" s="50"/>
      <c r="AO792" s="50"/>
      <c r="AP792" s="50"/>
      <c r="AQ792" s="50"/>
      <c r="AR792" s="50"/>
    </row>
    <row r="793" spans="1:44" s="51" customFormat="1" ht="30" customHeight="1">
      <c r="A793" s="297"/>
      <c r="B793" s="298"/>
      <c r="C793" s="299" t="s">
        <v>445</v>
      </c>
      <c r="D793" s="300"/>
      <c r="E793" s="565"/>
      <c r="F793" s="77"/>
      <c r="G793" s="300"/>
      <c r="H793" s="300"/>
      <c r="I793" s="299"/>
      <c r="J793" s="299"/>
      <c r="K793" s="299"/>
      <c r="L793" s="300"/>
      <c r="M793" s="301" t="e">
        <f>(205*AA792+78*AA949+2*AA977+68*AA1115)/(205+78+2+68)</f>
        <v>#VALUE!</v>
      </c>
      <c r="N793" s="302" t="s">
        <v>446</v>
      </c>
      <c r="O793" s="301">
        <f>(4*AA964+2*AA971)/(4+2)</f>
        <v>97.653314180240201</v>
      </c>
      <c r="P793" s="301"/>
      <c r="Q793" s="301"/>
      <c r="R793" s="301"/>
      <c r="S793" s="146"/>
      <c r="T793" s="383"/>
      <c r="U793" s="301"/>
      <c r="V793" s="303" t="s">
        <v>447</v>
      </c>
      <c r="W793" s="146"/>
      <c r="X793" s="303"/>
      <c r="Y793" s="300"/>
      <c r="Z793" s="146"/>
      <c r="AA793" s="146"/>
      <c r="AB793" s="50"/>
      <c r="AC793" s="50"/>
      <c r="AD793" s="50"/>
      <c r="AE793" s="50"/>
      <c r="AF793" s="50"/>
      <c r="AG793" s="50"/>
      <c r="AH793" s="50"/>
      <c r="AI793" s="50"/>
      <c r="AJ793" s="50"/>
      <c r="AK793" s="50"/>
      <c r="AL793" s="50"/>
      <c r="AM793" s="50"/>
      <c r="AN793" s="50"/>
      <c r="AO793" s="50"/>
      <c r="AP793" s="50"/>
      <c r="AQ793" s="50"/>
      <c r="AR793" s="50"/>
    </row>
    <row r="794" spans="1:44" s="51" customFormat="1" ht="30" customHeight="1" thickBot="1">
      <c r="A794" s="221" t="s">
        <v>45</v>
      </c>
      <c r="B794" s="221"/>
      <c r="C794" s="273" t="s">
        <v>448</v>
      </c>
      <c r="D794" s="274"/>
      <c r="E794" s="61"/>
      <c r="F794" s="275" t="s">
        <v>54</v>
      </c>
      <c r="G794" s="340"/>
      <c r="H794" s="340"/>
      <c r="I794" s="276"/>
      <c r="J794" s="276"/>
      <c r="K794" s="276"/>
      <c r="L794" s="304"/>
      <c r="M794" s="304"/>
      <c r="N794" s="304"/>
      <c r="O794" s="304"/>
      <c r="P794" s="304"/>
      <c r="Q794" s="304"/>
      <c r="R794" s="304"/>
      <c r="S794" s="333"/>
      <c r="T794" s="389"/>
      <c r="U794" s="304"/>
      <c r="V794" s="207"/>
      <c r="W794" s="222" t="s">
        <v>449</v>
      </c>
      <c r="X794" s="222"/>
      <c r="Y794" s="305" t="s">
        <v>450</v>
      </c>
      <c r="Z794" s="305"/>
      <c r="AA794" s="229"/>
      <c r="AB794" s="50"/>
      <c r="AC794" s="50"/>
      <c r="AD794" s="50"/>
      <c r="AE794" s="50"/>
      <c r="AF794" s="50"/>
      <c r="AG794" s="50"/>
      <c r="AH794" s="50"/>
      <c r="AI794" s="50"/>
      <c r="AJ794" s="50"/>
      <c r="AK794" s="50"/>
      <c r="AL794" s="50"/>
      <c r="AM794" s="50"/>
      <c r="AN794" s="50"/>
      <c r="AO794" s="50"/>
      <c r="AP794" s="50"/>
      <c r="AQ794" s="50"/>
      <c r="AR794" s="50"/>
    </row>
    <row r="795" spans="1:44" s="51" customFormat="1" ht="30" customHeight="1">
      <c r="A795" s="536">
        <v>1</v>
      </c>
      <c r="B795" s="534" t="s">
        <v>451</v>
      </c>
      <c r="C795" s="547" t="s">
        <v>452</v>
      </c>
      <c r="D795" s="307">
        <v>1500</v>
      </c>
      <c r="E795" s="541" t="s">
        <v>53</v>
      </c>
      <c r="F795" s="38" t="s">
        <v>54</v>
      </c>
      <c r="G795" s="399"/>
      <c r="H795" s="399"/>
      <c r="I795" s="247"/>
      <c r="J795" s="247"/>
      <c r="K795" s="247"/>
      <c r="L795" s="567">
        <f>IF(RIGHT(S795)="T",(+H795-G795),0)</f>
        <v>0</v>
      </c>
      <c r="M795" s="567">
        <f>IF(RIGHT(S795)="U",(+H795-G795),0)</f>
        <v>0</v>
      </c>
      <c r="N795" s="567">
        <f>IF(RIGHT(S795)="C",(+H795-G795),0)</f>
        <v>0</v>
      </c>
      <c r="O795" s="567">
        <f>IF(RIGHT(S795)="D",(+H795-G795),0)</f>
        <v>0</v>
      </c>
      <c r="P795" s="44"/>
      <c r="Q795" s="44"/>
      <c r="R795" s="44"/>
      <c r="S795" s="393"/>
      <c r="T795" s="714"/>
      <c r="U795" s="44"/>
      <c r="V795" s="107"/>
      <c r="W795" s="307"/>
      <c r="X795" s="530"/>
      <c r="Y795" s="109"/>
      <c r="Z795" s="107"/>
      <c r="AA795" s="110"/>
      <c r="AB795" s="50"/>
      <c r="AC795" s="50"/>
      <c r="AD795" s="50"/>
      <c r="AE795" s="50"/>
      <c r="AF795" s="50"/>
      <c r="AG795" s="50"/>
      <c r="AH795" s="50"/>
      <c r="AI795" s="50"/>
      <c r="AJ795" s="50"/>
      <c r="AK795" s="50"/>
      <c r="AL795" s="50"/>
      <c r="AM795" s="50"/>
      <c r="AN795" s="50"/>
      <c r="AO795" s="50"/>
      <c r="AP795" s="50"/>
      <c r="AQ795" s="50"/>
      <c r="AR795" s="50"/>
    </row>
    <row r="796" spans="1:44" s="69" customFormat="1" ht="30" customHeight="1" thickBot="1">
      <c r="A796" s="422"/>
      <c r="B796" s="60"/>
      <c r="C796" s="423" t="s">
        <v>58</v>
      </c>
      <c r="D796" s="135"/>
      <c r="E796" s="61"/>
      <c r="F796" s="137" t="s">
        <v>54</v>
      </c>
      <c r="G796" s="424"/>
      <c r="H796" s="424"/>
      <c r="I796" s="137" t="s">
        <v>54</v>
      </c>
      <c r="J796" s="137" t="s">
        <v>54</v>
      </c>
      <c r="K796" s="137" t="s">
        <v>54</v>
      </c>
      <c r="L796" s="138">
        <f>SUM(L795:L795)</f>
        <v>0</v>
      </c>
      <c r="M796" s="138">
        <f>SUM(M795:M795)</f>
        <v>0</v>
      </c>
      <c r="N796" s="138">
        <f>SUM(N795:N795)</f>
        <v>0</v>
      </c>
      <c r="O796" s="138">
        <f>SUM(O795:O795)</f>
        <v>0</v>
      </c>
      <c r="P796" s="137" t="s">
        <v>54</v>
      </c>
      <c r="Q796" s="137" t="s">
        <v>54</v>
      </c>
      <c r="R796" s="137" t="s">
        <v>54</v>
      </c>
      <c r="S796" s="135"/>
      <c r="T796" s="425"/>
      <c r="U796" s="135"/>
      <c r="V796" s="404">
        <f t="shared" ref="V796" si="805">$AB$15-((N796*24))</f>
        <v>696</v>
      </c>
      <c r="W796" s="516">
        <v>1500</v>
      </c>
      <c r="X796" s="98"/>
      <c r="Y796" s="406">
        <f>W796</f>
        <v>1500</v>
      </c>
      <c r="Z796" s="404">
        <f t="shared" ref="Z796" si="806">(Y796*(V796-L796*24))/V796</f>
        <v>1500</v>
      </c>
      <c r="AA796" s="407">
        <f t="shared" ref="AA796" si="807">(Z796/Y796)*100</f>
        <v>100</v>
      </c>
    </row>
    <row r="797" spans="1:44" s="51" customFormat="1" ht="30" customHeight="1">
      <c r="A797" s="967">
        <v>2</v>
      </c>
      <c r="B797" s="962" t="s">
        <v>453</v>
      </c>
      <c r="C797" s="961" t="s">
        <v>454</v>
      </c>
      <c r="D797" s="969">
        <v>1500</v>
      </c>
      <c r="E797" s="966" t="s">
        <v>53</v>
      </c>
      <c r="F797" s="38" t="s">
        <v>54</v>
      </c>
      <c r="G797" s="399"/>
      <c r="H797" s="399"/>
      <c r="I797" s="247"/>
      <c r="J797" s="247"/>
      <c r="K797" s="247"/>
      <c r="L797" s="567">
        <f>IF(RIGHT(S797)="T",(+H797-G797),0)</f>
        <v>0</v>
      </c>
      <c r="M797" s="567">
        <f>IF(RIGHT(S797)="U",(+H797-G797),0)</f>
        <v>0</v>
      </c>
      <c r="N797" s="567">
        <f>IF(RIGHT(S797)="C",(+H797-G797),0)</f>
        <v>0</v>
      </c>
      <c r="O797" s="567">
        <f>IF(RIGHT(S797)="D",(+H797-G797),0)</f>
        <v>0</v>
      </c>
      <c r="P797" s="44"/>
      <c r="Q797" s="44"/>
      <c r="R797" s="44"/>
      <c r="S797" s="393"/>
      <c r="T797" s="714"/>
      <c r="U797" s="44"/>
      <c r="V797" s="107"/>
      <c r="W797" s="307"/>
      <c r="X797" s="530"/>
      <c r="Y797" s="109"/>
      <c r="Z797" s="107"/>
      <c r="AA797" s="110"/>
      <c r="AB797" s="50"/>
      <c r="AC797" s="50"/>
      <c r="AD797" s="50"/>
      <c r="AE797" s="50"/>
      <c r="AF797" s="50"/>
      <c r="AG797" s="50"/>
      <c r="AH797" s="50"/>
      <c r="AI797" s="50"/>
      <c r="AJ797" s="50"/>
      <c r="AK797" s="50"/>
      <c r="AL797" s="50"/>
      <c r="AM797" s="50"/>
      <c r="AN797" s="50"/>
      <c r="AO797" s="50"/>
      <c r="AP797" s="50"/>
      <c r="AQ797" s="50"/>
      <c r="AR797" s="50"/>
    </row>
    <row r="798" spans="1:44" s="69" customFormat="1" ht="30" customHeight="1" thickBot="1">
      <c r="A798" s="422"/>
      <c r="B798" s="60"/>
      <c r="C798" s="423" t="s">
        <v>58</v>
      </c>
      <c r="D798" s="135"/>
      <c r="E798" s="61"/>
      <c r="F798" s="137" t="s">
        <v>54</v>
      </c>
      <c r="G798" s="424"/>
      <c r="H798" s="424"/>
      <c r="I798" s="137" t="s">
        <v>54</v>
      </c>
      <c r="J798" s="137" t="s">
        <v>54</v>
      </c>
      <c r="K798" s="137" t="s">
        <v>54</v>
      </c>
      <c r="L798" s="138">
        <f>SUM(L797:L797)</f>
        <v>0</v>
      </c>
      <c r="M798" s="138">
        <f>SUM(M797:M797)</f>
        <v>0</v>
      </c>
      <c r="N798" s="138">
        <f>SUM(N797:N797)</f>
        <v>0</v>
      </c>
      <c r="O798" s="138">
        <f>SUM(O797:O797)</f>
        <v>0</v>
      </c>
      <c r="P798" s="137" t="s">
        <v>54</v>
      </c>
      <c r="Q798" s="137" t="s">
        <v>54</v>
      </c>
      <c r="R798" s="137" t="s">
        <v>54</v>
      </c>
      <c r="S798" s="135"/>
      <c r="T798" s="425"/>
      <c r="U798" s="135"/>
      <c r="V798" s="404">
        <f t="shared" ref="V798" si="808">$AB$15-((N798*24))</f>
        <v>696</v>
      </c>
      <c r="W798" s="516">
        <v>1500</v>
      </c>
      <c r="X798" s="98"/>
      <c r="Y798" s="406">
        <f t="shared" ref="Y798" si="809">W798</f>
        <v>1500</v>
      </c>
      <c r="Z798" s="404">
        <f t="shared" ref="Z798" si="810">(Y798*(V798-L798*24))/V798</f>
        <v>1500</v>
      </c>
      <c r="AA798" s="407">
        <f t="shared" ref="AA798" si="811">(Z798/Y798)*100</f>
        <v>100</v>
      </c>
    </row>
    <row r="799" spans="1:44" s="51" customFormat="1" ht="30" customHeight="1" thickBot="1">
      <c r="A799" s="99">
        <v>3</v>
      </c>
      <c r="B799" s="100" t="s">
        <v>455</v>
      </c>
      <c r="C799" s="245" t="s">
        <v>456</v>
      </c>
      <c r="D799" s="306">
        <v>1500</v>
      </c>
      <c r="E799" s="102" t="s">
        <v>53</v>
      </c>
      <c r="F799" s="103" t="s">
        <v>54</v>
      </c>
      <c r="G799" s="371"/>
      <c r="H799" s="371"/>
      <c r="I799" s="246"/>
      <c r="J799" s="246"/>
      <c r="K799" s="246"/>
      <c r="L799" s="896">
        <v>0</v>
      </c>
      <c r="M799" s="896">
        <v>0</v>
      </c>
      <c r="N799" s="896">
        <v>0</v>
      </c>
      <c r="O799" s="896">
        <v>0</v>
      </c>
      <c r="P799" s="259"/>
      <c r="Q799" s="259"/>
      <c r="R799" s="259"/>
      <c r="S799" s="259"/>
      <c r="T799" s="385"/>
      <c r="U799" s="259"/>
      <c r="V799" s="64">
        <f t="shared" ref="V799:V822" si="812">$AB$15-((N799*24))</f>
        <v>696</v>
      </c>
      <c r="W799" s="306">
        <v>1500</v>
      </c>
      <c r="X799" s="66"/>
      <c r="Y799" s="67">
        <f t="shared" ref="Y799:Y921" si="813">W799</f>
        <v>1500</v>
      </c>
      <c r="Z799" s="64">
        <f t="shared" ref="Z799:Z822" si="814">(Y799*(V799-L799*24))/V799</f>
        <v>1500</v>
      </c>
      <c r="AA799" s="68">
        <f t="shared" ref="AA799:AA822" si="815">(Z799/Y799)*100</f>
        <v>100</v>
      </c>
      <c r="AB799" s="50"/>
      <c r="AC799" s="50"/>
      <c r="AD799" s="50"/>
      <c r="AE799" s="50"/>
      <c r="AF799" s="50"/>
      <c r="AG799" s="50"/>
      <c r="AH799" s="50"/>
      <c r="AI799" s="50"/>
      <c r="AJ799" s="50"/>
      <c r="AK799" s="50"/>
      <c r="AL799" s="50"/>
      <c r="AM799" s="50"/>
      <c r="AN799" s="50"/>
      <c r="AO799" s="50"/>
      <c r="AP799" s="50"/>
      <c r="AQ799" s="50"/>
      <c r="AR799" s="50"/>
    </row>
    <row r="800" spans="1:44" s="51" customFormat="1" ht="30" customHeight="1" thickBot="1">
      <c r="A800" s="99">
        <v>4</v>
      </c>
      <c r="B800" s="100" t="s">
        <v>457</v>
      </c>
      <c r="C800" s="245" t="s">
        <v>458</v>
      </c>
      <c r="D800" s="306">
        <v>1500</v>
      </c>
      <c r="E800" s="545" t="s">
        <v>53</v>
      </c>
      <c r="F800" s="103" t="s">
        <v>54</v>
      </c>
      <c r="G800" s="371"/>
      <c r="H800" s="371"/>
      <c r="I800" s="246"/>
      <c r="J800" s="246"/>
      <c r="K800" s="246"/>
      <c r="L800" s="896">
        <v>0</v>
      </c>
      <c r="M800" s="896">
        <v>0</v>
      </c>
      <c r="N800" s="896">
        <v>0</v>
      </c>
      <c r="O800" s="896">
        <v>0</v>
      </c>
      <c r="P800" s="259"/>
      <c r="Q800" s="259"/>
      <c r="R800" s="259"/>
      <c r="S800" s="259"/>
      <c r="T800" s="385"/>
      <c r="U800" s="259"/>
      <c r="V800" s="64">
        <f t="shared" si="812"/>
        <v>696</v>
      </c>
      <c r="W800" s="306">
        <v>1500</v>
      </c>
      <c r="X800" s="66"/>
      <c r="Y800" s="67">
        <f t="shared" si="813"/>
        <v>1500</v>
      </c>
      <c r="Z800" s="64">
        <f t="shared" si="814"/>
        <v>1500</v>
      </c>
      <c r="AA800" s="68">
        <f t="shared" si="815"/>
        <v>100</v>
      </c>
      <c r="AB800" s="50"/>
      <c r="AC800" s="50"/>
      <c r="AD800" s="50"/>
      <c r="AE800" s="50"/>
      <c r="AF800" s="50"/>
      <c r="AG800" s="50"/>
      <c r="AH800" s="50"/>
      <c r="AI800" s="50"/>
      <c r="AJ800" s="50"/>
      <c r="AK800" s="50"/>
      <c r="AL800" s="50"/>
      <c r="AM800" s="50"/>
      <c r="AN800" s="50"/>
      <c r="AO800" s="50"/>
      <c r="AP800" s="50"/>
      <c r="AQ800" s="50"/>
      <c r="AR800" s="50"/>
    </row>
    <row r="801" spans="1:44" s="51" customFormat="1" ht="30" customHeight="1" thickBot="1">
      <c r="A801" s="99">
        <v>5</v>
      </c>
      <c r="B801" s="100" t="s">
        <v>459</v>
      </c>
      <c r="C801" s="245" t="s">
        <v>460</v>
      </c>
      <c r="D801" s="306">
        <v>1500</v>
      </c>
      <c r="E801" s="102" t="s">
        <v>53</v>
      </c>
      <c r="F801" s="103" t="s">
        <v>54</v>
      </c>
      <c r="G801" s="371"/>
      <c r="H801" s="371"/>
      <c r="I801" s="246"/>
      <c r="J801" s="246"/>
      <c r="K801" s="246"/>
      <c r="L801" s="896">
        <v>0</v>
      </c>
      <c r="M801" s="896">
        <v>0</v>
      </c>
      <c r="N801" s="896">
        <v>0</v>
      </c>
      <c r="O801" s="896">
        <v>0</v>
      </c>
      <c r="P801" s="259"/>
      <c r="Q801" s="259"/>
      <c r="R801" s="259"/>
      <c r="S801" s="259"/>
      <c r="T801" s="385"/>
      <c r="U801" s="259"/>
      <c r="V801" s="64">
        <f t="shared" si="812"/>
        <v>696</v>
      </c>
      <c r="W801" s="306">
        <v>1500</v>
      </c>
      <c r="X801" s="66"/>
      <c r="Y801" s="67">
        <f t="shared" si="813"/>
        <v>1500</v>
      </c>
      <c r="Z801" s="64">
        <f t="shared" si="814"/>
        <v>1500</v>
      </c>
      <c r="AA801" s="68">
        <f t="shared" si="815"/>
        <v>100</v>
      </c>
      <c r="AB801" s="50"/>
      <c r="AC801" s="50"/>
      <c r="AD801" s="50"/>
      <c r="AE801" s="50"/>
      <c r="AF801" s="50"/>
      <c r="AG801" s="50"/>
      <c r="AH801" s="50"/>
      <c r="AI801" s="50"/>
      <c r="AJ801" s="50"/>
      <c r="AK801" s="50"/>
      <c r="AL801" s="50"/>
      <c r="AM801" s="50"/>
      <c r="AN801" s="50"/>
      <c r="AO801" s="50"/>
      <c r="AP801" s="50"/>
      <c r="AQ801" s="50"/>
      <c r="AR801" s="50"/>
    </row>
    <row r="802" spans="1:44" s="51" customFormat="1" ht="30" customHeight="1">
      <c r="A802" s="536">
        <v>6</v>
      </c>
      <c r="B802" s="534" t="s">
        <v>461</v>
      </c>
      <c r="C802" s="547" t="s">
        <v>462</v>
      </c>
      <c r="D802" s="307">
        <v>1500</v>
      </c>
      <c r="E802" s="544" t="s">
        <v>53</v>
      </c>
      <c r="F802" s="38" t="s">
        <v>54</v>
      </c>
      <c r="G802" s="53"/>
      <c r="H802" s="53"/>
      <c r="I802" s="247"/>
      <c r="J802" s="247"/>
      <c r="K802" s="247"/>
      <c r="L802" s="151">
        <f>IF(RIGHT(S802)="T",(+H802-G802),0)</f>
        <v>0</v>
      </c>
      <c r="M802" s="151">
        <f>IF(RIGHT(S802)="U",(+H802-G802),0)</f>
        <v>0</v>
      </c>
      <c r="N802" s="151">
        <f>IF(RIGHT(S802)="C",(+H802-G802),0)</f>
        <v>0</v>
      </c>
      <c r="O802" s="151">
        <f>IF(RIGHT(S802)="D",(+H802-G802),0)</f>
        <v>0</v>
      </c>
      <c r="P802" s="308"/>
      <c r="Q802" s="308"/>
      <c r="R802" s="308"/>
      <c r="S802" s="54"/>
      <c r="T802" s="375"/>
      <c r="U802" s="308"/>
      <c r="V802" s="107"/>
      <c r="W802" s="307"/>
      <c r="X802" s="530"/>
      <c r="Y802" s="109"/>
      <c r="Z802" s="107"/>
      <c r="AA802" s="110"/>
      <c r="AB802" s="50"/>
      <c r="AC802" s="50"/>
      <c r="AD802" s="50"/>
      <c r="AE802" s="50"/>
      <c r="AF802" s="50"/>
      <c r="AG802" s="50"/>
      <c r="AH802" s="50"/>
      <c r="AI802" s="50"/>
      <c r="AJ802" s="50"/>
      <c r="AK802" s="50"/>
      <c r="AL802" s="50"/>
      <c r="AM802" s="50"/>
      <c r="AN802" s="50"/>
      <c r="AO802" s="50"/>
      <c r="AP802" s="50"/>
      <c r="AQ802" s="50"/>
      <c r="AR802" s="50"/>
    </row>
    <row r="803" spans="1:44" s="69" customFormat="1" ht="30" customHeight="1" thickBot="1">
      <c r="A803" s="431"/>
      <c r="B803" s="168"/>
      <c r="C803" s="432" t="s">
        <v>58</v>
      </c>
      <c r="D803" s="147"/>
      <c r="E803" s="61"/>
      <c r="F803" s="148" t="s">
        <v>54</v>
      </c>
      <c r="G803" s="433"/>
      <c r="H803" s="433"/>
      <c r="I803" s="148" t="s">
        <v>54</v>
      </c>
      <c r="J803" s="148" t="s">
        <v>54</v>
      </c>
      <c r="K803" s="148" t="s">
        <v>54</v>
      </c>
      <c r="L803" s="149">
        <f>SUM(L802:L802)</f>
        <v>0</v>
      </c>
      <c r="M803" s="149">
        <f>SUM(M802:M802)</f>
        <v>0</v>
      </c>
      <c r="N803" s="149">
        <f>SUM(N802:N802)</f>
        <v>0</v>
      </c>
      <c r="O803" s="149">
        <f>SUM(O802:O802)</f>
        <v>0</v>
      </c>
      <c r="P803" s="148" t="s">
        <v>54</v>
      </c>
      <c r="Q803" s="148" t="s">
        <v>54</v>
      </c>
      <c r="R803" s="148" t="s">
        <v>54</v>
      </c>
      <c r="S803" s="147"/>
      <c r="T803" s="434"/>
      <c r="U803" s="147"/>
      <c r="V803" s="396">
        <f t="shared" ref="V803" si="816">$AB$15-((N803*24))</f>
        <v>696</v>
      </c>
      <c r="W803" s="395">
        <v>1500</v>
      </c>
      <c r="X803" s="150"/>
      <c r="Y803" s="397">
        <f t="shared" ref="Y803" si="817">W803</f>
        <v>1500</v>
      </c>
      <c r="Z803" s="396">
        <f t="shared" ref="Z803" si="818">(Y803*(V803-L803*24))/V803</f>
        <v>1500</v>
      </c>
      <c r="AA803" s="398">
        <f t="shared" ref="AA803" si="819">(Z803/Y803)*100</f>
        <v>100</v>
      </c>
    </row>
    <row r="804" spans="1:44" s="51" customFormat="1" ht="30" customHeight="1" thickBot="1">
      <c r="A804" s="1082">
        <v>7</v>
      </c>
      <c r="B804" s="1074" t="s">
        <v>463</v>
      </c>
      <c r="C804" s="1055" t="s">
        <v>464</v>
      </c>
      <c r="D804" s="1079">
        <v>1500</v>
      </c>
      <c r="E804" s="1053" t="s">
        <v>53</v>
      </c>
      <c r="F804" s="103" t="s">
        <v>54</v>
      </c>
      <c r="G804" s="399">
        <v>42409.525694444441</v>
      </c>
      <c r="H804" s="399">
        <v>42409.780555555553</v>
      </c>
      <c r="I804" s="246"/>
      <c r="J804" s="246"/>
      <c r="K804" s="246"/>
      <c r="L804" s="84">
        <f>IF(RIGHT(S804)="T",(+H804-G804),0)</f>
        <v>0.25486111111240461</v>
      </c>
      <c r="M804" s="84">
        <f>IF(RIGHT(S804)="U",(+H804-G804),0)</f>
        <v>0</v>
      </c>
      <c r="N804" s="84">
        <f>IF(RIGHT(S804)="C",(+H804-G804),0)</f>
        <v>0</v>
      </c>
      <c r="O804" s="84">
        <f>IF(RIGHT(S804)="D",(+H804-G804),0)</f>
        <v>0</v>
      </c>
      <c r="P804" s="38" t="s">
        <v>54</v>
      </c>
      <c r="Q804" s="38" t="s">
        <v>54</v>
      </c>
      <c r="R804" s="38" t="s">
        <v>54</v>
      </c>
      <c r="S804" s="393" t="s">
        <v>834</v>
      </c>
      <c r="T804" s="714" t="s">
        <v>1018</v>
      </c>
      <c r="U804" s="259"/>
      <c r="V804" s="64"/>
      <c r="W804" s="306"/>
      <c r="X804" s="66"/>
      <c r="Y804" s="67"/>
      <c r="Z804" s="64"/>
      <c r="AA804" s="68"/>
      <c r="AB804" s="50"/>
      <c r="AC804" s="50"/>
      <c r="AD804" s="50"/>
      <c r="AE804" s="50"/>
      <c r="AF804" s="50"/>
      <c r="AG804" s="50"/>
      <c r="AH804" s="50"/>
      <c r="AI804" s="50"/>
      <c r="AJ804" s="50"/>
      <c r="AK804" s="50"/>
      <c r="AL804" s="50"/>
      <c r="AM804" s="50"/>
      <c r="AN804" s="50"/>
      <c r="AO804" s="50"/>
      <c r="AP804" s="50"/>
      <c r="AQ804" s="50"/>
      <c r="AR804" s="50"/>
    </row>
    <row r="805" spans="1:44" s="51" customFormat="1" ht="30" customHeight="1" thickBot="1">
      <c r="A805" s="1083"/>
      <c r="B805" s="1076"/>
      <c r="C805" s="1090"/>
      <c r="D805" s="1080"/>
      <c r="E805" s="1069"/>
      <c r="F805" s="103" t="s">
        <v>54</v>
      </c>
      <c r="G805" s="399"/>
      <c r="H805" s="399"/>
      <c r="I805" s="246"/>
      <c r="J805" s="246"/>
      <c r="K805" s="246"/>
      <c r="L805" s="84">
        <f>IF(RIGHT(S805)="T",(+H805-G805),0)</f>
        <v>0</v>
      </c>
      <c r="M805" s="84">
        <f>IF(RIGHT(S805)="U",(+H805-G805),0)</f>
        <v>0</v>
      </c>
      <c r="N805" s="84">
        <f>IF(RIGHT(S805)="C",(+H805-G805),0)</f>
        <v>0</v>
      </c>
      <c r="O805" s="84">
        <f>IF(RIGHT(S805)="D",(+H805-G805),0)</f>
        <v>0</v>
      </c>
      <c r="P805" s="38" t="s">
        <v>54</v>
      </c>
      <c r="Q805" s="38" t="s">
        <v>54</v>
      </c>
      <c r="R805" s="38" t="s">
        <v>54</v>
      </c>
      <c r="S805" s="393"/>
      <c r="T805" s="714"/>
      <c r="U805" s="259"/>
      <c r="V805" s="64"/>
      <c r="W805" s="306"/>
      <c r="X805" s="66"/>
      <c r="Y805" s="67"/>
      <c r="Z805" s="64"/>
      <c r="AA805" s="68"/>
      <c r="AB805" s="50"/>
      <c r="AC805" s="50"/>
      <c r="AD805" s="50"/>
      <c r="AE805" s="50"/>
      <c r="AF805" s="50"/>
      <c r="AG805" s="50"/>
      <c r="AH805" s="50"/>
      <c r="AI805" s="50"/>
      <c r="AJ805" s="50"/>
      <c r="AK805" s="50"/>
      <c r="AL805" s="50"/>
      <c r="AM805" s="50"/>
      <c r="AN805" s="50"/>
      <c r="AO805" s="50"/>
      <c r="AP805" s="50"/>
      <c r="AQ805" s="50"/>
      <c r="AR805" s="50"/>
    </row>
    <row r="806" spans="1:44" s="51" customFormat="1" ht="30" customHeight="1" thickBot="1">
      <c r="A806" s="770"/>
      <c r="B806" s="100"/>
      <c r="C806" s="771" t="s">
        <v>58</v>
      </c>
      <c r="D806" s="772"/>
      <c r="E806" s="136"/>
      <c r="F806" s="62" t="s">
        <v>54</v>
      </c>
      <c r="G806" s="403"/>
      <c r="H806" s="403"/>
      <c r="I806" s="62" t="s">
        <v>54</v>
      </c>
      <c r="J806" s="62" t="s">
        <v>54</v>
      </c>
      <c r="K806" s="164"/>
      <c r="L806" s="63">
        <f t="shared" ref="L806:M806" si="820">SUM(L804:L805)</f>
        <v>0.25486111111240461</v>
      </c>
      <c r="M806" s="63">
        <f t="shared" si="820"/>
        <v>0</v>
      </c>
      <c r="N806" s="63">
        <f>SUM(N804:N805)</f>
        <v>0</v>
      </c>
      <c r="O806" s="63">
        <f t="shared" ref="O806" si="821">SUM(O804:O805)</f>
        <v>0</v>
      </c>
      <c r="P806" s="62" t="s">
        <v>54</v>
      </c>
      <c r="Q806" s="62" t="s">
        <v>54</v>
      </c>
      <c r="R806" s="62" t="s">
        <v>54</v>
      </c>
      <c r="S806" s="259"/>
      <c r="T806" s="385"/>
      <c r="U806" s="259"/>
      <c r="V806" s="64">
        <f t="shared" ref="V806" si="822">$AB$15-((N806*24))</f>
        <v>696</v>
      </c>
      <c r="W806" s="306">
        <v>1500</v>
      </c>
      <c r="X806" s="66"/>
      <c r="Y806" s="67">
        <f t="shared" ref="Y806" si="823">W806</f>
        <v>1500</v>
      </c>
      <c r="Z806" s="64">
        <f t="shared" ref="Z806" si="824">(Y806*(V806-L806*24))/V806</f>
        <v>1486.8175287355652</v>
      </c>
      <c r="AA806" s="68">
        <f t="shared" ref="AA806" si="825">(Z806/Y806)*100</f>
        <v>99.121168582371027</v>
      </c>
      <c r="AB806" s="50"/>
      <c r="AC806" s="50"/>
      <c r="AD806" s="50"/>
      <c r="AE806" s="50"/>
      <c r="AF806" s="50"/>
      <c r="AG806" s="50"/>
      <c r="AH806" s="50"/>
      <c r="AI806" s="50"/>
      <c r="AJ806" s="50"/>
      <c r="AK806" s="50"/>
      <c r="AL806" s="50"/>
      <c r="AM806" s="50"/>
      <c r="AN806" s="50"/>
      <c r="AO806" s="50"/>
      <c r="AP806" s="50"/>
      <c r="AQ806" s="50"/>
      <c r="AR806" s="50"/>
    </row>
    <row r="807" spans="1:44" s="51" customFormat="1" ht="30" customHeight="1" thickBot="1">
      <c r="A807" s="1082">
        <v>8</v>
      </c>
      <c r="B807" s="1074" t="s">
        <v>465</v>
      </c>
      <c r="C807" s="1055" t="s">
        <v>466</v>
      </c>
      <c r="D807" s="1079">
        <v>1500</v>
      </c>
      <c r="E807" s="1036" t="s">
        <v>53</v>
      </c>
      <c r="F807" s="103" t="s">
        <v>54</v>
      </c>
      <c r="G807" s="399"/>
      <c r="H807" s="399"/>
      <c r="I807" s="246"/>
      <c r="J807" s="246"/>
      <c r="K807" s="246"/>
      <c r="L807" s="84">
        <f>IF(RIGHT(S807)="T",(+H807-G807),0)</f>
        <v>0</v>
      </c>
      <c r="M807" s="84">
        <f>IF(RIGHT(S807)="U",(+H807-G807),0)</f>
        <v>0</v>
      </c>
      <c r="N807" s="84">
        <f>IF(RIGHT(S807)="C",(+H807-G807),0)</f>
        <v>0</v>
      </c>
      <c r="O807" s="84">
        <f>IF(RIGHT(S807)="D",(+H807-G807),0)</f>
        <v>0</v>
      </c>
      <c r="P807" s="38" t="s">
        <v>54</v>
      </c>
      <c r="Q807" s="38" t="s">
        <v>54</v>
      </c>
      <c r="R807" s="38" t="s">
        <v>54</v>
      </c>
      <c r="S807" s="393"/>
      <c r="T807" s="714"/>
      <c r="U807" s="259"/>
      <c r="V807" s="64"/>
      <c r="W807" s="306"/>
      <c r="X807" s="66"/>
      <c r="Y807" s="67"/>
      <c r="Z807" s="64"/>
      <c r="AA807" s="68"/>
      <c r="AB807" s="50"/>
      <c r="AC807" s="50"/>
      <c r="AD807" s="50"/>
      <c r="AE807" s="50"/>
      <c r="AF807" s="50"/>
      <c r="AG807" s="50"/>
      <c r="AH807" s="50"/>
      <c r="AI807" s="50"/>
      <c r="AJ807" s="50"/>
      <c r="AK807" s="50"/>
      <c r="AL807" s="50"/>
      <c r="AM807" s="50"/>
      <c r="AN807" s="50"/>
      <c r="AO807" s="50"/>
      <c r="AP807" s="50"/>
      <c r="AQ807" s="50"/>
      <c r="AR807" s="50"/>
    </row>
    <row r="808" spans="1:44" s="51" customFormat="1" ht="30" customHeight="1" thickBot="1">
      <c r="A808" s="1083"/>
      <c r="B808" s="1076"/>
      <c r="C808" s="1090"/>
      <c r="D808" s="1080"/>
      <c r="E808" s="1081"/>
      <c r="F808" s="103" t="s">
        <v>54</v>
      </c>
      <c r="G808" s="399"/>
      <c r="H808" s="399"/>
      <c r="I808" s="246"/>
      <c r="J808" s="246"/>
      <c r="K808" s="246"/>
      <c r="L808" s="84">
        <f>IF(RIGHT(S808)="T",(+H808-G808),0)</f>
        <v>0</v>
      </c>
      <c r="M808" s="84">
        <f>IF(RIGHT(S808)="U",(+H808-G808),0)</f>
        <v>0</v>
      </c>
      <c r="N808" s="84">
        <f>IF(RIGHT(S808)="C",(+H808-G808),0)</f>
        <v>0</v>
      </c>
      <c r="O808" s="84">
        <f>IF(RIGHT(S808)="D",(+H808-G808),0)</f>
        <v>0</v>
      </c>
      <c r="P808" s="38" t="s">
        <v>54</v>
      </c>
      <c r="Q808" s="38" t="s">
        <v>54</v>
      </c>
      <c r="R808" s="38" t="s">
        <v>54</v>
      </c>
      <c r="S808" s="393"/>
      <c r="T808" s="714"/>
      <c r="U808" s="259"/>
      <c r="V808" s="64"/>
      <c r="W808" s="306"/>
      <c r="X808" s="66"/>
      <c r="Y808" s="67"/>
      <c r="Z808" s="64"/>
      <c r="AA808" s="68"/>
      <c r="AB808" s="50"/>
      <c r="AC808" s="50"/>
      <c r="AD808" s="50"/>
      <c r="AE808" s="50"/>
      <c r="AF808" s="50"/>
      <c r="AG808" s="50"/>
      <c r="AH808" s="50"/>
      <c r="AI808" s="50"/>
      <c r="AJ808" s="50"/>
      <c r="AK808" s="50"/>
      <c r="AL808" s="50"/>
      <c r="AM808" s="50"/>
      <c r="AN808" s="50"/>
      <c r="AO808" s="50"/>
      <c r="AP808" s="50"/>
      <c r="AQ808" s="50"/>
      <c r="AR808" s="50"/>
    </row>
    <row r="809" spans="1:44" s="51" customFormat="1" ht="30" customHeight="1" thickBot="1">
      <c r="A809" s="770"/>
      <c r="B809" s="100"/>
      <c r="C809" s="771" t="s">
        <v>58</v>
      </c>
      <c r="D809" s="772"/>
      <c r="E809" s="136"/>
      <c r="F809" s="62" t="s">
        <v>54</v>
      </c>
      <c r="G809" s="403"/>
      <c r="H809" s="403"/>
      <c r="I809" s="62" t="s">
        <v>54</v>
      </c>
      <c r="J809" s="62" t="s">
        <v>54</v>
      </c>
      <c r="K809" s="164"/>
      <c r="L809" s="63">
        <f t="shared" ref="L809:M809" si="826">SUM(L807:L808)</f>
        <v>0</v>
      </c>
      <c r="M809" s="63">
        <f t="shared" si="826"/>
        <v>0</v>
      </c>
      <c r="N809" s="63">
        <f>SUM(N807:N808)</f>
        <v>0</v>
      </c>
      <c r="O809" s="63">
        <f t="shared" ref="O809" si="827">SUM(O807:O808)</f>
        <v>0</v>
      </c>
      <c r="P809" s="62" t="s">
        <v>54</v>
      </c>
      <c r="Q809" s="62" t="s">
        <v>54</v>
      </c>
      <c r="R809" s="62" t="s">
        <v>54</v>
      </c>
      <c r="S809" s="259"/>
      <c r="T809" s="385"/>
      <c r="U809" s="259"/>
      <c r="V809" s="64">
        <f t="shared" ref="V809" si="828">$AB$15-((N809*24))</f>
        <v>696</v>
      </c>
      <c r="W809" s="306">
        <v>1500</v>
      </c>
      <c r="X809" s="66"/>
      <c r="Y809" s="67">
        <f t="shared" ref="Y809" si="829">W809</f>
        <v>1500</v>
      </c>
      <c r="Z809" s="64">
        <f t="shared" ref="Z809" si="830">(Y809*(V809-L809*24))/V809</f>
        <v>1500</v>
      </c>
      <c r="AA809" s="68">
        <f t="shared" ref="AA809" si="831">(Z809/Y809)*100</f>
        <v>100</v>
      </c>
      <c r="AB809" s="50"/>
      <c r="AC809" s="50"/>
      <c r="AD809" s="50"/>
      <c r="AE809" s="50"/>
      <c r="AF809" s="50"/>
      <c r="AG809" s="50"/>
      <c r="AH809" s="50"/>
      <c r="AI809" s="50"/>
      <c r="AJ809" s="50"/>
      <c r="AK809" s="50"/>
      <c r="AL809" s="50"/>
      <c r="AM809" s="50"/>
      <c r="AN809" s="50"/>
      <c r="AO809" s="50"/>
      <c r="AP809" s="50"/>
      <c r="AQ809" s="50"/>
      <c r="AR809" s="50"/>
    </row>
    <row r="810" spans="1:44" s="51" customFormat="1" ht="40.5" customHeight="1" thickBot="1">
      <c r="A810" s="1082">
        <v>9</v>
      </c>
      <c r="B810" s="1074" t="s">
        <v>467</v>
      </c>
      <c r="C810" s="1055" t="s">
        <v>468</v>
      </c>
      <c r="D810" s="1079">
        <v>1500</v>
      </c>
      <c r="E810" s="1053" t="s">
        <v>53</v>
      </c>
      <c r="F810" s="103" t="s">
        <v>54</v>
      </c>
      <c r="G810" s="399">
        <v>42408.320833333331</v>
      </c>
      <c r="H810" s="399">
        <v>42408.691666666666</v>
      </c>
      <c r="I810" s="246"/>
      <c r="J810" s="246"/>
      <c r="K810" s="246"/>
      <c r="L810" s="84">
        <f>IF(RIGHT(S810)="T",(+H810-G810),0)</f>
        <v>0.37083333333430346</v>
      </c>
      <c r="M810" s="84">
        <f>IF(RIGHT(S810)="U",(+H810-G810),0)</f>
        <v>0</v>
      </c>
      <c r="N810" s="84">
        <f>IF(RIGHT(S810)="C",(+H810-G810),0)</f>
        <v>0</v>
      </c>
      <c r="O810" s="84">
        <f>IF(RIGHT(S810)="D",(+H810-G810),0)</f>
        <v>0</v>
      </c>
      <c r="P810" s="38" t="s">
        <v>54</v>
      </c>
      <c r="Q810" s="38" t="s">
        <v>54</v>
      </c>
      <c r="R810" s="38" t="s">
        <v>54</v>
      </c>
      <c r="S810" s="393" t="s">
        <v>1019</v>
      </c>
      <c r="T810" s="714" t="s">
        <v>1020</v>
      </c>
      <c r="U810" s="259"/>
      <c r="V810" s="64"/>
      <c r="W810" s="306"/>
      <c r="X810" s="66"/>
      <c r="Y810" s="67"/>
      <c r="Z810" s="64"/>
      <c r="AA810" s="68"/>
      <c r="AB810" s="50"/>
      <c r="AC810" s="50"/>
      <c r="AD810" s="50"/>
      <c r="AE810" s="50"/>
      <c r="AF810" s="50"/>
      <c r="AG810" s="50"/>
      <c r="AH810" s="50"/>
      <c r="AI810" s="50"/>
      <c r="AJ810" s="50"/>
      <c r="AK810" s="50"/>
      <c r="AL810" s="50"/>
      <c r="AM810" s="50"/>
      <c r="AN810" s="50"/>
      <c r="AO810" s="50"/>
      <c r="AP810" s="50"/>
      <c r="AQ810" s="50"/>
      <c r="AR810" s="50"/>
    </row>
    <row r="811" spans="1:44" s="51" customFormat="1" ht="30" customHeight="1" thickBot="1">
      <c r="A811" s="1083"/>
      <c r="B811" s="1076"/>
      <c r="C811" s="1090"/>
      <c r="D811" s="1080"/>
      <c r="E811" s="1078"/>
      <c r="F811" s="103" t="s">
        <v>54</v>
      </c>
      <c r="G811" s="399"/>
      <c r="H811" s="399"/>
      <c r="I811" s="246"/>
      <c r="J811" s="246"/>
      <c r="K811" s="246"/>
      <c r="L811" s="84">
        <f>IF(RIGHT(S811)="T",(+H811-G811),0)</f>
        <v>0</v>
      </c>
      <c r="M811" s="84">
        <f>IF(RIGHT(S811)="U",(+H811-G811),0)</f>
        <v>0</v>
      </c>
      <c r="N811" s="84">
        <f>IF(RIGHT(S811)="C",(+H811-G811),0)</f>
        <v>0</v>
      </c>
      <c r="O811" s="84">
        <f>IF(RIGHT(S811)="D",(+H811-G811),0)</f>
        <v>0</v>
      </c>
      <c r="P811" s="38" t="s">
        <v>54</v>
      </c>
      <c r="Q811" s="38" t="s">
        <v>54</v>
      </c>
      <c r="R811" s="38" t="s">
        <v>54</v>
      </c>
      <c r="S811" s="393"/>
      <c r="T811" s="714"/>
      <c r="U811" s="259"/>
      <c r="V811" s="64"/>
      <c r="W811" s="306"/>
      <c r="X811" s="66"/>
      <c r="Y811" s="67"/>
      <c r="Z811" s="64"/>
      <c r="AA811" s="68"/>
      <c r="AB811" s="50"/>
      <c r="AC811" s="50"/>
      <c r="AD811" s="50"/>
      <c r="AE811" s="50"/>
      <c r="AF811" s="50"/>
      <c r="AG811" s="50"/>
      <c r="AH811" s="50"/>
      <c r="AI811" s="50"/>
      <c r="AJ811" s="50"/>
      <c r="AK811" s="50"/>
      <c r="AL811" s="50"/>
      <c r="AM811" s="50"/>
      <c r="AN811" s="50"/>
      <c r="AO811" s="50"/>
      <c r="AP811" s="50"/>
      <c r="AQ811" s="50"/>
      <c r="AR811" s="50"/>
    </row>
    <row r="812" spans="1:44" s="51" customFormat="1" ht="30" customHeight="1" thickBot="1">
      <c r="A812" s="770"/>
      <c r="B812" s="100"/>
      <c r="C812" s="771" t="s">
        <v>58</v>
      </c>
      <c r="D812" s="772"/>
      <c r="E812" s="136"/>
      <c r="F812" s="62" t="s">
        <v>54</v>
      </c>
      <c r="G812" s="403"/>
      <c r="H812" s="403"/>
      <c r="I812" s="62" t="s">
        <v>54</v>
      </c>
      <c r="J812" s="62" t="s">
        <v>54</v>
      </c>
      <c r="K812" s="164"/>
      <c r="L812" s="63">
        <f>SUM(L810:L811)</f>
        <v>0.37083333333430346</v>
      </c>
      <c r="M812" s="63">
        <f t="shared" ref="M812:O812" si="832">SUM(M810:M811)</f>
        <v>0</v>
      </c>
      <c r="N812" s="63">
        <f t="shared" si="832"/>
        <v>0</v>
      </c>
      <c r="O812" s="63">
        <f t="shared" si="832"/>
        <v>0</v>
      </c>
      <c r="P812" s="62" t="s">
        <v>54</v>
      </c>
      <c r="Q812" s="62" t="s">
        <v>54</v>
      </c>
      <c r="R812" s="62" t="s">
        <v>54</v>
      </c>
      <c r="S812" s="259"/>
      <c r="T812" s="385"/>
      <c r="U812" s="259"/>
      <c r="V812" s="64">
        <f t="shared" ref="V812" si="833">$AB$15-((N812*24))</f>
        <v>696</v>
      </c>
      <c r="W812" s="306">
        <v>1500</v>
      </c>
      <c r="X812" s="66"/>
      <c r="Y812" s="67">
        <f t="shared" ref="Y812" si="834">W812</f>
        <v>1500</v>
      </c>
      <c r="Z812" s="64">
        <f t="shared" ref="Z812" si="835">(Y812*(V812-L812*24))/V812</f>
        <v>1480.8189655171911</v>
      </c>
      <c r="AA812" s="68">
        <f t="shared" ref="AA812" si="836">(Z812/Y812)*100</f>
        <v>98.721264367812751</v>
      </c>
      <c r="AB812" s="50"/>
      <c r="AC812" s="50"/>
      <c r="AD812" s="50"/>
      <c r="AE812" s="50"/>
      <c r="AF812" s="50"/>
      <c r="AG812" s="50"/>
      <c r="AH812" s="50"/>
      <c r="AI812" s="50"/>
      <c r="AJ812" s="50"/>
      <c r="AK812" s="50"/>
      <c r="AL812" s="50"/>
      <c r="AM812" s="50"/>
      <c r="AN812" s="50"/>
      <c r="AO812" s="50"/>
      <c r="AP812" s="50"/>
      <c r="AQ812" s="50"/>
      <c r="AR812" s="50"/>
    </row>
    <row r="813" spans="1:44" s="51" customFormat="1" ht="30" customHeight="1" thickBot="1">
      <c r="A813" s="1082">
        <v>10</v>
      </c>
      <c r="B813" s="1074" t="s">
        <v>469</v>
      </c>
      <c r="C813" s="1055" t="s">
        <v>470</v>
      </c>
      <c r="D813" s="1079">
        <v>1500</v>
      </c>
      <c r="E813" s="1036" t="s">
        <v>53</v>
      </c>
      <c r="F813" s="103" t="s">
        <v>54</v>
      </c>
      <c r="G813" s="399"/>
      <c r="H813" s="399"/>
      <c r="I813" s="246"/>
      <c r="J813" s="246"/>
      <c r="K813" s="246"/>
      <c r="L813" s="84">
        <f>IF(RIGHT(S813)="T",(+H813-G813),0)</f>
        <v>0</v>
      </c>
      <c r="M813" s="84">
        <f>IF(RIGHT(S813)="U",(+H813-G813),0)</f>
        <v>0</v>
      </c>
      <c r="N813" s="84">
        <f>IF(RIGHT(S813)="C",(+H813-G813),0)</f>
        <v>0</v>
      </c>
      <c r="O813" s="84">
        <f>IF(RIGHT(S813)="D",(+H813-G813),0)</f>
        <v>0</v>
      </c>
      <c r="P813" s="38" t="s">
        <v>54</v>
      </c>
      <c r="Q813" s="38" t="s">
        <v>54</v>
      </c>
      <c r="R813" s="38" t="s">
        <v>54</v>
      </c>
      <c r="S813" s="393"/>
      <c r="T813" s="714"/>
      <c r="U813" s="259"/>
      <c r="V813" s="64"/>
      <c r="W813" s="306"/>
      <c r="X813" s="66"/>
      <c r="Y813" s="67"/>
      <c r="Z813" s="64"/>
      <c r="AA813" s="68"/>
      <c r="AB813" s="50"/>
      <c r="AC813" s="50"/>
      <c r="AD813" s="50"/>
      <c r="AE813" s="50"/>
      <c r="AF813" s="50"/>
      <c r="AG813" s="50"/>
      <c r="AH813" s="50"/>
      <c r="AI813" s="50"/>
      <c r="AJ813" s="50"/>
      <c r="AK813" s="50"/>
      <c r="AL813" s="50"/>
      <c r="AM813" s="50"/>
      <c r="AN813" s="50"/>
      <c r="AO813" s="50"/>
      <c r="AP813" s="50"/>
      <c r="AQ813" s="50"/>
      <c r="AR813" s="50"/>
    </row>
    <row r="814" spans="1:44" s="51" customFormat="1" ht="30" customHeight="1" thickBot="1">
      <c r="A814" s="1083"/>
      <c r="B814" s="1076"/>
      <c r="C814" s="1090"/>
      <c r="D814" s="1080"/>
      <c r="E814" s="1081"/>
      <c r="F814" s="103" t="s">
        <v>54</v>
      </c>
      <c r="G814" s="399"/>
      <c r="H814" s="399"/>
      <c r="I814" s="246"/>
      <c r="J814" s="246"/>
      <c r="K814" s="246"/>
      <c r="L814" s="84">
        <f>IF(RIGHT(S814)="T",(+H814-G814),0)</f>
        <v>0</v>
      </c>
      <c r="M814" s="84">
        <f>IF(RIGHT(S814)="U",(+H814-G814),0)</f>
        <v>0</v>
      </c>
      <c r="N814" s="84">
        <f>IF(RIGHT(S814)="C",(+H814-G814),0)</f>
        <v>0</v>
      </c>
      <c r="O814" s="84">
        <f>IF(RIGHT(S814)="D",(+H814-G814),0)</f>
        <v>0</v>
      </c>
      <c r="P814" s="38" t="s">
        <v>54</v>
      </c>
      <c r="Q814" s="38" t="s">
        <v>54</v>
      </c>
      <c r="R814" s="38" t="s">
        <v>54</v>
      </c>
      <c r="S814" s="393"/>
      <c r="T814" s="714"/>
      <c r="U814" s="259"/>
      <c r="V814" s="64"/>
      <c r="W814" s="306"/>
      <c r="X814" s="66"/>
      <c r="Y814" s="67"/>
      <c r="Z814" s="64"/>
      <c r="AA814" s="68"/>
      <c r="AB814" s="50"/>
      <c r="AC814" s="50"/>
      <c r="AD814" s="50"/>
      <c r="AE814" s="50"/>
      <c r="AF814" s="50"/>
      <c r="AG814" s="50"/>
      <c r="AH814" s="50"/>
      <c r="AI814" s="50"/>
      <c r="AJ814" s="50"/>
      <c r="AK814" s="50"/>
      <c r="AL814" s="50"/>
      <c r="AM814" s="50"/>
      <c r="AN814" s="50"/>
      <c r="AO814" s="50"/>
      <c r="AP814" s="50"/>
      <c r="AQ814" s="50"/>
      <c r="AR814" s="50"/>
    </row>
    <row r="815" spans="1:44" s="51" customFormat="1" ht="30" customHeight="1" thickBot="1">
      <c r="A815" s="770"/>
      <c r="B815" s="100"/>
      <c r="C815" s="771" t="s">
        <v>58</v>
      </c>
      <c r="D815" s="772"/>
      <c r="E815" s="136"/>
      <c r="F815" s="62" t="s">
        <v>54</v>
      </c>
      <c r="G815" s="403"/>
      <c r="H815" s="403"/>
      <c r="I815" s="62" t="s">
        <v>54</v>
      </c>
      <c r="J815" s="62" t="s">
        <v>54</v>
      </c>
      <c r="K815" s="164"/>
      <c r="L815" s="63">
        <f>SUM(L813:L814)</f>
        <v>0</v>
      </c>
      <c r="M815" s="63">
        <f t="shared" ref="M815:O815" si="837">SUM(M813:M814)</f>
        <v>0</v>
      </c>
      <c r="N815" s="63">
        <f t="shared" si="837"/>
        <v>0</v>
      </c>
      <c r="O815" s="63">
        <f t="shared" si="837"/>
        <v>0</v>
      </c>
      <c r="P815" s="62" t="s">
        <v>54</v>
      </c>
      <c r="Q815" s="62" t="s">
        <v>54</v>
      </c>
      <c r="R815" s="62" t="s">
        <v>54</v>
      </c>
      <c r="S815" s="259"/>
      <c r="T815" s="385"/>
      <c r="U815" s="259"/>
      <c r="V815" s="64">
        <f t="shared" ref="V815" si="838">$AB$15-((N815*24))</f>
        <v>696</v>
      </c>
      <c r="W815" s="306">
        <v>1500</v>
      </c>
      <c r="X815" s="66"/>
      <c r="Y815" s="67">
        <f t="shared" ref="Y815" si="839">W815</f>
        <v>1500</v>
      </c>
      <c r="Z815" s="64">
        <f t="shared" ref="Z815" si="840">(Y815*(V815-L815*24))/V815</f>
        <v>1500</v>
      </c>
      <c r="AA815" s="68">
        <f t="shared" ref="AA815" si="841">(Z815/Y815)*100</f>
        <v>100</v>
      </c>
      <c r="AB815" s="50"/>
      <c r="AC815" s="50"/>
      <c r="AD815" s="50"/>
      <c r="AE815" s="50"/>
      <c r="AF815" s="50"/>
      <c r="AG815" s="50"/>
      <c r="AH815" s="50"/>
      <c r="AI815" s="50"/>
      <c r="AJ815" s="50"/>
      <c r="AK815" s="50"/>
      <c r="AL815" s="50"/>
      <c r="AM815" s="50"/>
      <c r="AN815" s="50"/>
      <c r="AO815" s="50"/>
      <c r="AP815" s="50"/>
      <c r="AQ815" s="50"/>
      <c r="AR815" s="50"/>
    </row>
    <row r="816" spans="1:44" s="51" customFormat="1" ht="30" customHeight="1" thickBot="1">
      <c r="A816" s="99">
        <v>11</v>
      </c>
      <c r="B816" s="100" t="s">
        <v>471</v>
      </c>
      <c r="C816" s="245" t="s">
        <v>472</v>
      </c>
      <c r="D816" s="306">
        <v>1500</v>
      </c>
      <c r="E816" s="70" t="s">
        <v>53</v>
      </c>
      <c r="F816" s="103" t="s">
        <v>54</v>
      </c>
      <c r="G816" s="399"/>
      <c r="H816" s="399"/>
      <c r="I816" s="246"/>
      <c r="J816" s="246"/>
      <c r="K816" s="246"/>
      <c r="L816" s="84">
        <f>IF(RIGHT(S816)="T",(+H816-G816),0)</f>
        <v>0</v>
      </c>
      <c r="M816" s="84">
        <f>IF(RIGHT(S816)="U",(+H816-G816),0)</f>
        <v>0</v>
      </c>
      <c r="N816" s="84">
        <f>IF(RIGHT(S816)="C",(+H816-G816),0)</f>
        <v>0</v>
      </c>
      <c r="O816" s="84">
        <f>IF(RIGHT(S816)="D",(+H816-G816),0)</f>
        <v>0</v>
      </c>
      <c r="P816" s="38" t="s">
        <v>54</v>
      </c>
      <c r="Q816" s="38" t="s">
        <v>54</v>
      </c>
      <c r="R816" s="38" t="s">
        <v>54</v>
      </c>
      <c r="S816" s="393"/>
      <c r="T816" s="714"/>
      <c r="U816" s="259"/>
      <c r="V816" s="64"/>
      <c r="W816" s="306"/>
      <c r="X816" s="66"/>
      <c r="Y816" s="67"/>
      <c r="Z816" s="64"/>
      <c r="AA816" s="68"/>
      <c r="AB816" s="50"/>
      <c r="AC816" s="50"/>
      <c r="AD816" s="50"/>
      <c r="AE816" s="50"/>
      <c r="AF816" s="50"/>
      <c r="AG816" s="50"/>
      <c r="AH816" s="50"/>
      <c r="AI816" s="50"/>
      <c r="AJ816" s="50"/>
      <c r="AK816" s="50"/>
      <c r="AL816" s="50"/>
      <c r="AM816" s="50"/>
      <c r="AN816" s="50"/>
      <c r="AO816" s="50"/>
      <c r="AP816" s="50"/>
      <c r="AQ816" s="50"/>
      <c r="AR816" s="50"/>
    </row>
    <row r="817" spans="1:44" s="51" customFormat="1" ht="30" customHeight="1" thickBot="1">
      <c r="A817" s="770"/>
      <c r="B817" s="100"/>
      <c r="C817" s="771" t="s">
        <v>58</v>
      </c>
      <c r="D817" s="772"/>
      <c r="E817" s="136"/>
      <c r="F817" s="62" t="s">
        <v>54</v>
      </c>
      <c r="G817" s="403"/>
      <c r="H817" s="403"/>
      <c r="I817" s="62" t="s">
        <v>54</v>
      </c>
      <c r="J817" s="62" t="s">
        <v>54</v>
      </c>
      <c r="K817" s="164"/>
      <c r="L817" s="63">
        <f>SUM(L816:L816)</f>
        <v>0</v>
      </c>
      <c r="M817" s="63">
        <f>SUM(M816:M816)</f>
        <v>0</v>
      </c>
      <c r="N817" s="63">
        <f>SUM(N816:N816)</f>
        <v>0</v>
      </c>
      <c r="O817" s="63">
        <f>SUM(O816:O816)</f>
        <v>0</v>
      </c>
      <c r="P817" s="62" t="s">
        <v>54</v>
      </c>
      <c r="Q817" s="62" t="s">
        <v>54</v>
      </c>
      <c r="R817" s="62" t="s">
        <v>54</v>
      </c>
      <c r="S817" s="259"/>
      <c r="T817" s="385"/>
      <c r="U817" s="259"/>
      <c r="V817" s="64">
        <f t="shared" ref="V817" si="842">$AB$15-((N817*24))</f>
        <v>696</v>
      </c>
      <c r="W817" s="306">
        <v>1500</v>
      </c>
      <c r="X817" s="66"/>
      <c r="Y817" s="67">
        <f t="shared" ref="Y817" si="843">W817</f>
        <v>1500</v>
      </c>
      <c r="Z817" s="64">
        <f t="shared" ref="Z817" si="844">(Y817*(V817-L817*24))/V817</f>
        <v>1500</v>
      </c>
      <c r="AA817" s="68">
        <f t="shared" ref="AA817" si="845">(Z817/Y817)*100</f>
        <v>100</v>
      </c>
      <c r="AB817" s="50"/>
      <c r="AC817" s="50"/>
      <c r="AD817" s="50"/>
      <c r="AE817" s="50"/>
      <c r="AF817" s="50"/>
      <c r="AG817" s="50"/>
      <c r="AH817" s="50"/>
      <c r="AI817" s="50"/>
      <c r="AJ817" s="50"/>
      <c r="AK817" s="50"/>
      <c r="AL817" s="50"/>
      <c r="AM817" s="50"/>
      <c r="AN817" s="50"/>
      <c r="AO817" s="50"/>
      <c r="AP817" s="50"/>
      <c r="AQ817" s="50"/>
      <c r="AR817" s="50"/>
    </row>
    <row r="818" spans="1:44" s="51" customFormat="1" ht="30" customHeight="1" thickBot="1">
      <c r="A818" s="99">
        <v>12</v>
      </c>
      <c r="B818" s="100" t="s">
        <v>473</v>
      </c>
      <c r="C818" s="245" t="s">
        <v>474</v>
      </c>
      <c r="D818" s="306">
        <v>1500</v>
      </c>
      <c r="E818" s="61" t="s">
        <v>53</v>
      </c>
      <c r="F818" s="103" t="s">
        <v>54</v>
      </c>
      <c r="G818" s="399"/>
      <c r="H818" s="399"/>
      <c r="I818" s="38" t="s">
        <v>54</v>
      </c>
      <c r="J818" s="38" t="s">
        <v>54</v>
      </c>
      <c r="K818" s="246"/>
      <c r="L818" s="84">
        <f>IF(RIGHT(S818)="T",(+H818-G818),0)</f>
        <v>0</v>
      </c>
      <c r="M818" s="84">
        <f>IF(RIGHT(S818)="U",(+H818-G818),0)</f>
        <v>0</v>
      </c>
      <c r="N818" s="84">
        <f>IF(RIGHT(S818)="C",(+H818-G818),0)</f>
        <v>0</v>
      </c>
      <c r="O818" s="84">
        <f>IF(RIGHT(S818)="D",(+H818-G818),0)</f>
        <v>0</v>
      </c>
      <c r="P818" s="38" t="s">
        <v>54</v>
      </c>
      <c r="Q818" s="38" t="s">
        <v>54</v>
      </c>
      <c r="R818" s="38" t="s">
        <v>54</v>
      </c>
      <c r="S818" s="393"/>
      <c r="T818" s="714"/>
      <c r="U818" s="259"/>
      <c r="V818" s="64"/>
      <c r="W818" s="306"/>
      <c r="X818" s="66"/>
      <c r="Y818" s="67"/>
      <c r="Z818" s="64"/>
      <c r="AA818" s="68"/>
      <c r="AB818" s="50"/>
      <c r="AC818" s="50"/>
      <c r="AD818" s="50"/>
      <c r="AE818" s="50"/>
      <c r="AF818" s="50"/>
      <c r="AG818" s="50"/>
      <c r="AH818" s="50"/>
      <c r="AI818" s="50"/>
      <c r="AJ818" s="50"/>
      <c r="AK818" s="50"/>
      <c r="AL818" s="50"/>
      <c r="AM818" s="50"/>
      <c r="AN818" s="50"/>
      <c r="AO818" s="50"/>
      <c r="AP818" s="50"/>
      <c r="AQ818" s="50"/>
      <c r="AR818" s="50"/>
    </row>
    <row r="819" spans="1:44" s="51" customFormat="1" ht="30" customHeight="1" thickBot="1">
      <c r="A819" s="770"/>
      <c r="B819" s="100"/>
      <c r="C819" s="771" t="s">
        <v>58</v>
      </c>
      <c r="D819" s="772"/>
      <c r="E819" s="136"/>
      <c r="F819" s="62" t="s">
        <v>54</v>
      </c>
      <c r="G819" s="403"/>
      <c r="H819" s="403"/>
      <c r="I819" s="62" t="s">
        <v>54</v>
      </c>
      <c r="J819" s="62" t="s">
        <v>54</v>
      </c>
      <c r="K819" s="164"/>
      <c r="L819" s="63">
        <f>SUM(L818:L818)</f>
        <v>0</v>
      </c>
      <c r="M819" s="63">
        <f>SUM(M818:M818)</f>
        <v>0</v>
      </c>
      <c r="N819" s="63">
        <f>SUM(N818:N818)</f>
        <v>0</v>
      </c>
      <c r="O819" s="63">
        <f>SUM(O818:O818)</f>
        <v>0</v>
      </c>
      <c r="P819" s="62" t="s">
        <v>54</v>
      </c>
      <c r="Q819" s="62" t="s">
        <v>54</v>
      </c>
      <c r="R819" s="62" t="s">
        <v>54</v>
      </c>
      <c r="S819" s="259"/>
      <c r="T819" s="385"/>
      <c r="U819" s="259"/>
      <c r="V819" s="64">
        <f t="shared" ref="V819" si="846">$AB$15-((N819*24))</f>
        <v>696</v>
      </c>
      <c r="W819" s="306">
        <v>1500</v>
      </c>
      <c r="X819" s="66"/>
      <c r="Y819" s="67">
        <f t="shared" ref="Y819" si="847">W819</f>
        <v>1500</v>
      </c>
      <c r="Z819" s="64">
        <f t="shared" ref="Z819" si="848">(Y819*(V819-L819*24))/V819</f>
        <v>1500</v>
      </c>
      <c r="AA819" s="68">
        <f t="shared" ref="AA819" si="849">(Z819/Y819)*100</f>
        <v>100</v>
      </c>
      <c r="AB819" s="50"/>
      <c r="AC819" s="50"/>
      <c r="AD819" s="50"/>
      <c r="AE819" s="50"/>
      <c r="AF819" s="50"/>
      <c r="AG819" s="50"/>
      <c r="AH819" s="50"/>
      <c r="AI819" s="50"/>
      <c r="AJ819" s="50"/>
      <c r="AK819" s="50"/>
      <c r="AL819" s="50"/>
      <c r="AM819" s="50"/>
      <c r="AN819" s="50"/>
      <c r="AO819" s="50"/>
      <c r="AP819" s="50"/>
      <c r="AQ819" s="50"/>
      <c r="AR819" s="50"/>
    </row>
    <row r="820" spans="1:44" s="51" customFormat="1" ht="30" customHeight="1" thickBot="1">
      <c r="A820" s="99">
        <v>13</v>
      </c>
      <c r="B820" s="100" t="s">
        <v>475</v>
      </c>
      <c r="C820" s="245" t="s">
        <v>476</v>
      </c>
      <c r="D820" s="306">
        <v>1500</v>
      </c>
      <c r="E820" s="70" t="s">
        <v>53</v>
      </c>
      <c r="F820" s="103" t="s">
        <v>54</v>
      </c>
      <c r="G820" s="399"/>
      <c r="H820" s="399"/>
      <c r="I820" s="246"/>
      <c r="J820" s="246"/>
      <c r="K820" s="246"/>
      <c r="L820" s="84">
        <f>IF(RIGHT(S820)="T",(+H820-G820),0)</f>
        <v>0</v>
      </c>
      <c r="M820" s="84">
        <f>IF(RIGHT(S820)="U",(+H820-G820),0)</f>
        <v>0</v>
      </c>
      <c r="N820" s="84">
        <f>IF(RIGHT(S820)="C",(+H820-G820),0)</f>
        <v>0</v>
      </c>
      <c r="O820" s="84">
        <f>IF(RIGHT(S820)="D",(+H820-G820),0)</f>
        <v>0</v>
      </c>
      <c r="P820" s="38" t="s">
        <v>54</v>
      </c>
      <c r="Q820" s="38" t="s">
        <v>54</v>
      </c>
      <c r="R820" s="38" t="s">
        <v>54</v>
      </c>
      <c r="S820" s="393"/>
      <c r="T820" s="714"/>
      <c r="U820" s="259"/>
      <c r="V820" s="64"/>
      <c r="W820" s="306"/>
      <c r="X820" s="66"/>
      <c r="Y820" s="67"/>
      <c r="Z820" s="64"/>
      <c r="AA820" s="68"/>
      <c r="AB820" s="50"/>
      <c r="AC820" s="50"/>
      <c r="AD820" s="50"/>
      <c r="AE820" s="50"/>
      <c r="AF820" s="50"/>
      <c r="AG820" s="50"/>
      <c r="AH820" s="50"/>
      <c r="AI820" s="50"/>
      <c r="AJ820" s="50"/>
      <c r="AK820" s="50"/>
      <c r="AL820" s="50"/>
      <c r="AM820" s="50"/>
      <c r="AN820" s="50"/>
      <c r="AO820" s="50"/>
      <c r="AP820" s="50"/>
      <c r="AQ820" s="50"/>
      <c r="AR820" s="50"/>
    </row>
    <row r="821" spans="1:44" s="51" customFormat="1" ht="30" customHeight="1" thickBot="1">
      <c r="A821" s="99"/>
      <c r="B821" s="100"/>
      <c r="C821" s="771" t="s">
        <v>58</v>
      </c>
      <c r="D821" s="772"/>
      <c r="E821" s="136"/>
      <c r="F821" s="62" t="s">
        <v>54</v>
      </c>
      <c r="G821" s="403"/>
      <c r="H821" s="403"/>
      <c r="I821" s="62" t="s">
        <v>54</v>
      </c>
      <c r="J821" s="62" t="s">
        <v>54</v>
      </c>
      <c r="K821" s="164"/>
      <c r="L821" s="63">
        <f>SUM(L820:L820)</f>
        <v>0</v>
      </c>
      <c r="M821" s="63">
        <f>SUM(M820:M820)</f>
        <v>0</v>
      </c>
      <c r="N821" s="63">
        <f>SUM(N820:N820)</f>
        <v>0</v>
      </c>
      <c r="O821" s="63">
        <f>SUM(O820:O820)</f>
        <v>0</v>
      </c>
      <c r="P821" s="62" t="s">
        <v>54</v>
      </c>
      <c r="Q821" s="62" t="s">
        <v>54</v>
      </c>
      <c r="R821" s="62" t="s">
        <v>54</v>
      </c>
      <c r="S821" s="259"/>
      <c r="T821" s="385"/>
      <c r="U821" s="259"/>
      <c r="V821" s="64">
        <f t="shared" ref="V821" si="850">$AB$15-((N821*24))</f>
        <v>696</v>
      </c>
      <c r="W821" s="306">
        <v>1500</v>
      </c>
      <c r="X821" s="66"/>
      <c r="Y821" s="67">
        <f t="shared" ref="Y821" si="851">W821</f>
        <v>1500</v>
      </c>
      <c r="Z821" s="64">
        <f t="shared" ref="Z821" si="852">(Y821*(V821-L821*24))/V821</f>
        <v>1500</v>
      </c>
      <c r="AA821" s="68">
        <f t="shared" ref="AA821" si="853">(Z821/Y821)*100</f>
        <v>100</v>
      </c>
      <c r="AB821" s="50"/>
      <c r="AC821" s="50"/>
      <c r="AD821" s="50"/>
      <c r="AE821" s="50"/>
      <c r="AF821" s="50"/>
      <c r="AG821" s="50"/>
      <c r="AH821" s="50"/>
      <c r="AI821" s="50"/>
      <c r="AJ821" s="50"/>
      <c r="AK821" s="50"/>
      <c r="AL821" s="50"/>
      <c r="AM821" s="50"/>
      <c r="AN821" s="50"/>
      <c r="AO821" s="50"/>
      <c r="AP821" s="50"/>
      <c r="AQ821" s="50"/>
      <c r="AR821" s="50"/>
    </row>
    <row r="822" spans="1:44" s="51" customFormat="1" ht="30" customHeight="1" thickBot="1">
      <c r="A822" s="99">
        <v>14</v>
      </c>
      <c r="B822" s="100" t="s">
        <v>477</v>
      </c>
      <c r="C822" s="245" t="s">
        <v>478</v>
      </c>
      <c r="D822" s="306">
        <v>1500</v>
      </c>
      <c r="E822" s="61" t="s">
        <v>53</v>
      </c>
      <c r="F822" s="103" t="s">
        <v>54</v>
      </c>
      <c r="G822" s="371"/>
      <c r="H822" s="371"/>
      <c r="I822" s="246"/>
      <c r="J822" s="246"/>
      <c r="K822" s="246"/>
      <c r="L822" s="896">
        <v>0</v>
      </c>
      <c r="M822" s="896">
        <v>0</v>
      </c>
      <c r="N822" s="896">
        <v>0</v>
      </c>
      <c r="O822" s="896">
        <v>0</v>
      </c>
      <c r="P822" s="259"/>
      <c r="Q822" s="259"/>
      <c r="R822" s="259"/>
      <c r="S822" s="259"/>
      <c r="T822" s="385"/>
      <c r="U822" s="259"/>
      <c r="V822" s="64">
        <f t="shared" si="812"/>
        <v>696</v>
      </c>
      <c r="W822" s="306">
        <v>1500</v>
      </c>
      <c r="X822" s="66"/>
      <c r="Y822" s="67">
        <f t="shared" si="813"/>
        <v>1500</v>
      </c>
      <c r="Z822" s="64">
        <f t="shared" si="814"/>
        <v>1500</v>
      </c>
      <c r="AA822" s="68">
        <f t="shared" si="815"/>
        <v>100</v>
      </c>
      <c r="AB822" s="50"/>
      <c r="AC822" s="50"/>
      <c r="AD822" s="50"/>
      <c r="AE822" s="50"/>
      <c r="AF822" s="50"/>
      <c r="AG822" s="50"/>
      <c r="AH822" s="50"/>
      <c r="AI822" s="50"/>
      <c r="AJ822" s="50"/>
      <c r="AK822" s="50"/>
      <c r="AL822" s="50"/>
      <c r="AM822" s="50"/>
      <c r="AN822" s="50"/>
      <c r="AO822" s="50"/>
      <c r="AP822" s="50"/>
      <c r="AQ822" s="50"/>
      <c r="AR822" s="50"/>
    </row>
    <row r="823" spans="1:44" s="51" customFormat="1" ht="35.25" customHeight="1" thickBot="1">
      <c r="A823" s="99">
        <v>15</v>
      </c>
      <c r="B823" s="100" t="s">
        <v>787</v>
      </c>
      <c r="C823" s="245" t="s">
        <v>788</v>
      </c>
      <c r="D823" s="306">
        <v>1500</v>
      </c>
      <c r="E823" s="61" t="s">
        <v>53</v>
      </c>
      <c r="F823" s="38" t="s">
        <v>54</v>
      </c>
      <c r="G823" s="399"/>
      <c r="H823" s="399"/>
      <c r="I823" s="38" t="s">
        <v>54</v>
      </c>
      <c r="J823" s="38" t="s">
        <v>54</v>
      </c>
      <c r="K823" s="851"/>
      <c r="L823" s="84">
        <f>IF(RIGHT(S823)="T",(+H823-G823),0)</f>
        <v>0</v>
      </c>
      <c r="M823" s="84">
        <f>IF(RIGHT(S823)="U",(+H823-G823),0)</f>
        <v>0</v>
      </c>
      <c r="N823" s="84">
        <f>IF(RIGHT(S823)="C",(+H823-G823),0)</f>
        <v>0</v>
      </c>
      <c r="O823" s="84">
        <f>IF(RIGHT(S823)="D",(+H823-G823),0)</f>
        <v>0</v>
      </c>
      <c r="P823" s="38" t="s">
        <v>54</v>
      </c>
      <c r="Q823" s="38" t="s">
        <v>54</v>
      </c>
      <c r="R823" s="38" t="s">
        <v>54</v>
      </c>
      <c r="S823" s="393"/>
      <c r="T823" s="714"/>
      <c r="U823" s="192"/>
      <c r="V823" s="74"/>
      <c r="W823" s="75"/>
      <c r="X823" s="75"/>
      <c r="Y823" s="75"/>
      <c r="Z823" s="75"/>
      <c r="AA823" s="76"/>
      <c r="AB823" s="50"/>
      <c r="AC823" s="50"/>
      <c r="AD823" s="50"/>
      <c r="AE823" s="50"/>
      <c r="AF823" s="50"/>
      <c r="AG823" s="50"/>
      <c r="AH823" s="50"/>
      <c r="AI823" s="50"/>
      <c r="AJ823" s="50"/>
      <c r="AK823" s="50"/>
      <c r="AL823" s="50"/>
      <c r="AM823" s="50"/>
      <c r="AN823" s="50"/>
      <c r="AO823" s="50"/>
      <c r="AP823" s="50"/>
      <c r="AQ823" s="50"/>
      <c r="AR823" s="50"/>
    </row>
    <row r="824" spans="1:44" s="51" customFormat="1" ht="35.25" customHeight="1" thickBot="1">
      <c r="A824" s="770"/>
      <c r="B824" s="100"/>
      <c r="C824" s="245"/>
      <c r="D824" s="306"/>
      <c r="E824" s="61"/>
      <c r="F824" s="38" t="s">
        <v>54</v>
      </c>
      <c r="G824" s="399"/>
      <c r="H824" s="399"/>
      <c r="I824" s="38" t="s">
        <v>54</v>
      </c>
      <c r="J824" s="38" t="s">
        <v>54</v>
      </c>
      <c r="K824" s="851"/>
      <c r="L824" s="84">
        <f>IF(RIGHT(S824)="T",(+H824-G824),0)</f>
        <v>0</v>
      </c>
      <c r="M824" s="84">
        <f>IF(RIGHT(S824)="U",(+H824-G824),0)</f>
        <v>0</v>
      </c>
      <c r="N824" s="84">
        <f>IF(RIGHT(S824)="C",(+H824-G824),0)</f>
        <v>0</v>
      </c>
      <c r="O824" s="84">
        <f>IF(RIGHT(S824)="D",(+H824-G824),0)</f>
        <v>0</v>
      </c>
      <c r="P824" s="38" t="s">
        <v>54</v>
      </c>
      <c r="Q824" s="38" t="s">
        <v>54</v>
      </c>
      <c r="R824" s="38" t="s">
        <v>54</v>
      </c>
      <c r="S824" s="393"/>
      <c r="T824" s="714"/>
      <c r="U824" s="192"/>
      <c r="V824" s="74"/>
      <c r="W824" s="75"/>
      <c r="X824" s="75"/>
      <c r="Y824" s="75"/>
      <c r="Z824" s="75"/>
      <c r="AA824" s="76"/>
      <c r="AB824" s="50"/>
      <c r="AC824" s="50"/>
      <c r="AD824" s="50"/>
      <c r="AE824" s="50"/>
      <c r="AF824" s="50"/>
      <c r="AG824" s="50"/>
      <c r="AH824" s="50"/>
      <c r="AI824" s="50"/>
      <c r="AJ824" s="50"/>
      <c r="AK824" s="50"/>
      <c r="AL824" s="50"/>
      <c r="AM824" s="50"/>
      <c r="AN824" s="50"/>
      <c r="AO824" s="50"/>
      <c r="AP824" s="50"/>
      <c r="AQ824" s="50"/>
      <c r="AR824" s="50"/>
    </row>
    <row r="825" spans="1:44" s="51" customFormat="1" ht="30" customHeight="1" thickBot="1">
      <c r="A825" s="770"/>
      <c r="B825" s="100"/>
      <c r="C825" s="771" t="s">
        <v>58</v>
      </c>
      <c r="D825" s="772"/>
      <c r="E825" s="136"/>
      <c r="F825" s="62" t="s">
        <v>54</v>
      </c>
      <c r="G825" s="403"/>
      <c r="H825" s="403"/>
      <c r="I825" s="62" t="s">
        <v>54</v>
      </c>
      <c r="J825" s="62" t="s">
        <v>54</v>
      </c>
      <c r="K825" s="164"/>
      <c r="L825" s="63">
        <f>SUM(L823:L824)</f>
        <v>0</v>
      </c>
      <c r="M825" s="63">
        <f>SUM(M823:M824)</f>
        <v>0</v>
      </c>
      <c r="N825" s="63">
        <f>SUM(N823:N824)</f>
        <v>0</v>
      </c>
      <c r="O825" s="63">
        <f>SUM(O823:O824)</f>
        <v>0</v>
      </c>
      <c r="P825" s="62" t="s">
        <v>54</v>
      </c>
      <c r="Q825" s="62" t="s">
        <v>54</v>
      </c>
      <c r="R825" s="62" t="s">
        <v>54</v>
      </c>
      <c r="S825" s="442"/>
      <c r="T825" s="412"/>
      <c r="U825" s="60"/>
      <c r="V825" s="64">
        <f t="shared" ref="V825" si="854">$AB$15-((N825*24))</f>
        <v>696</v>
      </c>
      <c r="W825" s="306">
        <v>1500</v>
      </c>
      <c r="X825" s="66"/>
      <c r="Y825" s="67">
        <f>W825</f>
        <v>1500</v>
      </c>
      <c r="Z825" s="64">
        <f>(Y825*(V825-L825*24))/V825</f>
        <v>1500</v>
      </c>
      <c r="AA825" s="68">
        <f>(Z825/Y825)*100</f>
        <v>100</v>
      </c>
      <c r="AB825" s="50"/>
      <c r="AC825" s="50"/>
      <c r="AD825" s="50"/>
      <c r="AE825" s="50"/>
      <c r="AF825" s="50"/>
      <c r="AG825" s="50"/>
      <c r="AH825" s="50"/>
      <c r="AI825" s="50"/>
      <c r="AJ825" s="50"/>
      <c r="AK825" s="50"/>
      <c r="AL825" s="50"/>
      <c r="AM825" s="50"/>
      <c r="AN825" s="50"/>
      <c r="AO825" s="50"/>
      <c r="AP825" s="50"/>
      <c r="AQ825" s="50"/>
      <c r="AR825" s="50"/>
    </row>
    <row r="826" spans="1:44" s="51" customFormat="1" ht="30" customHeight="1" thickBot="1">
      <c r="A826" s="99">
        <v>16</v>
      </c>
      <c r="B826" s="100" t="s">
        <v>806</v>
      </c>
      <c r="C826" s="245" t="s">
        <v>807</v>
      </c>
      <c r="D826" s="306">
        <v>1500</v>
      </c>
      <c r="E826" s="61" t="s">
        <v>53</v>
      </c>
      <c r="F826" s="38" t="s">
        <v>54</v>
      </c>
      <c r="G826" s="399"/>
      <c r="H826" s="399"/>
      <c r="I826" s="38" t="s">
        <v>54</v>
      </c>
      <c r="J826" s="38" t="s">
        <v>54</v>
      </c>
      <c r="K826" s="851"/>
      <c r="L826" s="84">
        <f>IF(RIGHT(S826)="T",(+H826-G826),0)</f>
        <v>0</v>
      </c>
      <c r="M826" s="84">
        <f>IF(RIGHT(S826)="U",(+H826-G826),0)</f>
        <v>0</v>
      </c>
      <c r="N826" s="84">
        <f>IF(RIGHT(S826)="C",(+H826-G826),0)</f>
        <v>0</v>
      </c>
      <c r="O826" s="84">
        <f>IF(RIGHT(S826)="D",(+H826-G826),0)</f>
        <v>0</v>
      </c>
      <c r="P826" s="38" t="s">
        <v>54</v>
      </c>
      <c r="Q826" s="38" t="s">
        <v>54</v>
      </c>
      <c r="R826" s="38" t="s">
        <v>54</v>
      </c>
      <c r="S826" s="393"/>
      <c r="T826" s="714"/>
      <c r="U826" s="192"/>
      <c r="V826" s="74"/>
      <c r="W826" s="75"/>
      <c r="X826" s="75"/>
      <c r="Y826" s="75"/>
      <c r="Z826" s="75"/>
      <c r="AA826" s="76"/>
      <c r="AB826" s="50"/>
      <c r="AC826" s="50"/>
      <c r="AD826" s="50"/>
      <c r="AE826" s="50"/>
      <c r="AF826" s="50"/>
      <c r="AG826" s="50"/>
      <c r="AH826" s="50"/>
      <c r="AI826" s="50"/>
      <c r="AJ826" s="50"/>
      <c r="AK826" s="50"/>
      <c r="AL826" s="50"/>
      <c r="AM826" s="50"/>
      <c r="AN826" s="50"/>
      <c r="AO826" s="50"/>
      <c r="AP826" s="50"/>
      <c r="AQ826" s="50"/>
      <c r="AR826" s="50"/>
    </row>
    <row r="827" spans="1:44" s="51" customFormat="1" ht="30" customHeight="1" thickBot="1">
      <c r="A827" s="770"/>
      <c r="B827" s="100"/>
      <c r="C827" s="245"/>
      <c r="D827" s="306"/>
      <c r="E827" s="61"/>
      <c r="F827" s="38" t="s">
        <v>54</v>
      </c>
      <c r="G827" s="399"/>
      <c r="H827" s="399"/>
      <c r="I827" s="38" t="s">
        <v>54</v>
      </c>
      <c r="J827" s="38" t="s">
        <v>54</v>
      </c>
      <c r="K827" s="851"/>
      <c r="L827" s="84">
        <f>IF(RIGHT(S827)="T",(+H827-G827),0)</f>
        <v>0</v>
      </c>
      <c r="M827" s="84">
        <f>IF(RIGHT(S827)="U",(+H827-G827),0)</f>
        <v>0</v>
      </c>
      <c r="N827" s="84">
        <f>IF(RIGHT(S827)="C",(+H827-G827),0)</f>
        <v>0</v>
      </c>
      <c r="O827" s="84">
        <f>IF(RIGHT(S827)="D",(+H827-G827),0)</f>
        <v>0</v>
      </c>
      <c r="P827" s="38" t="s">
        <v>54</v>
      </c>
      <c r="Q827" s="38" t="s">
        <v>54</v>
      </c>
      <c r="R827" s="38" t="s">
        <v>54</v>
      </c>
      <c r="S827" s="393"/>
      <c r="T827" s="714"/>
      <c r="U827" s="192"/>
      <c r="V827" s="74"/>
      <c r="W827" s="75"/>
      <c r="X827" s="75"/>
      <c r="Y827" s="75"/>
      <c r="Z827" s="75"/>
      <c r="AA827" s="76"/>
      <c r="AB827" s="50"/>
      <c r="AC827" s="50"/>
      <c r="AD827" s="50"/>
      <c r="AE827" s="50"/>
      <c r="AF827" s="50"/>
      <c r="AG827" s="50"/>
      <c r="AH827" s="50"/>
      <c r="AI827" s="50"/>
      <c r="AJ827" s="50"/>
      <c r="AK827" s="50"/>
      <c r="AL827" s="50"/>
      <c r="AM827" s="50"/>
      <c r="AN827" s="50"/>
      <c r="AO827" s="50"/>
      <c r="AP827" s="50"/>
      <c r="AQ827" s="50"/>
      <c r="AR827" s="50"/>
    </row>
    <row r="828" spans="1:44" s="51" customFormat="1" ht="30" customHeight="1" thickBot="1">
      <c r="A828" s="770"/>
      <c r="B828" s="100"/>
      <c r="C828" s="771" t="s">
        <v>58</v>
      </c>
      <c r="D828" s="772"/>
      <c r="E828" s="136"/>
      <c r="F828" s="62" t="s">
        <v>54</v>
      </c>
      <c r="G828" s="403"/>
      <c r="H828" s="403"/>
      <c r="I828" s="62" t="s">
        <v>54</v>
      </c>
      <c r="J828" s="62" t="s">
        <v>54</v>
      </c>
      <c r="K828" s="164"/>
      <c r="L828" s="63">
        <f>SUM(L826:L827)</f>
        <v>0</v>
      </c>
      <c r="M828" s="63">
        <f>SUM(M826:M827)</f>
        <v>0</v>
      </c>
      <c r="N828" s="63">
        <f>SUM(N826:N827)</f>
        <v>0</v>
      </c>
      <c r="O828" s="63">
        <f>SUM(O826:O827)</f>
        <v>0</v>
      </c>
      <c r="P828" s="62" t="s">
        <v>54</v>
      </c>
      <c r="Q828" s="62" t="s">
        <v>54</v>
      </c>
      <c r="R828" s="62" t="s">
        <v>54</v>
      </c>
      <c r="S828" s="442"/>
      <c r="T828" s="412"/>
      <c r="U828" s="60"/>
      <c r="V828" s="64">
        <f t="shared" ref="V828" si="855">$AB$15-((N828*24))</f>
        <v>696</v>
      </c>
      <c r="W828" s="306">
        <v>1500</v>
      </c>
      <c r="X828" s="66"/>
      <c r="Y828" s="67">
        <f>W828</f>
        <v>1500</v>
      </c>
      <c r="Z828" s="64">
        <f>(Y828*(V828-L828*24))/V828</f>
        <v>1500</v>
      </c>
      <c r="AA828" s="68">
        <f>(Z828/Y828)*100</f>
        <v>100</v>
      </c>
      <c r="AB828" s="50"/>
      <c r="AC828" s="50"/>
      <c r="AD828" s="50"/>
      <c r="AE828" s="50"/>
      <c r="AF828" s="50"/>
      <c r="AG828" s="50"/>
      <c r="AH828" s="50"/>
      <c r="AI828" s="50"/>
      <c r="AJ828" s="50"/>
      <c r="AK828" s="50"/>
      <c r="AL828" s="50"/>
      <c r="AM828" s="50"/>
      <c r="AN828" s="50"/>
      <c r="AO828" s="50"/>
      <c r="AP828" s="50"/>
      <c r="AQ828" s="50"/>
      <c r="AR828" s="50"/>
    </row>
    <row r="829" spans="1:44" s="51" customFormat="1" ht="30" customHeight="1" thickBot="1">
      <c r="A829" s="309" t="s">
        <v>46</v>
      </c>
      <c r="B829" s="309"/>
      <c r="C829" s="310" t="s">
        <v>479</v>
      </c>
      <c r="D829" s="311"/>
      <c r="E829" s="542" t="s">
        <v>53</v>
      </c>
      <c r="F829" s="88" t="s">
        <v>54</v>
      </c>
      <c r="G829" s="115"/>
      <c r="H829" s="115"/>
      <c r="I829" s="312"/>
      <c r="J829" s="312"/>
      <c r="K829" s="312"/>
      <c r="L829" s="313"/>
      <c r="M829" s="313"/>
      <c r="N829" s="313"/>
      <c r="O829" s="313"/>
      <c r="P829" s="313"/>
      <c r="Q829" s="313"/>
      <c r="R829" s="313"/>
      <c r="S829" s="314"/>
      <c r="T829" s="386"/>
      <c r="U829" s="313"/>
      <c r="V829" s="189"/>
      <c r="W829" s="311"/>
      <c r="X829" s="546"/>
      <c r="Y829" s="191"/>
      <c r="Z829" s="315"/>
      <c r="AA829" s="314"/>
      <c r="AB829" s="50"/>
      <c r="AC829" s="50"/>
      <c r="AD829" s="50"/>
      <c r="AE829" s="50"/>
      <c r="AF829" s="50"/>
      <c r="AG829" s="50"/>
      <c r="AH829" s="50"/>
      <c r="AI829" s="50"/>
      <c r="AJ829" s="50"/>
      <c r="AK829" s="50"/>
      <c r="AL829" s="50"/>
      <c r="AM829" s="50"/>
      <c r="AN829" s="50"/>
      <c r="AO829" s="50"/>
      <c r="AP829" s="50"/>
      <c r="AQ829" s="50"/>
      <c r="AR829" s="50"/>
    </row>
    <row r="830" spans="1:44" s="51" customFormat="1" ht="30" customHeight="1" thickBot="1">
      <c r="A830" s="99">
        <v>1</v>
      </c>
      <c r="B830" s="100" t="s">
        <v>480</v>
      </c>
      <c r="C830" s="245" t="s">
        <v>481</v>
      </c>
      <c r="D830" s="306">
        <v>315</v>
      </c>
      <c r="E830" s="61" t="s">
        <v>53</v>
      </c>
      <c r="F830" s="103" t="s">
        <v>54</v>
      </c>
      <c r="G830" s="371"/>
      <c r="H830" s="371"/>
      <c r="I830" s="246"/>
      <c r="J830" s="246"/>
      <c r="K830" s="246"/>
      <c r="L830" s="896">
        <v>0</v>
      </c>
      <c r="M830" s="896">
        <v>0</v>
      </c>
      <c r="N830" s="896">
        <v>0</v>
      </c>
      <c r="O830" s="896">
        <v>0</v>
      </c>
      <c r="P830" s="259"/>
      <c r="Q830" s="259"/>
      <c r="R830" s="259"/>
      <c r="S830" s="259"/>
      <c r="T830" s="385"/>
      <c r="U830" s="259"/>
      <c r="V830" s="64">
        <f t="shared" ref="V830:V849" si="856">$AB$15-((N830*24))</f>
        <v>696</v>
      </c>
      <c r="W830" s="306">
        <v>315</v>
      </c>
      <c r="X830" s="66"/>
      <c r="Y830" s="67">
        <f t="shared" si="813"/>
        <v>315</v>
      </c>
      <c r="Z830" s="64">
        <f t="shared" ref="Z830:Z849" si="857">(Y830*(V830-L830*24))/V830</f>
        <v>315</v>
      </c>
      <c r="AA830" s="68">
        <f t="shared" ref="AA830:AA933" si="858">(Z830/Y830)*100</f>
        <v>100</v>
      </c>
      <c r="AB830" s="50"/>
      <c r="AC830" s="50"/>
      <c r="AD830" s="50"/>
      <c r="AE830" s="50"/>
      <c r="AF830" s="50"/>
      <c r="AG830" s="50"/>
      <c r="AH830" s="50"/>
      <c r="AI830" s="50"/>
      <c r="AJ830" s="50"/>
      <c r="AK830" s="50"/>
      <c r="AL830" s="50"/>
      <c r="AM830" s="50"/>
      <c r="AN830" s="50"/>
      <c r="AO830" s="50"/>
      <c r="AP830" s="50"/>
      <c r="AQ830" s="50"/>
      <c r="AR830" s="50"/>
    </row>
    <row r="831" spans="1:44" s="51" customFormat="1" ht="30" customHeight="1" thickBot="1">
      <c r="A831" s="99">
        <v>2</v>
      </c>
      <c r="B831" s="100" t="s">
        <v>482</v>
      </c>
      <c r="C831" s="245" t="s">
        <v>483</v>
      </c>
      <c r="D831" s="306">
        <v>315</v>
      </c>
      <c r="E831" s="70" t="s">
        <v>53</v>
      </c>
      <c r="F831" s="103" t="s">
        <v>54</v>
      </c>
      <c r="G831" s="371"/>
      <c r="H831" s="371"/>
      <c r="I831" s="246"/>
      <c r="J831" s="246"/>
      <c r="K831" s="246"/>
      <c r="L831" s="896">
        <v>0</v>
      </c>
      <c r="M831" s="896">
        <v>0</v>
      </c>
      <c r="N831" s="896">
        <v>0</v>
      </c>
      <c r="O831" s="896">
        <v>0</v>
      </c>
      <c r="P831" s="259"/>
      <c r="Q831" s="259"/>
      <c r="R831" s="259"/>
      <c r="S831" s="259"/>
      <c r="T831" s="385"/>
      <c r="U831" s="259"/>
      <c r="V831" s="64">
        <f t="shared" si="856"/>
        <v>696</v>
      </c>
      <c r="W831" s="306">
        <v>315</v>
      </c>
      <c r="X831" s="66"/>
      <c r="Y831" s="67">
        <f t="shared" si="813"/>
        <v>315</v>
      </c>
      <c r="Z831" s="64">
        <f t="shared" si="857"/>
        <v>315</v>
      </c>
      <c r="AA831" s="68">
        <f t="shared" si="858"/>
        <v>100</v>
      </c>
      <c r="AB831" s="50"/>
      <c r="AC831" s="50"/>
      <c r="AD831" s="50"/>
      <c r="AE831" s="50"/>
      <c r="AF831" s="50"/>
      <c r="AG831" s="50"/>
      <c r="AH831" s="50"/>
      <c r="AI831" s="50"/>
      <c r="AJ831" s="50"/>
      <c r="AK831" s="50"/>
      <c r="AL831" s="50"/>
      <c r="AM831" s="50"/>
      <c r="AN831" s="50"/>
      <c r="AO831" s="50"/>
      <c r="AP831" s="50"/>
      <c r="AQ831" s="50"/>
      <c r="AR831" s="50"/>
    </row>
    <row r="832" spans="1:44" s="51" customFormat="1" ht="30" customHeight="1" thickBot="1">
      <c r="A832" s="536">
        <v>3</v>
      </c>
      <c r="B832" s="100" t="s">
        <v>795</v>
      </c>
      <c r="C832" s="245" t="s">
        <v>796</v>
      </c>
      <c r="D832" s="306">
        <v>315</v>
      </c>
      <c r="E832" s="70" t="s">
        <v>53</v>
      </c>
      <c r="F832" s="38"/>
      <c r="G832" s="165"/>
      <c r="H832" s="165"/>
      <c r="I832" s="247"/>
      <c r="J832" s="247"/>
      <c r="K832" s="247"/>
      <c r="L832" s="896">
        <v>0</v>
      </c>
      <c r="M832" s="896">
        <v>0</v>
      </c>
      <c r="N832" s="896">
        <v>0</v>
      </c>
      <c r="O832" s="896">
        <v>0</v>
      </c>
      <c r="P832" s="308"/>
      <c r="Q832" s="308"/>
      <c r="R832" s="308"/>
      <c r="S832" s="624"/>
      <c r="T832" s="625"/>
      <c r="U832" s="308"/>
      <c r="V832" s="64">
        <f t="shared" si="856"/>
        <v>696</v>
      </c>
      <c r="W832" s="306">
        <v>315</v>
      </c>
      <c r="X832" s="66"/>
      <c r="Y832" s="67">
        <f>W832</f>
        <v>315</v>
      </c>
      <c r="Z832" s="64">
        <f>(Y832*(V832-L832*24))/V832</f>
        <v>315</v>
      </c>
      <c r="AA832" s="68">
        <f>(Z832/Y832)*100</f>
        <v>100</v>
      </c>
      <c r="AB832" s="50"/>
      <c r="AC832" s="50"/>
      <c r="AD832" s="50"/>
      <c r="AE832" s="50"/>
      <c r="AF832" s="50"/>
      <c r="AG832" s="50"/>
      <c r="AH832" s="50"/>
      <c r="AI832" s="50"/>
      <c r="AJ832" s="50"/>
      <c r="AK832" s="50"/>
      <c r="AL832" s="50"/>
      <c r="AM832" s="50"/>
      <c r="AN832" s="50"/>
      <c r="AO832" s="50"/>
      <c r="AP832" s="50"/>
      <c r="AQ832" s="50"/>
      <c r="AR832" s="50"/>
    </row>
    <row r="833" spans="1:44" s="51" customFormat="1" ht="30" customHeight="1">
      <c r="A833" s="536">
        <v>4</v>
      </c>
      <c r="B833" s="534" t="s">
        <v>484</v>
      </c>
      <c r="C833" s="547" t="s">
        <v>485</v>
      </c>
      <c r="D833" s="307">
        <v>315</v>
      </c>
      <c r="E833" s="543" t="s">
        <v>53</v>
      </c>
      <c r="F833" s="38" t="s">
        <v>54</v>
      </c>
      <c r="G833" s="399"/>
      <c r="H833" s="399"/>
      <c r="I833" s="247"/>
      <c r="J833" s="247"/>
      <c r="K833" s="247"/>
      <c r="L833" s="130">
        <f>IF(RIGHT(S833)="T",(+H833-G833),0)</f>
        <v>0</v>
      </c>
      <c r="M833" s="130">
        <f>IF(RIGHT(S833)="U",(+H833-G833),0)</f>
        <v>0</v>
      </c>
      <c r="N833" s="130">
        <f>IF(RIGHT(S833)="C",(+H833-G833),0)</f>
        <v>0</v>
      </c>
      <c r="O833" s="130">
        <f>IF(RIGHT(S833)="D",(+H833-G833),0)</f>
        <v>0</v>
      </c>
      <c r="P833" s="44"/>
      <c r="Q833" s="44"/>
      <c r="R833" s="44"/>
      <c r="S833" s="393"/>
      <c r="T833" s="714"/>
      <c r="U833" s="44"/>
      <c r="V833" s="107"/>
      <c r="W833" s="307"/>
      <c r="X833" s="530"/>
      <c r="Y833" s="109"/>
      <c r="Z833" s="107"/>
      <c r="AA833" s="110"/>
      <c r="AB833" s="50"/>
      <c r="AC833" s="50"/>
      <c r="AD833" s="50"/>
      <c r="AE833" s="50"/>
      <c r="AF833" s="50"/>
      <c r="AG833" s="50"/>
      <c r="AH833" s="50"/>
      <c r="AI833" s="50"/>
      <c r="AJ833" s="50"/>
      <c r="AK833" s="50"/>
      <c r="AL833" s="50"/>
      <c r="AM833" s="50"/>
      <c r="AN833" s="50"/>
      <c r="AO833" s="50"/>
      <c r="AP833" s="50"/>
      <c r="AQ833" s="50"/>
      <c r="AR833" s="50"/>
    </row>
    <row r="834" spans="1:44" s="69" customFormat="1" ht="30" customHeight="1" thickBot="1">
      <c r="A834" s="422"/>
      <c r="B834" s="60"/>
      <c r="C834" s="423" t="s">
        <v>58</v>
      </c>
      <c r="D834" s="135"/>
      <c r="E834" s="61"/>
      <c r="F834" s="137" t="s">
        <v>54</v>
      </c>
      <c r="G834" s="424"/>
      <c r="H834" s="424"/>
      <c r="I834" s="137" t="s">
        <v>54</v>
      </c>
      <c r="J834" s="137" t="s">
        <v>54</v>
      </c>
      <c r="K834" s="137" t="s">
        <v>54</v>
      </c>
      <c r="L834" s="138">
        <f>SUM(L833:L833)</f>
        <v>0</v>
      </c>
      <c r="M834" s="138">
        <f>SUM(M833:M833)</f>
        <v>0</v>
      </c>
      <c r="N834" s="138">
        <f>SUM(N833:N833)</f>
        <v>0</v>
      </c>
      <c r="O834" s="138">
        <f>SUM(O833:O833)</f>
        <v>0</v>
      </c>
      <c r="P834" s="137" t="s">
        <v>54</v>
      </c>
      <c r="Q834" s="137" t="s">
        <v>54</v>
      </c>
      <c r="R834" s="137" t="s">
        <v>54</v>
      </c>
      <c r="S834" s="135"/>
      <c r="T834" s="425"/>
      <c r="U834" s="135"/>
      <c r="V834" s="404">
        <f t="shared" ref="V834" si="859">$AB$15-((N834*24))</f>
        <v>696</v>
      </c>
      <c r="W834" s="516">
        <v>315</v>
      </c>
      <c r="X834" s="98"/>
      <c r="Y834" s="406">
        <f t="shared" ref="Y834" si="860">W834</f>
        <v>315</v>
      </c>
      <c r="Z834" s="404">
        <f t="shared" ref="Z834" si="861">(Y834*(V834-L834*24))/V834</f>
        <v>315</v>
      </c>
      <c r="AA834" s="407">
        <f t="shared" ref="AA834" si="862">(Z834/Y834)*100</f>
        <v>100</v>
      </c>
    </row>
    <row r="835" spans="1:44" s="51" customFormat="1" ht="30" customHeight="1">
      <c r="A835" s="536">
        <v>5</v>
      </c>
      <c r="B835" s="534" t="s">
        <v>486</v>
      </c>
      <c r="C835" s="547" t="s">
        <v>487</v>
      </c>
      <c r="D835" s="307">
        <v>315</v>
      </c>
      <c r="E835" s="541" t="s">
        <v>53</v>
      </c>
      <c r="F835" s="38" t="s">
        <v>54</v>
      </c>
      <c r="G835" s="399"/>
      <c r="H835" s="399"/>
      <c r="I835" s="247"/>
      <c r="J835" s="247"/>
      <c r="K835" s="247"/>
      <c r="L835" s="130">
        <f>IF(RIGHT(S835)="T",(+H835-G835),0)</f>
        <v>0</v>
      </c>
      <c r="M835" s="130">
        <f>IF(RIGHT(S835)="U",(+H835-G835),0)</f>
        <v>0</v>
      </c>
      <c r="N835" s="130">
        <f>IF(RIGHT(S835)="C",(+H835-G835),0)</f>
        <v>0</v>
      </c>
      <c r="O835" s="130">
        <f>IF(RIGHT(S835)="D",(+H835-G835),0)</f>
        <v>0</v>
      </c>
      <c r="P835" s="44"/>
      <c r="Q835" s="44"/>
      <c r="R835" s="44"/>
      <c r="S835" s="393"/>
      <c r="T835" s="714"/>
      <c r="U835" s="44"/>
      <c r="V835" s="107"/>
      <c r="W835" s="307"/>
      <c r="X835" s="530"/>
      <c r="Y835" s="109"/>
      <c r="Z835" s="107"/>
      <c r="AA835" s="110"/>
      <c r="AB835" s="50"/>
      <c r="AC835" s="50"/>
      <c r="AD835" s="50"/>
      <c r="AE835" s="50"/>
      <c r="AF835" s="50"/>
      <c r="AG835" s="50"/>
      <c r="AH835" s="50"/>
      <c r="AI835" s="50"/>
      <c r="AJ835" s="50"/>
      <c r="AK835" s="50"/>
      <c r="AL835" s="50"/>
      <c r="AM835" s="50"/>
      <c r="AN835" s="50"/>
      <c r="AO835" s="50"/>
      <c r="AP835" s="50"/>
      <c r="AQ835" s="50"/>
      <c r="AR835" s="50"/>
    </row>
    <row r="836" spans="1:44" s="69" customFormat="1" ht="30" customHeight="1" thickBot="1">
      <c r="A836" s="422"/>
      <c r="B836" s="60"/>
      <c r="C836" s="423" t="s">
        <v>58</v>
      </c>
      <c r="D836" s="135"/>
      <c r="E836" s="61"/>
      <c r="F836" s="137" t="s">
        <v>54</v>
      </c>
      <c r="G836" s="424"/>
      <c r="H836" s="424"/>
      <c r="I836" s="137" t="s">
        <v>54</v>
      </c>
      <c r="J836" s="137" t="s">
        <v>54</v>
      </c>
      <c r="K836" s="137" t="s">
        <v>54</v>
      </c>
      <c r="L836" s="138">
        <f>SUM(L835:L835)</f>
        <v>0</v>
      </c>
      <c r="M836" s="138">
        <f>SUM(M835:M835)</f>
        <v>0</v>
      </c>
      <c r="N836" s="138">
        <f>SUM(N835:N835)</f>
        <v>0</v>
      </c>
      <c r="O836" s="138">
        <f>SUM(O835:O835)</f>
        <v>0</v>
      </c>
      <c r="P836" s="137" t="s">
        <v>54</v>
      </c>
      <c r="Q836" s="137" t="s">
        <v>54</v>
      </c>
      <c r="R836" s="137" t="s">
        <v>54</v>
      </c>
      <c r="S836" s="135"/>
      <c r="T836" s="425"/>
      <c r="U836" s="135"/>
      <c r="V836" s="404">
        <f t="shared" ref="V836" si="863">$AB$15-((N836*24))</f>
        <v>696</v>
      </c>
      <c r="W836" s="516">
        <v>315</v>
      </c>
      <c r="X836" s="98"/>
      <c r="Y836" s="406">
        <f t="shared" ref="Y836" si="864">W836</f>
        <v>315</v>
      </c>
      <c r="Z836" s="404">
        <f t="shared" ref="Z836" si="865">(Y836*(V836-L836*24))/V836</f>
        <v>315</v>
      </c>
      <c r="AA836" s="407">
        <f t="shared" ref="AA836" si="866">(Z836/Y836)*100</f>
        <v>100</v>
      </c>
    </row>
    <row r="837" spans="1:44" s="69" customFormat="1" ht="30" customHeight="1">
      <c r="A837" s="536">
        <v>6</v>
      </c>
      <c r="B837" s="534" t="s">
        <v>775</v>
      </c>
      <c r="C837" s="547" t="s">
        <v>776</v>
      </c>
      <c r="D837" s="307">
        <v>315</v>
      </c>
      <c r="E837" s="541" t="s">
        <v>53</v>
      </c>
      <c r="F837" s="132"/>
      <c r="G837" s="399"/>
      <c r="H837" s="399"/>
      <c r="I837" s="132"/>
      <c r="J837" s="132"/>
      <c r="K837" s="132"/>
      <c r="L837" s="130">
        <f>IF(RIGHT(S837)="T",(+H837-G837),0)</f>
        <v>0</v>
      </c>
      <c r="M837" s="130">
        <f>IF(RIGHT(S837)="U",(+H837-G837),0)</f>
        <v>0</v>
      </c>
      <c r="N837" s="130">
        <f>IF(RIGHT(S837)="C",(+H837-G837),0)</f>
        <v>0</v>
      </c>
      <c r="O837" s="130">
        <f>IF(RIGHT(S837)="D",(+H837-G837),0)</f>
        <v>0</v>
      </c>
      <c r="P837" s="132"/>
      <c r="Q837" s="132"/>
      <c r="R837" s="132"/>
      <c r="S837" s="393"/>
      <c r="T837" s="714"/>
      <c r="U837" s="517"/>
      <c r="V837" s="207"/>
      <c r="W837" s="330"/>
      <c r="X837" s="209"/>
      <c r="Y837" s="210"/>
      <c r="Z837" s="207"/>
      <c r="AA837" s="443"/>
    </row>
    <row r="838" spans="1:44" s="69" customFormat="1" ht="30" customHeight="1" thickBot="1">
      <c r="A838" s="422"/>
      <c r="B838" s="60"/>
      <c r="C838" s="423" t="s">
        <v>58</v>
      </c>
      <c r="D838" s="135"/>
      <c r="E838" s="61"/>
      <c r="F838" s="137" t="s">
        <v>54</v>
      </c>
      <c r="G838" s="424"/>
      <c r="H838" s="424"/>
      <c r="I838" s="137" t="s">
        <v>54</v>
      </c>
      <c r="J838" s="137" t="s">
        <v>54</v>
      </c>
      <c r="K838" s="137" t="s">
        <v>54</v>
      </c>
      <c r="L838" s="138">
        <f>SUM(L837:L837)</f>
        <v>0</v>
      </c>
      <c r="M838" s="138">
        <f>SUM(M837:M837)</f>
        <v>0</v>
      </c>
      <c r="N838" s="138">
        <f>SUM(N837:N837)</f>
        <v>0</v>
      </c>
      <c r="O838" s="138">
        <f>SUM(O837:O837)</f>
        <v>0</v>
      </c>
      <c r="P838" s="137" t="s">
        <v>54</v>
      </c>
      <c r="Q838" s="137" t="s">
        <v>54</v>
      </c>
      <c r="R838" s="137" t="s">
        <v>54</v>
      </c>
      <c r="S838" s="135"/>
      <c r="T838" s="425"/>
      <c r="U838" s="135"/>
      <c r="V838" s="404">
        <f t="shared" ref="V838" si="867">$AB$15-((N838*24))</f>
        <v>696</v>
      </c>
      <c r="W838" s="516">
        <v>500</v>
      </c>
      <c r="X838" s="98"/>
      <c r="Y838" s="406">
        <f t="shared" ref="Y838" si="868">W838</f>
        <v>500</v>
      </c>
      <c r="Z838" s="404">
        <f t="shared" ref="Z838" si="869">(Y838*(V838-L838*24))/V838</f>
        <v>500</v>
      </c>
      <c r="AA838" s="407">
        <f t="shared" ref="AA838" si="870">(Z838/Y838)*100</f>
        <v>100</v>
      </c>
    </row>
    <row r="839" spans="1:44" s="51" customFormat="1" ht="30" customHeight="1" thickBot="1">
      <c r="A839" s="99">
        <v>7</v>
      </c>
      <c r="B839" s="100" t="s">
        <v>488</v>
      </c>
      <c r="C839" s="245" t="s">
        <v>489</v>
      </c>
      <c r="D839" s="306">
        <v>315</v>
      </c>
      <c r="E839" s="61" t="s">
        <v>53</v>
      </c>
      <c r="F839" s="103" t="s">
        <v>54</v>
      </c>
      <c r="G839" s="371"/>
      <c r="H839" s="371"/>
      <c r="I839" s="246"/>
      <c r="J839" s="246"/>
      <c r="K839" s="246"/>
      <c r="L839" s="896">
        <v>0</v>
      </c>
      <c r="M839" s="896">
        <v>0</v>
      </c>
      <c r="N839" s="896">
        <v>0</v>
      </c>
      <c r="O839" s="896">
        <v>0</v>
      </c>
      <c r="P839" s="105"/>
      <c r="Q839" s="105"/>
      <c r="R839" s="105"/>
      <c r="S839" s="105"/>
      <c r="T839" s="377"/>
      <c r="U839" s="105"/>
      <c r="V839" s="64">
        <f t="shared" si="856"/>
        <v>696</v>
      </c>
      <c r="W839" s="306">
        <v>315</v>
      </c>
      <c r="X839" s="66"/>
      <c r="Y839" s="67">
        <f t="shared" si="813"/>
        <v>315</v>
      </c>
      <c r="Z839" s="64">
        <f t="shared" si="857"/>
        <v>315</v>
      </c>
      <c r="AA839" s="68">
        <f t="shared" si="858"/>
        <v>100</v>
      </c>
      <c r="AB839" s="50"/>
      <c r="AC839" s="50"/>
      <c r="AD839" s="50"/>
      <c r="AE839" s="50"/>
      <c r="AF839" s="50"/>
      <c r="AG839" s="50"/>
      <c r="AH839" s="50"/>
      <c r="AI839" s="50"/>
      <c r="AJ839" s="50"/>
      <c r="AK839" s="50"/>
      <c r="AL839" s="50"/>
      <c r="AM839" s="50"/>
      <c r="AN839" s="50"/>
      <c r="AO839" s="50"/>
      <c r="AP839" s="50"/>
      <c r="AQ839" s="50"/>
      <c r="AR839" s="50"/>
    </row>
    <row r="840" spans="1:44" s="51" customFormat="1" ht="17.25" thickBot="1">
      <c r="A840" s="99">
        <v>8</v>
      </c>
      <c r="B840" s="546" t="s">
        <v>490</v>
      </c>
      <c r="C840" s="548" t="s">
        <v>491</v>
      </c>
      <c r="D840" s="316">
        <v>315</v>
      </c>
      <c r="E840" s="70" t="s">
        <v>53</v>
      </c>
      <c r="F840" s="38" t="s">
        <v>54</v>
      </c>
      <c r="G840" s="399"/>
      <c r="H840" s="399"/>
      <c r="I840" s="247"/>
      <c r="J840" s="247"/>
      <c r="K840" s="247"/>
      <c r="L840" s="130">
        <f>IF(RIGHT(S840)="T",(+H840-G840),0)</f>
        <v>0</v>
      </c>
      <c r="M840" s="130">
        <f>IF(RIGHT(S840)="U",(+H840-G840),0)</f>
        <v>0</v>
      </c>
      <c r="N840" s="130">
        <f>IF(RIGHT(S840)="C",(+H840-G840),0)</f>
        <v>0</v>
      </c>
      <c r="O840" s="130">
        <f>IF(RIGHT(S840)="D",(+H840-G840),0)</f>
        <v>0</v>
      </c>
      <c r="P840" s="44"/>
      <c r="Q840" s="44"/>
      <c r="R840" s="44"/>
      <c r="S840" s="393"/>
      <c r="T840" s="666"/>
      <c r="U840" s="44"/>
      <c r="V840" s="107"/>
      <c r="W840" s="762"/>
      <c r="X840" s="756"/>
      <c r="Y840" s="109"/>
      <c r="Z840" s="107"/>
      <c r="AA840" s="110"/>
      <c r="AB840" s="50"/>
      <c r="AC840" s="50"/>
      <c r="AD840" s="50"/>
      <c r="AE840" s="50"/>
      <c r="AF840" s="50"/>
      <c r="AG840" s="50"/>
      <c r="AH840" s="50"/>
      <c r="AI840" s="50"/>
      <c r="AJ840" s="50"/>
      <c r="AK840" s="50"/>
      <c r="AL840" s="50"/>
      <c r="AM840" s="50"/>
      <c r="AN840" s="50"/>
      <c r="AO840" s="50"/>
      <c r="AP840" s="50"/>
      <c r="AQ840" s="50"/>
      <c r="AR840" s="50"/>
    </row>
    <row r="841" spans="1:44" s="51" customFormat="1" ht="30" customHeight="1" thickBot="1">
      <c r="A841" s="99"/>
      <c r="B841" s="759"/>
      <c r="C841" s="423" t="s">
        <v>58</v>
      </c>
      <c r="D841" s="135"/>
      <c r="E841" s="61"/>
      <c r="F841" s="137" t="s">
        <v>54</v>
      </c>
      <c r="G841" s="424"/>
      <c r="H841" s="424"/>
      <c r="I841" s="137" t="s">
        <v>54</v>
      </c>
      <c r="J841" s="137" t="s">
        <v>54</v>
      </c>
      <c r="K841" s="137" t="s">
        <v>54</v>
      </c>
      <c r="L841" s="138">
        <f>SUM(L840:L840)</f>
        <v>0</v>
      </c>
      <c r="M841" s="138">
        <f>SUM(M840:M840)</f>
        <v>0</v>
      </c>
      <c r="N841" s="138">
        <f>SUM(N840:N840)</f>
        <v>0</v>
      </c>
      <c r="O841" s="138">
        <f>SUM(O840:O840)</f>
        <v>0</v>
      </c>
      <c r="P841" s="137" t="s">
        <v>54</v>
      </c>
      <c r="Q841" s="137" t="s">
        <v>54</v>
      </c>
      <c r="R841" s="137" t="s">
        <v>54</v>
      </c>
      <c r="S841" s="135"/>
      <c r="T841" s="425"/>
      <c r="U841" s="135"/>
      <c r="V841" s="189">
        <f t="shared" ref="V841" si="871">$AB$15-((N841*24))</f>
        <v>696</v>
      </c>
      <c r="W841" s="763">
        <v>315</v>
      </c>
      <c r="X841" s="757"/>
      <c r="Y841" s="191">
        <f t="shared" ref="Y841" si="872">W841</f>
        <v>315</v>
      </c>
      <c r="Z841" s="189">
        <f t="shared" ref="Z841" si="873">(Y841*(V841-L841*24))/V841</f>
        <v>315</v>
      </c>
      <c r="AA841" s="318">
        <f t="shared" ref="AA841" si="874">(Z841/Y841)*100</f>
        <v>100</v>
      </c>
      <c r="AB841" s="50"/>
      <c r="AC841" s="50"/>
      <c r="AD841" s="50"/>
      <c r="AE841" s="50"/>
      <c r="AF841" s="50"/>
      <c r="AG841" s="50"/>
      <c r="AH841" s="50"/>
      <c r="AI841" s="50"/>
      <c r="AJ841" s="50"/>
      <c r="AK841" s="50"/>
      <c r="AL841" s="50"/>
      <c r="AM841" s="50"/>
      <c r="AN841" s="50"/>
      <c r="AO841" s="50"/>
      <c r="AP841" s="50"/>
      <c r="AQ841" s="50"/>
      <c r="AR841" s="50"/>
    </row>
    <row r="842" spans="1:44" s="51" customFormat="1" ht="17.25" thickBot="1">
      <c r="A842" s="99">
        <v>9</v>
      </c>
      <c r="B842" s="100" t="s">
        <v>492</v>
      </c>
      <c r="C842" s="245" t="s">
        <v>493</v>
      </c>
      <c r="D842" s="306">
        <v>315</v>
      </c>
      <c r="E842" s="61" t="s">
        <v>53</v>
      </c>
      <c r="F842" s="38" t="s">
        <v>54</v>
      </c>
      <c r="G842" s="399"/>
      <c r="H842" s="399"/>
      <c r="I842" s="247"/>
      <c r="J842" s="247"/>
      <c r="K842" s="247"/>
      <c r="L842" s="130">
        <f>IF(RIGHT(S842)="T",(+H842-G842),0)</f>
        <v>0</v>
      </c>
      <c r="M842" s="130">
        <f>IF(RIGHT(S842)="U",(+H842-G842),0)</f>
        <v>0</v>
      </c>
      <c r="N842" s="130">
        <f>IF(RIGHT(S842)="C",(+H842-G842),0)</f>
        <v>0</v>
      </c>
      <c r="O842" s="130">
        <f>IF(RIGHT(S842)="D",(+H842-G842),0)</f>
        <v>0</v>
      </c>
      <c r="P842" s="44"/>
      <c r="Q842" s="44"/>
      <c r="R842" s="44"/>
      <c r="S842" s="393"/>
      <c r="T842" s="666"/>
      <c r="U842" s="44"/>
      <c r="V842" s="107"/>
      <c r="W842" s="762"/>
      <c r="X842" s="756"/>
      <c r="Y842" s="109"/>
      <c r="Z842" s="107"/>
      <c r="AA842" s="110"/>
      <c r="AB842" s="50"/>
      <c r="AC842" s="50"/>
      <c r="AD842" s="50"/>
      <c r="AE842" s="50"/>
      <c r="AF842" s="50"/>
      <c r="AG842" s="50"/>
      <c r="AH842" s="50"/>
      <c r="AI842" s="50"/>
      <c r="AJ842" s="50"/>
      <c r="AK842" s="50"/>
      <c r="AL842" s="50"/>
      <c r="AM842" s="50"/>
      <c r="AN842" s="50"/>
      <c r="AO842" s="50"/>
      <c r="AP842" s="50"/>
      <c r="AQ842" s="50"/>
      <c r="AR842" s="50"/>
    </row>
    <row r="843" spans="1:44" s="51" customFormat="1" ht="30" customHeight="1" thickBot="1">
      <c r="A843" s="760"/>
      <c r="B843" s="758"/>
      <c r="C843" s="423" t="s">
        <v>58</v>
      </c>
      <c r="D843" s="135"/>
      <c r="E843" s="61"/>
      <c r="F843" s="137" t="s">
        <v>54</v>
      </c>
      <c r="G843" s="424"/>
      <c r="H843" s="424"/>
      <c r="I843" s="137" t="s">
        <v>54</v>
      </c>
      <c r="J843" s="137" t="s">
        <v>54</v>
      </c>
      <c r="K843" s="137" t="s">
        <v>54</v>
      </c>
      <c r="L843" s="138">
        <f>SUM(L842:L842)</f>
        <v>0</v>
      </c>
      <c r="M843" s="138">
        <f>SUM(M842:M842)</f>
        <v>0</v>
      </c>
      <c r="N843" s="138">
        <f>SUM(N842:N842)</f>
        <v>0</v>
      </c>
      <c r="O843" s="138">
        <f>SUM(O842:O842)</f>
        <v>0</v>
      </c>
      <c r="P843" s="137" t="s">
        <v>54</v>
      </c>
      <c r="Q843" s="137" t="s">
        <v>54</v>
      </c>
      <c r="R843" s="137" t="s">
        <v>54</v>
      </c>
      <c r="S843" s="135"/>
      <c r="T843" s="425"/>
      <c r="U843" s="135"/>
      <c r="V843" s="64">
        <f t="shared" ref="V843" si="875">$AB$15-((N843*24))</f>
        <v>696</v>
      </c>
      <c r="W843" s="306">
        <v>315</v>
      </c>
      <c r="X843" s="66"/>
      <c r="Y843" s="67">
        <f t="shared" ref="Y843" si="876">W843</f>
        <v>315</v>
      </c>
      <c r="Z843" s="64">
        <f t="shared" ref="Z843" si="877">(Y843*(V843-L843*24))/V843</f>
        <v>315</v>
      </c>
      <c r="AA843" s="68">
        <f t="shared" ref="AA843" si="878">(Z843/Y843)*100</f>
        <v>100</v>
      </c>
      <c r="AB843" s="50"/>
      <c r="AC843" s="50"/>
      <c r="AD843" s="50"/>
      <c r="AE843" s="50"/>
      <c r="AF843" s="50"/>
      <c r="AG843" s="50"/>
      <c r="AH843" s="50"/>
      <c r="AI843" s="50"/>
      <c r="AJ843" s="50"/>
      <c r="AK843" s="50"/>
      <c r="AL843" s="50"/>
      <c r="AM843" s="50"/>
      <c r="AN843" s="50"/>
      <c r="AO843" s="50"/>
      <c r="AP843" s="50"/>
      <c r="AQ843" s="50"/>
      <c r="AR843" s="50"/>
    </row>
    <row r="844" spans="1:44" ht="30" customHeight="1">
      <c r="A844" s="536">
        <v>10</v>
      </c>
      <c r="B844" s="91" t="s">
        <v>494</v>
      </c>
      <c r="C844" s="248" t="s">
        <v>495</v>
      </c>
      <c r="D844" s="319">
        <v>315</v>
      </c>
      <c r="E844" s="70" t="s">
        <v>53</v>
      </c>
      <c r="F844" s="129" t="s">
        <v>54</v>
      </c>
      <c r="G844" s="399"/>
      <c r="H844" s="399"/>
      <c r="I844" s="236"/>
      <c r="J844" s="236"/>
      <c r="K844" s="236"/>
      <c r="L844" s="151">
        <f>IF(RIGHT(S844)="T",(+H844-G844),0)</f>
        <v>0</v>
      </c>
      <c r="M844" s="151">
        <f>IF(RIGHT(S844)="U",(+H844-G844),0)</f>
        <v>0</v>
      </c>
      <c r="N844" s="151">
        <f>IF(RIGHT(S844)="C",(+H844-G844),0)</f>
        <v>0</v>
      </c>
      <c r="O844" s="151">
        <f>IF(RIGHT(S844)="D",(+H844-G844),0)</f>
        <v>0</v>
      </c>
      <c r="P844" s="93"/>
      <c r="Q844" s="93"/>
      <c r="R844" s="93"/>
      <c r="S844" s="393"/>
      <c r="T844" s="714"/>
      <c r="U844" s="93"/>
      <c r="V844" s="159"/>
      <c r="W844" s="160"/>
      <c r="X844" s="160"/>
      <c r="Y844" s="160"/>
      <c r="Z844" s="160"/>
      <c r="AA844" s="161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</row>
    <row r="845" spans="1:44" s="69" customFormat="1" ht="30" customHeight="1" thickBot="1">
      <c r="A845" s="422"/>
      <c r="B845" s="60"/>
      <c r="C845" s="423" t="s">
        <v>58</v>
      </c>
      <c r="D845" s="135"/>
      <c r="E845" s="61"/>
      <c r="F845" s="137" t="s">
        <v>54</v>
      </c>
      <c r="G845" s="424"/>
      <c r="H845" s="424"/>
      <c r="I845" s="137" t="s">
        <v>54</v>
      </c>
      <c r="J845" s="137" t="s">
        <v>54</v>
      </c>
      <c r="K845" s="137" t="s">
        <v>54</v>
      </c>
      <c r="L845" s="138">
        <f>SUM(L844:L844)</f>
        <v>0</v>
      </c>
      <c r="M845" s="138">
        <f>SUM(M844:M844)</f>
        <v>0</v>
      </c>
      <c r="N845" s="138">
        <f>SUM(N844:N844)</f>
        <v>0</v>
      </c>
      <c r="O845" s="138">
        <f>SUM(O844:O844)</f>
        <v>0</v>
      </c>
      <c r="P845" s="137" t="s">
        <v>54</v>
      </c>
      <c r="Q845" s="137" t="s">
        <v>54</v>
      </c>
      <c r="R845" s="137" t="s">
        <v>54</v>
      </c>
      <c r="S845" s="135"/>
      <c r="T845" s="425"/>
      <c r="U845" s="135"/>
      <c r="V845" s="426">
        <f t="shared" si="856"/>
        <v>696</v>
      </c>
      <c r="W845" s="518">
        <v>315</v>
      </c>
      <c r="X845" s="98"/>
      <c r="Y845" s="428">
        <f t="shared" si="813"/>
        <v>315</v>
      </c>
      <c r="Z845" s="429">
        <f t="shared" si="857"/>
        <v>315</v>
      </c>
      <c r="AA845" s="430">
        <f t="shared" si="858"/>
        <v>100</v>
      </c>
    </row>
    <row r="846" spans="1:44" ht="30" customHeight="1">
      <c r="A846" s="158">
        <v>11</v>
      </c>
      <c r="B846" s="91" t="s">
        <v>496</v>
      </c>
      <c r="C846" s="248" t="s">
        <v>497</v>
      </c>
      <c r="D846" s="319">
        <v>315</v>
      </c>
      <c r="E846" s="70" t="s">
        <v>53</v>
      </c>
      <c r="F846" s="129" t="s">
        <v>54</v>
      </c>
      <c r="G846" s="399"/>
      <c r="H846" s="399"/>
      <c r="I846" s="236"/>
      <c r="J846" s="236"/>
      <c r="K846" s="236"/>
      <c r="L846" s="151">
        <f>IF(RIGHT(S846)="T",(+H846-G846),0)</f>
        <v>0</v>
      </c>
      <c r="M846" s="151">
        <f>IF(RIGHT(S846)="U",(+H846-G846),0)</f>
        <v>0</v>
      </c>
      <c r="N846" s="151">
        <f>IF(RIGHT(S846)="C",(+H846-G846),0)</f>
        <v>0</v>
      </c>
      <c r="O846" s="151">
        <f>IF(RIGHT(S846)="D",(+H846-G846),0)</f>
        <v>0</v>
      </c>
      <c r="P846" s="93"/>
      <c r="Q846" s="93"/>
      <c r="R846" s="93"/>
      <c r="S846" s="393"/>
      <c r="T846" s="714"/>
      <c r="U846" s="93"/>
      <c r="V846" s="159"/>
      <c r="W846" s="160"/>
      <c r="X846" s="160"/>
      <c r="Y846" s="160"/>
      <c r="Z846" s="160"/>
      <c r="AA846" s="161"/>
      <c r="AB846" s="2"/>
      <c r="AC846" s="2"/>
      <c r="AD846" s="2"/>
      <c r="AE846" s="2"/>
      <c r="AF846" s="2"/>
      <c r="AG846" s="2"/>
      <c r="AH846" s="320"/>
      <c r="AI846" s="320"/>
      <c r="AJ846" s="2"/>
      <c r="AK846" s="2"/>
      <c r="AL846" s="2"/>
      <c r="AM846" s="2"/>
      <c r="AN846" s="2"/>
      <c r="AO846" s="2"/>
      <c r="AP846" s="2"/>
      <c r="AQ846" s="2"/>
      <c r="AR846" s="2"/>
    </row>
    <row r="847" spans="1:44" s="69" customFormat="1" ht="30" customHeight="1" thickBot="1">
      <c r="A847" s="422"/>
      <c r="B847" s="60"/>
      <c r="C847" s="423" t="s">
        <v>58</v>
      </c>
      <c r="D847" s="135"/>
      <c r="E847" s="61" t="s">
        <v>53</v>
      </c>
      <c r="F847" s="137" t="s">
        <v>54</v>
      </c>
      <c r="G847" s="424"/>
      <c r="H847" s="424"/>
      <c r="I847" s="137" t="s">
        <v>54</v>
      </c>
      <c r="J847" s="137" t="s">
        <v>54</v>
      </c>
      <c r="K847" s="137" t="s">
        <v>54</v>
      </c>
      <c r="L847" s="138">
        <f>SUM(L846:L846)</f>
        <v>0</v>
      </c>
      <c r="M847" s="138">
        <f>SUM(M846:M846)</f>
        <v>0</v>
      </c>
      <c r="N847" s="138">
        <f>SUM(N846:N846)</f>
        <v>0</v>
      </c>
      <c r="O847" s="138">
        <f>SUM(O846:O846)</f>
        <v>0</v>
      </c>
      <c r="P847" s="137" t="s">
        <v>54</v>
      </c>
      <c r="Q847" s="137" t="s">
        <v>54</v>
      </c>
      <c r="R847" s="137" t="s">
        <v>54</v>
      </c>
      <c r="S847" s="135"/>
      <c r="T847" s="425"/>
      <c r="U847" s="135"/>
      <c r="V847" s="426">
        <f t="shared" si="856"/>
        <v>696</v>
      </c>
      <c r="W847" s="518">
        <v>315</v>
      </c>
      <c r="X847" s="98"/>
      <c r="Y847" s="428">
        <f t="shared" si="813"/>
        <v>315</v>
      </c>
      <c r="Z847" s="429">
        <f t="shared" si="857"/>
        <v>315</v>
      </c>
      <c r="AA847" s="430">
        <f t="shared" si="858"/>
        <v>100</v>
      </c>
    </row>
    <row r="848" spans="1:44" ht="30" customHeight="1">
      <c r="A848" s="158">
        <v>12</v>
      </c>
      <c r="B848" s="91" t="s">
        <v>498</v>
      </c>
      <c r="C848" s="248" t="s">
        <v>499</v>
      </c>
      <c r="D848" s="319">
        <v>315</v>
      </c>
      <c r="E848" s="70" t="s">
        <v>53</v>
      </c>
      <c r="F848" s="129" t="s">
        <v>54</v>
      </c>
      <c r="G848" s="399"/>
      <c r="H848" s="399"/>
      <c r="I848" s="236"/>
      <c r="J848" s="236"/>
      <c r="K848" s="236"/>
      <c r="L848" s="151">
        <f>IF(RIGHT(S848)="T",(+H848-G848),0)</f>
        <v>0</v>
      </c>
      <c r="M848" s="151">
        <f>IF(RIGHT(S848)="U",(+H848-G848),0)</f>
        <v>0</v>
      </c>
      <c r="N848" s="151">
        <f>IF(RIGHT(S848)="C",(+H848-G848),0)</f>
        <v>0</v>
      </c>
      <c r="O848" s="151">
        <f>IF(RIGHT(S848)="D",(+H848-G848),0)</f>
        <v>0</v>
      </c>
      <c r="P848" s="93"/>
      <c r="Q848" s="93"/>
      <c r="R848" s="93"/>
      <c r="S848" s="393"/>
      <c r="T848" s="714"/>
      <c r="U848" s="93"/>
      <c r="V848" s="159"/>
      <c r="W848" s="160"/>
      <c r="X848" s="160"/>
      <c r="Y848" s="160"/>
      <c r="Z848" s="160"/>
      <c r="AA848" s="161"/>
      <c r="AB848" s="2"/>
      <c r="AC848" s="2"/>
      <c r="AD848" s="2"/>
      <c r="AE848" s="2"/>
      <c r="AF848" s="2"/>
      <c r="AG848" s="2"/>
      <c r="AH848" s="320"/>
      <c r="AI848" s="320"/>
      <c r="AJ848" s="2"/>
      <c r="AK848" s="2"/>
      <c r="AL848" s="2"/>
      <c r="AM848" s="2"/>
      <c r="AN848" s="2"/>
      <c r="AO848" s="2"/>
      <c r="AP848" s="2"/>
      <c r="AQ848" s="2"/>
      <c r="AR848" s="2"/>
    </row>
    <row r="849" spans="1:44" s="69" customFormat="1" ht="30" customHeight="1" thickBot="1">
      <c r="A849" s="422"/>
      <c r="B849" s="135"/>
      <c r="C849" s="423" t="s">
        <v>58</v>
      </c>
      <c r="D849" s="135"/>
      <c r="E849" s="61"/>
      <c r="F849" s="137" t="s">
        <v>54</v>
      </c>
      <c r="G849" s="424"/>
      <c r="H849" s="424"/>
      <c r="I849" s="137" t="s">
        <v>54</v>
      </c>
      <c r="J849" s="137" t="s">
        <v>54</v>
      </c>
      <c r="K849" s="137" t="s">
        <v>54</v>
      </c>
      <c r="L849" s="138">
        <f>SUM(L848:L848)</f>
        <v>0</v>
      </c>
      <c r="M849" s="138">
        <f>SUM(M848:M848)</f>
        <v>0</v>
      </c>
      <c r="N849" s="138">
        <f>SUM(N848:N848)</f>
        <v>0</v>
      </c>
      <c r="O849" s="138">
        <f>SUM(O848:O848)</f>
        <v>0</v>
      </c>
      <c r="P849" s="137" t="s">
        <v>54</v>
      </c>
      <c r="Q849" s="137" t="s">
        <v>54</v>
      </c>
      <c r="R849" s="137" t="s">
        <v>54</v>
      </c>
      <c r="S849" s="135"/>
      <c r="T849" s="425"/>
      <c r="U849" s="135"/>
      <c r="V849" s="426">
        <f t="shared" si="856"/>
        <v>696</v>
      </c>
      <c r="W849" s="518">
        <v>315</v>
      </c>
      <c r="X849" s="98"/>
      <c r="Y849" s="428">
        <f t="shared" si="813"/>
        <v>315</v>
      </c>
      <c r="Z849" s="429">
        <f t="shared" si="857"/>
        <v>315</v>
      </c>
      <c r="AA849" s="430">
        <f t="shared" si="858"/>
        <v>100</v>
      </c>
    </row>
    <row r="850" spans="1:44" s="51" customFormat="1" ht="30" customHeight="1" thickBot="1">
      <c r="A850" s="1059">
        <v>13</v>
      </c>
      <c r="B850" s="1074" t="s">
        <v>500</v>
      </c>
      <c r="C850" s="1055" t="s">
        <v>501</v>
      </c>
      <c r="D850" s="1079">
        <v>315</v>
      </c>
      <c r="E850" s="1053" t="s">
        <v>53</v>
      </c>
      <c r="F850" s="38" t="s">
        <v>54</v>
      </c>
      <c r="G850" s="399">
        <v>42412.527777777781</v>
      </c>
      <c r="H850" s="614">
        <v>42430</v>
      </c>
      <c r="I850" s="247"/>
      <c r="J850" s="247"/>
      <c r="K850" s="247"/>
      <c r="L850" s="130">
        <f>IF(RIGHT(S850)="T",(+H850-G850),0)</f>
        <v>0</v>
      </c>
      <c r="M850" s="130">
        <f>IF(RIGHT(S850)="U",(+H850-G850),0)</f>
        <v>0</v>
      </c>
      <c r="N850" s="130">
        <f>IF(RIGHT(S850)="C",(+H850-G850),0)</f>
        <v>0</v>
      </c>
      <c r="O850" s="130">
        <f>IF(RIGHT(S850)="D",(+H850-G850),0)</f>
        <v>17.472222222218988</v>
      </c>
      <c r="P850" s="44"/>
      <c r="Q850" s="44"/>
      <c r="R850" s="44"/>
      <c r="S850" s="393" t="s">
        <v>831</v>
      </c>
      <c r="T850" s="714" t="s">
        <v>1021</v>
      </c>
      <c r="U850" s="44"/>
      <c r="V850" s="107"/>
      <c r="W850" s="307"/>
      <c r="X850" s="530"/>
      <c r="Y850" s="109"/>
      <c r="Z850" s="107"/>
      <c r="AA850" s="110"/>
      <c r="AB850" s="50"/>
      <c r="AC850" s="50"/>
      <c r="AD850" s="50"/>
      <c r="AE850" s="50"/>
      <c r="AF850" s="50"/>
      <c r="AG850" s="50"/>
      <c r="AH850" s="50"/>
      <c r="AI850" s="50"/>
      <c r="AJ850" s="50"/>
      <c r="AK850" s="50"/>
      <c r="AL850" s="50"/>
      <c r="AM850" s="50"/>
      <c r="AN850" s="50"/>
      <c r="AO850" s="50"/>
      <c r="AP850" s="50"/>
      <c r="AQ850" s="50"/>
      <c r="AR850" s="50"/>
    </row>
    <row r="851" spans="1:44" s="51" customFormat="1" ht="30" customHeight="1">
      <c r="A851" s="1103"/>
      <c r="B851" s="1093"/>
      <c r="C851" s="1068"/>
      <c r="D851" s="1126"/>
      <c r="E851" s="1078"/>
      <c r="F851" s="88"/>
      <c r="G851" s="399"/>
      <c r="H851" s="399"/>
      <c r="I851" s="247"/>
      <c r="J851" s="247"/>
      <c r="K851" s="247"/>
      <c r="L851" s="130">
        <f>IF(RIGHT(S851)="T",(+H851-G851),0)</f>
        <v>0</v>
      </c>
      <c r="M851" s="130">
        <f>IF(RIGHT(S851)="U",(+H851-G851),0)</f>
        <v>0</v>
      </c>
      <c r="N851" s="130">
        <f>IF(RIGHT(S851)="C",(+H851-G851),0)</f>
        <v>0</v>
      </c>
      <c r="O851" s="130">
        <f>IF(RIGHT(S851)="D",(+H851-G851),0)</f>
        <v>0</v>
      </c>
      <c r="P851" s="44"/>
      <c r="Q851" s="44"/>
      <c r="R851" s="44"/>
      <c r="S851" s="393"/>
      <c r="T851" s="714"/>
      <c r="U851" s="44"/>
      <c r="V851" s="107"/>
      <c r="W851" s="655"/>
      <c r="X851" s="638"/>
      <c r="Y851" s="109"/>
      <c r="Z851" s="107"/>
      <c r="AA851" s="110"/>
      <c r="AB851" s="50"/>
      <c r="AC851" s="50"/>
      <c r="AD851" s="50"/>
      <c r="AE851" s="50"/>
      <c r="AF851" s="50"/>
      <c r="AG851" s="50"/>
      <c r="AH851" s="50"/>
      <c r="AI851" s="50"/>
      <c r="AJ851" s="50"/>
      <c r="AK851" s="50"/>
      <c r="AL851" s="50"/>
      <c r="AM851" s="50"/>
      <c r="AN851" s="50"/>
      <c r="AO851" s="50"/>
      <c r="AP851" s="50"/>
      <c r="AQ851" s="50"/>
      <c r="AR851" s="50"/>
    </row>
    <row r="852" spans="1:44" s="69" customFormat="1" ht="30" customHeight="1" thickBot="1">
      <c r="A852" s="422"/>
      <c r="B852" s="135"/>
      <c r="C852" s="423" t="s">
        <v>58</v>
      </c>
      <c r="D852" s="135"/>
      <c r="E852" s="61"/>
      <c r="F852" s="137" t="s">
        <v>54</v>
      </c>
      <c r="G852" s="424"/>
      <c r="H852" s="424"/>
      <c r="I852" s="137" t="s">
        <v>54</v>
      </c>
      <c r="J852" s="137" t="s">
        <v>54</v>
      </c>
      <c r="K852" s="137" t="s">
        <v>54</v>
      </c>
      <c r="L852" s="138">
        <f>SUM(L850:L851)</f>
        <v>0</v>
      </c>
      <c r="M852" s="138">
        <f>SUM(M850:M851)</f>
        <v>0</v>
      </c>
      <c r="N852" s="138">
        <f>SUM(N850:N851)</f>
        <v>0</v>
      </c>
      <c r="O852" s="138">
        <f>SUM(O850:O851)</f>
        <v>17.472222222218988</v>
      </c>
      <c r="P852" s="137" t="s">
        <v>54</v>
      </c>
      <c r="Q852" s="137" t="s">
        <v>54</v>
      </c>
      <c r="R852" s="137" t="s">
        <v>54</v>
      </c>
      <c r="S852" s="135"/>
      <c r="T852" s="425"/>
      <c r="U852" s="135"/>
      <c r="V852" s="404">
        <f t="shared" ref="V852" si="879">$AB$15-((N852*24))</f>
        <v>696</v>
      </c>
      <c r="W852" s="516">
        <v>315</v>
      </c>
      <c r="X852" s="98"/>
      <c r="Y852" s="406">
        <f t="shared" ref="Y852" si="880">W852</f>
        <v>315</v>
      </c>
      <c r="Z852" s="404">
        <f t="shared" ref="Z852" si="881">(Y852*(V852-L852*24))/V852</f>
        <v>315</v>
      </c>
      <c r="AA852" s="407">
        <f t="shared" ref="AA852" si="882">(Z852/Y852)*100</f>
        <v>100</v>
      </c>
    </row>
    <row r="853" spans="1:44" s="51" customFormat="1" ht="27.75" customHeight="1" thickBot="1">
      <c r="A853" s="1059">
        <v>14</v>
      </c>
      <c r="B853" s="1074" t="s">
        <v>502</v>
      </c>
      <c r="C853" s="1055" t="s">
        <v>503</v>
      </c>
      <c r="D853" s="1079">
        <v>315</v>
      </c>
      <c r="E853" s="1036" t="s">
        <v>53</v>
      </c>
      <c r="F853" s="38" t="s">
        <v>54</v>
      </c>
      <c r="G853" s="399">
        <v>42417.658333333333</v>
      </c>
      <c r="H853" s="399">
        <v>42417.754166666666</v>
      </c>
      <c r="I853" s="247"/>
      <c r="J853" s="247"/>
      <c r="K853" s="247"/>
      <c r="L853" s="130">
        <f>IF(RIGHT(S853)="T",(+H853-G853),0)</f>
        <v>9.5833333332848269E-2</v>
      </c>
      <c r="M853" s="130">
        <f>IF(RIGHT(S853)="U",(+H853-G853),0)</f>
        <v>0</v>
      </c>
      <c r="N853" s="130">
        <f>IF(RIGHT(S853)="C",(+H853-G853),0)</f>
        <v>0</v>
      </c>
      <c r="O853" s="130">
        <f>IF(RIGHT(S853)="D",(+H853-G853),0)</f>
        <v>0</v>
      </c>
      <c r="P853" s="44"/>
      <c r="Q853" s="44"/>
      <c r="R853" s="44"/>
      <c r="S853" s="393" t="s">
        <v>834</v>
      </c>
      <c r="T853" s="714" t="s">
        <v>1022</v>
      </c>
      <c r="U853" s="44"/>
      <c r="V853" s="107"/>
      <c r="W853" s="307"/>
      <c r="X853" s="530"/>
      <c r="Y853" s="109"/>
      <c r="Z853" s="107"/>
      <c r="AA853" s="110"/>
      <c r="AB853" s="50"/>
      <c r="AC853" s="50"/>
      <c r="AD853" s="50"/>
      <c r="AE853" s="50"/>
      <c r="AF853" s="50"/>
      <c r="AG853" s="50"/>
      <c r="AH853" s="50"/>
      <c r="AI853" s="50"/>
      <c r="AJ853" s="50"/>
      <c r="AK853" s="50"/>
      <c r="AL853" s="50"/>
      <c r="AM853" s="50"/>
      <c r="AN853" s="50"/>
      <c r="AO853" s="50"/>
      <c r="AP853" s="50"/>
      <c r="AQ853" s="50"/>
      <c r="AR853" s="50"/>
    </row>
    <row r="854" spans="1:44" s="51" customFormat="1" ht="27.75" customHeight="1">
      <c r="A854" s="1103"/>
      <c r="B854" s="1093"/>
      <c r="C854" s="1068"/>
      <c r="D854" s="1126"/>
      <c r="E854" s="1038"/>
      <c r="F854" s="38" t="s">
        <v>54</v>
      </c>
      <c r="G854" s="399"/>
      <c r="H854" s="399"/>
      <c r="I854" s="247"/>
      <c r="J854" s="247"/>
      <c r="K854" s="247"/>
      <c r="L854" s="130">
        <f>IF(RIGHT(S854)="T",(+H854-G854),0)</f>
        <v>0</v>
      </c>
      <c r="M854" s="130">
        <f>IF(RIGHT(S854)="U",(+H854-G854),0)</f>
        <v>0</v>
      </c>
      <c r="N854" s="130">
        <f>IF(RIGHT(S854)="C",(+H854-G854),0)</f>
        <v>0</v>
      </c>
      <c r="O854" s="130">
        <f>IF(RIGHT(S854)="D",(+H854-G854),0)</f>
        <v>0</v>
      </c>
      <c r="P854" s="44"/>
      <c r="Q854" s="44"/>
      <c r="R854" s="44"/>
      <c r="S854" s="393"/>
      <c r="T854" s="714"/>
      <c r="U854" s="44"/>
      <c r="V854" s="107"/>
      <c r="W854" s="889"/>
      <c r="X854" s="876"/>
      <c r="Y854" s="109"/>
      <c r="Z854" s="107"/>
      <c r="AA854" s="110"/>
      <c r="AB854" s="50"/>
      <c r="AC854" s="50"/>
      <c r="AD854" s="50"/>
      <c r="AE854" s="50"/>
      <c r="AF854" s="50"/>
      <c r="AG854" s="50"/>
      <c r="AH854" s="50"/>
      <c r="AI854" s="50"/>
      <c r="AJ854" s="50"/>
      <c r="AK854" s="50"/>
      <c r="AL854" s="50"/>
      <c r="AM854" s="50"/>
      <c r="AN854" s="50"/>
      <c r="AO854" s="50"/>
      <c r="AP854" s="50"/>
      <c r="AQ854" s="50"/>
      <c r="AR854" s="50"/>
    </row>
    <row r="855" spans="1:44" s="69" customFormat="1" ht="30" customHeight="1" thickBot="1">
      <c r="A855" s="422"/>
      <c r="B855" s="135"/>
      <c r="C855" s="423" t="s">
        <v>58</v>
      </c>
      <c r="D855" s="135"/>
      <c r="E855" s="61"/>
      <c r="F855" s="137" t="s">
        <v>54</v>
      </c>
      <c r="G855" s="424"/>
      <c r="H855" s="424"/>
      <c r="I855" s="137" t="s">
        <v>54</v>
      </c>
      <c r="J855" s="137" t="s">
        <v>54</v>
      </c>
      <c r="K855" s="137" t="s">
        <v>54</v>
      </c>
      <c r="L855" s="138">
        <f>SUM(L853:L854)</f>
        <v>9.5833333332848269E-2</v>
      </c>
      <c r="M855" s="138">
        <f t="shared" ref="M855:O855" si="883">SUM(M853:M854)</f>
        <v>0</v>
      </c>
      <c r="N855" s="138">
        <f t="shared" si="883"/>
        <v>0</v>
      </c>
      <c r="O855" s="138">
        <f t="shared" si="883"/>
        <v>0</v>
      </c>
      <c r="P855" s="137" t="s">
        <v>54</v>
      </c>
      <c r="Q855" s="137" t="s">
        <v>54</v>
      </c>
      <c r="R855" s="137" t="s">
        <v>54</v>
      </c>
      <c r="S855" s="135"/>
      <c r="T855" s="425"/>
      <c r="U855" s="135"/>
      <c r="V855" s="404">
        <f t="shared" ref="V855" si="884">$AB$15-((N855*24))</f>
        <v>696</v>
      </c>
      <c r="W855" s="516">
        <v>315</v>
      </c>
      <c r="X855" s="98"/>
      <c r="Y855" s="406">
        <f t="shared" ref="Y855" si="885">W855</f>
        <v>315</v>
      </c>
      <c r="Z855" s="404">
        <f t="shared" ref="Z855" si="886">(Y855*(V855-L855*24))/V855</f>
        <v>313.95905172414319</v>
      </c>
      <c r="AA855" s="407">
        <f t="shared" ref="AA855" si="887">(Z855/Y855)*100</f>
        <v>99.669540229886735</v>
      </c>
    </row>
    <row r="856" spans="1:44" s="51" customFormat="1" ht="17.25" thickBot="1">
      <c r="A856" s="1059">
        <v>15</v>
      </c>
      <c r="B856" s="1074" t="s">
        <v>504</v>
      </c>
      <c r="C856" s="1055" t="s">
        <v>505</v>
      </c>
      <c r="D856" s="1079">
        <v>315</v>
      </c>
      <c r="E856" s="1053" t="s">
        <v>53</v>
      </c>
      <c r="F856" s="38" t="s">
        <v>54</v>
      </c>
      <c r="G856" s="399"/>
      <c r="H856" s="399"/>
      <c r="I856" s="247"/>
      <c r="J856" s="247"/>
      <c r="K856" s="247"/>
      <c r="L856" s="130">
        <f>IF(RIGHT(S856)="T",(+H856-G856),0)</f>
        <v>0</v>
      </c>
      <c r="M856" s="130">
        <f>IF(RIGHT(S856)="U",(+H856-G856),0)</f>
        <v>0</v>
      </c>
      <c r="N856" s="130">
        <f>IF(RIGHT(S856)="C",(+H856-G856),0)</f>
        <v>0</v>
      </c>
      <c r="O856" s="130">
        <f>IF(RIGHT(S856)="D",(+H856-G856),0)</f>
        <v>0</v>
      </c>
      <c r="P856" s="44"/>
      <c r="Q856" s="44"/>
      <c r="R856" s="44"/>
      <c r="S856" s="393"/>
      <c r="T856" s="714"/>
      <c r="U856" s="44"/>
      <c r="V856" s="107"/>
      <c r="W856" s="307"/>
      <c r="X856" s="530"/>
      <c r="Y856" s="109"/>
      <c r="Z856" s="107"/>
      <c r="AA856" s="110"/>
      <c r="AB856" s="50"/>
      <c r="AC856" s="50"/>
      <c r="AD856" s="50"/>
      <c r="AE856" s="50"/>
      <c r="AF856" s="50"/>
      <c r="AG856" s="50"/>
      <c r="AH856" s="50"/>
      <c r="AI856" s="50"/>
      <c r="AJ856" s="50"/>
      <c r="AK856" s="50"/>
      <c r="AL856" s="50"/>
      <c r="AM856" s="50"/>
      <c r="AN856" s="50"/>
      <c r="AO856" s="50"/>
      <c r="AP856" s="50"/>
      <c r="AQ856" s="50"/>
      <c r="AR856" s="50"/>
    </row>
    <row r="857" spans="1:44" s="51" customFormat="1" ht="30" customHeight="1">
      <c r="A857" s="1103"/>
      <c r="B857" s="1093"/>
      <c r="C857" s="1068"/>
      <c r="D857" s="1126"/>
      <c r="E857" s="1078"/>
      <c r="F857" s="88"/>
      <c r="G857" s="399"/>
      <c r="H857" s="399"/>
      <c r="I857" s="247"/>
      <c r="J857" s="247"/>
      <c r="K857" s="247"/>
      <c r="L857" s="130">
        <f>IF(RIGHT(S857)="T",(+H857-G857),0)</f>
        <v>0</v>
      </c>
      <c r="M857" s="130">
        <f>IF(RIGHT(S857)="U",(+H857-G857),0)</f>
        <v>0</v>
      </c>
      <c r="N857" s="130">
        <f>IF(RIGHT(S857)="C",(+H857-G857),0)</f>
        <v>0</v>
      </c>
      <c r="O857" s="130">
        <f>IF(RIGHT(S857)="D",(+H857-G857),0)</f>
        <v>0</v>
      </c>
      <c r="P857" s="44"/>
      <c r="Q857" s="44"/>
      <c r="R857" s="44"/>
      <c r="S857" s="393"/>
      <c r="T857" s="666"/>
      <c r="U857" s="44"/>
      <c r="V857" s="107"/>
      <c r="W857" s="655"/>
      <c r="X857" s="638"/>
      <c r="Y857" s="109"/>
      <c r="Z857" s="107"/>
      <c r="AA857" s="110"/>
      <c r="AB857" s="50"/>
      <c r="AC857" s="50"/>
      <c r="AD857" s="50"/>
      <c r="AE857" s="50"/>
      <c r="AF857" s="50"/>
      <c r="AG857" s="50"/>
      <c r="AH857" s="50"/>
      <c r="AI857" s="50"/>
      <c r="AJ857" s="50"/>
      <c r="AK857" s="50"/>
      <c r="AL857" s="50"/>
      <c r="AM857" s="50"/>
      <c r="AN857" s="50"/>
      <c r="AO857" s="50"/>
      <c r="AP857" s="50"/>
      <c r="AQ857" s="50"/>
      <c r="AR857" s="50"/>
    </row>
    <row r="858" spans="1:44" s="69" customFormat="1" ht="30" customHeight="1" thickBot="1">
      <c r="A858" s="422"/>
      <c r="B858" s="135"/>
      <c r="C858" s="423" t="s">
        <v>58</v>
      </c>
      <c r="D858" s="135"/>
      <c r="E858" s="61"/>
      <c r="F858" s="137" t="s">
        <v>54</v>
      </c>
      <c r="G858" s="424"/>
      <c r="H858" s="424"/>
      <c r="I858" s="137" t="s">
        <v>54</v>
      </c>
      <c r="J858" s="137" t="s">
        <v>54</v>
      </c>
      <c r="K858" s="137" t="s">
        <v>54</v>
      </c>
      <c r="L858" s="138">
        <f>SUM(L856:L857)</f>
        <v>0</v>
      </c>
      <c r="M858" s="138">
        <f>SUM(M856:M857)</f>
        <v>0</v>
      </c>
      <c r="N858" s="138">
        <f>SUM(N856:N857)</f>
        <v>0</v>
      </c>
      <c r="O858" s="138">
        <f>SUM(O856:O857)</f>
        <v>0</v>
      </c>
      <c r="P858" s="137" t="s">
        <v>54</v>
      </c>
      <c r="Q858" s="137" t="s">
        <v>54</v>
      </c>
      <c r="R858" s="137" t="s">
        <v>54</v>
      </c>
      <c r="S858" s="135"/>
      <c r="T858" s="425"/>
      <c r="U858" s="135"/>
      <c r="V858" s="404">
        <f t="shared" ref="V858" si="888">$AB$15-((N858*24))</f>
        <v>696</v>
      </c>
      <c r="W858" s="516">
        <v>315</v>
      </c>
      <c r="X858" s="98"/>
      <c r="Y858" s="406">
        <f t="shared" ref="Y858" si="889">W858</f>
        <v>315</v>
      </c>
      <c r="Z858" s="404">
        <f t="shared" ref="Z858" si="890">(Y858*(V858-L858*24))/V858</f>
        <v>315</v>
      </c>
      <c r="AA858" s="407">
        <f t="shared" ref="AA858" si="891">(Z858/Y858)*100</f>
        <v>100</v>
      </c>
    </row>
    <row r="859" spans="1:44" s="59" customFormat="1" ht="30" customHeight="1" thickBot="1">
      <c r="A859" s="1049">
        <v>16</v>
      </c>
      <c r="B859" s="1061" t="s">
        <v>506</v>
      </c>
      <c r="C859" s="1065" t="s">
        <v>507</v>
      </c>
      <c r="D859" s="1106">
        <v>315</v>
      </c>
      <c r="E859" s="1036" t="s">
        <v>53</v>
      </c>
      <c r="F859" s="38" t="s">
        <v>54</v>
      </c>
      <c r="G859" s="399">
        <v>42404.486111111109</v>
      </c>
      <c r="H859" s="399">
        <v>42404.635416666664</v>
      </c>
      <c r="I859" s="38" t="s">
        <v>54</v>
      </c>
      <c r="J859" s="38" t="s">
        <v>54</v>
      </c>
      <c r="K859" s="38" t="s">
        <v>54</v>
      </c>
      <c r="L859" s="84">
        <f>IF(RIGHT(S859)="T",(+H859-G859),0)</f>
        <v>0</v>
      </c>
      <c r="M859" s="84">
        <f>IF(RIGHT(S859)="U",(+H859-G859),0)</f>
        <v>0</v>
      </c>
      <c r="N859" s="84">
        <f>IF(RIGHT(S859)="C",(+H859-G859),0)</f>
        <v>0</v>
      </c>
      <c r="O859" s="84">
        <f>IF(RIGHT(S859)="D",(+H859-G859),0)</f>
        <v>0.14930555555474712</v>
      </c>
      <c r="P859" s="38" t="s">
        <v>54</v>
      </c>
      <c r="Q859" s="38" t="s">
        <v>54</v>
      </c>
      <c r="R859" s="38" t="s">
        <v>54</v>
      </c>
      <c r="S859" s="393" t="s">
        <v>835</v>
      </c>
      <c r="T859" s="714" t="s">
        <v>1023</v>
      </c>
      <c r="U859" s="192"/>
      <c r="V859" s="74"/>
      <c r="W859" s="75"/>
      <c r="X859" s="75"/>
      <c r="Y859" s="75"/>
      <c r="Z859" s="75"/>
      <c r="AA859" s="76"/>
    </row>
    <row r="860" spans="1:44" s="59" customFormat="1" ht="30" customHeight="1">
      <c r="A860" s="1104"/>
      <c r="B860" s="1087"/>
      <c r="C860" s="1066"/>
      <c r="D860" s="1107"/>
      <c r="E860" s="1038"/>
      <c r="F860" s="38" t="s">
        <v>54</v>
      </c>
      <c r="G860" s="399"/>
      <c r="H860" s="399"/>
      <c r="I860" s="38" t="s">
        <v>54</v>
      </c>
      <c r="J860" s="38" t="s">
        <v>54</v>
      </c>
      <c r="K860" s="38" t="s">
        <v>54</v>
      </c>
      <c r="L860" s="84">
        <f>IF(RIGHT(S860)="T",(+H860-G860),0)</f>
        <v>0</v>
      </c>
      <c r="M860" s="84">
        <f>IF(RIGHT(S860)="U",(+H860-G860),0)</f>
        <v>0</v>
      </c>
      <c r="N860" s="84">
        <f>IF(RIGHT(S860)="C",(+H860-G860),0)</f>
        <v>0</v>
      </c>
      <c r="O860" s="84">
        <f>IF(RIGHT(S860)="D",(+H860-G860),0)</f>
        <v>0</v>
      </c>
      <c r="P860" s="38" t="s">
        <v>54</v>
      </c>
      <c r="Q860" s="38" t="s">
        <v>54</v>
      </c>
      <c r="R860" s="38" t="s">
        <v>54</v>
      </c>
      <c r="S860" s="393"/>
      <c r="T860" s="714"/>
      <c r="U860" s="192"/>
      <c r="V860" s="74"/>
      <c r="W860" s="75"/>
      <c r="X860" s="75"/>
      <c r="Y860" s="75"/>
      <c r="Z860" s="75"/>
      <c r="AA860" s="76"/>
    </row>
    <row r="861" spans="1:44" s="69" customFormat="1" ht="30" customHeight="1" thickBot="1">
      <c r="A861" s="401"/>
      <c r="B861" s="60"/>
      <c r="C861" s="402" t="s">
        <v>58</v>
      </c>
      <c r="D861" s="60"/>
      <c r="E861" s="61"/>
      <c r="F861" s="62" t="s">
        <v>54</v>
      </c>
      <c r="G861" s="403"/>
      <c r="H861" s="403"/>
      <c r="I861" s="62" t="s">
        <v>54</v>
      </c>
      <c r="J861" s="62" t="s">
        <v>54</v>
      </c>
      <c r="K861" s="62" t="s">
        <v>54</v>
      </c>
      <c r="L861" s="63">
        <f>SUM(L859:L860)</f>
        <v>0</v>
      </c>
      <c r="M861" s="63">
        <f>SUM(M859:M860)</f>
        <v>0</v>
      </c>
      <c r="N861" s="63">
        <f>SUM(N859:N860)</f>
        <v>0</v>
      </c>
      <c r="O861" s="63">
        <f>SUM(O859:O860)</f>
        <v>0.14930555555474712</v>
      </c>
      <c r="P861" s="62" t="s">
        <v>54</v>
      </c>
      <c r="Q861" s="62" t="s">
        <v>54</v>
      </c>
      <c r="R861" s="62" t="s">
        <v>54</v>
      </c>
      <c r="S861" s="442"/>
      <c r="T861" s="412"/>
      <c r="U861" s="60"/>
      <c r="V861" s="404">
        <f t="shared" ref="V861:V933" si="892">$AB$15-((N861*24))</f>
        <v>696</v>
      </c>
      <c r="W861" s="516">
        <v>315</v>
      </c>
      <c r="X861" s="98"/>
      <c r="Y861" s="406">
        <f t="shared" ref="Y861" si="893">W861</f>
        <v>315</v>
      </c>
      <c r="Z861" s="404">
        <f t="shared" ref="Z861:Z933" si="894">(Y861*(V861-L861*24))/V861</f>
        <v>315</v>
      </c>
      <c r="AA861" s="407">
        <f t="shared" ref="AA861" si="895">(Z861/Y861)*100</f>
        <v>100</v>
      </c>
      <c r="AB861" s="59"/>
    </row>
    <row r="862" spans="1:44" s="51" customFormat="1" ht="30" customHeight="1" thickBot="1">
      <c r="A862" s="99">
        <v>17</v>
      </c>
      <c r="B862" s="100" t="s">
        <v>508</v>
      </c>
      <c r="C862" s="245" t="s">
        <v>509</v>
      </c>
      <c r="D862" s="306">
        <v>315</v>
      </c>
      <c r="E862" s="70" t="s">
        <v>53</v>
      </c>
      <c r="F862" s="103" t="s">
        <v>54</v>
      </c>
      <c r="G862" s="371"/>
      <c r="H862" s="371"/>
      <c r="I862" s="246"/>
      <c r="J862" s="246"/>
      <c r="K862" s="246"/>
      <c r="L862" s="896">
        <v>0</v>
      </c>
      <c r="M862" s="896">
        <v>0</v>
      </c>
      <c r="N862" s="896">
        <v>0</v>
      </c>
      <c r="O862" s="896">
        <v>0</v>
      </c>
      <c r="P862" s="105"/>
      <c r="Q862" s="105"/>
      <c r="R862" s="105"/>
      <c r="S862" s="105"/>
      <c r="T862" s="377"/>
      <c r="U862" s="105"/>
      <c r="V862" s="64">
        <f t="shared" si="892"/>
        <v>696</v>
      </c>
      <c r="W862" s="306">
        <v>315</v>
      </c>
      <c r="X862" s="66"/>
      <c r="Y862" s="67">
        <f t="shared" si="813"/>
        <v>315</v>
      </c>
      <c r="Z862" s="64">
        <f t="shared" si="894"/>
        <v>315</v>
      </c>
      <c r="AA862" s="68">
        <f t="shared" si="858"/>
        <v>100</v>
      </c>
      <c r="AB862" s="50"/>
      <c r="AC862" s="50"/>
      <c r="AD862" s="50"/>
      <c r="AE862" s="50"/>
      <c r="AF862" s="50"/>
      <c r="AG862" s="50"/>
      <c r="AH862" s="50"/>
      <c r="AI862" s="50"/>
      <c r="AJ862" s="50"/>
      <c r="AK862" s="50"/>
      <c r="AL862" s="50"/>
      <c r="AM862" s="50"/>
      <c r="AN862" s="50"/>
      <c r="AO862" s="50"/>
      <c r="AP862" s="50"/>
      <c r="AQ862" s="50"/>
      <c r="AR862" s="50"/>
    </row>
    <row r="863" spans="1:44" s="51" customFormat="1" ht="30" customHeight="1" thickBot="1">
      <c r="A863" s="99">
        <v>18</v>
      </c>
      <c r="B863" s="100" t="s">
        <v>510</v>
      </c>
      <c r="C863" s="245" t="s">
        <v>511</v>
      </c>
      <c r="D863" s="306">
        <v>315</v>
      </c>
      <c r="E863" s="61" t="s">
        <v>53</v>
      </c>
      <c r="F863" s="103" t="s">
        <v>54</v>
      </c>
      <c r="G863" s="371"/>
      <c r="H863" s="371"/>
      <c r="I863" s="246"/>
      <c r="J863" s="246"/>
      <c r="K863" s="246"/>
      <c r="L863" s="896">
        <v>0</v>
      </c>
      <c r="M863" s="896">
        <v>0</v>
      </c>
      <c r="N863" s="896">
        <v>0</v>
      </c>
      <c r="O863" s="896">
        <v>0</v>
      </c>
      <c r="P863" s="105"/>
      <c r="Q863" s="105"/>
      <c r="R863" s="105"/>
      <c r="S863" s="105"/>
      <c r="T863" s="377"/>
      <c r="U863" s="105"/>
      <c r="V863" s="64">
        <f t="shared" si="892"/>
        <v>696</v>
      </c>
      <c r="W863" s="306">
        <v>315</v>
      </c>
      <c r="X863" s="66"/>
      <c r="Y863" s="67">
        <f t="shared" si="813"/>
        <v>315</v>
      </c>
      <c r="Z863" s="64">
        <f t="shared" si="894"/>
        <v>315</v>
      </c>
      <c r="AA863" s="68">
        <f t="shared" si="858"/>
        <v>100</v>
      </c>
      <c r="AB863" s="50"/>
      <c r="AC863" s="50"/>
      <c r="AD863" s="50"/>
      <c r="AE863" s="50"/>
      <c r="AF863" s="50"/>
      <c r="AG863" s="50"/>
      <c r="AH863" s="50"/>
      <c r="AI863" s="50"/>
      <c r="AJ863" s="50"/>
      <c r="AK863" s="50"/>
      <c r="AL863" s="50"/>
      <c r="AM863" s="50"/>
      <c r="AN863" s="50"/>
      <c r="AO863" s="50"/>
      <c r="AP863" s="50"/>
      <c r="AQ863" s="50"/>
      <c r="AR863" s="50"/>
    </row>
    <row r="864" spans="1:44" s="51" customFormat="1" ht="30" customHeight="1" thickBot="1">
      <c r="A864" s="99">
        <v>19</v>
      </c>
      <c r="B864" s="100" t="s">
        <v>512</v>
      </c>
      <c r="C864" s="245" t="s">
        <v>513</v>
      </c>
      <c r="D864" s="306">
        <v>315</v>
      </c>
      <c r="E864" s="70" t="s">
        <v>53</v>
      </c>
      <c r="F864" s="103" t="s">
        <v>54</v>
      </c>
      <c r="G864" s="371"/>
      <c r="H864" s="371"/>
      <c r="I864" s="246"/>
      <c r="J864" s="246"/>
      <c r="K864" s="246"/>
      <c r="L864" s="896">
        <v>0</v>
      </c>
      <c r="M864" s="896">
        <v>0</v>
      </c>
      <c r="N864" s="896">
        <v>0</v>
      </c>
      <c r="O864" s="896">
        <v>0</v>
      </c>
      <c r="P864" s="105"/>
      <c r="Q864" s="105"/>
      <c r="R864" s="105"/>
      <c r="S864" s="105"/>
      <c r="T864" s="377"/>
      <c r="U864" s="105"/>
      <c r="V864" s="64">
        <f t="shared" si="892"/>
        <v>696</v>
      </c>
      <c r="W864" s="306">
        <v>315</v>
      </c>
      <c r="X864" s="66"/>
      <c r="Y864" s="67">
        <f t="shared" si="813"/>
        <v>315</v>
      </c>
      <c r="Z864" s="64">
        <f t="shared" si="894"/>
        <v>315</v>
      </c>
      <c r="AA864" s="68">
        <f t="shared" si="858"/>
        <v>100</v>
      </c>
      <c r="AB864" s="50"/>
      <c r="AC864" s="50"/>
      <c r="AD864" s="50"/>
      <c r="AE864" s="50"/>
      <c r="AF864" s="50"/>
      <c r="AG864" s="50"/>
      <c r="AH864" s="50"/>
      <c r="AI864" s="50"/>
      <c r="AJ864" s="50"/>
      <c r="AK864" s="50"/>
      <c r="AL864" s="50"/>
      <c r="AM864" s="50"/>
      <c r="AN864" s="50"/>
      <c r="AO864" s="50"/>
      <c r="AP864" s="50"/>
      <c r="AQ864" s="50"/>
      <c r="AR864" s="50"/>
    </row>
    <row r="865" spans="1:44" s="51" customFormat="1" ht="30" customHeight="1" thickBot="1">
      <c r="A865" s="99">
        <v>20</v>
      </c>
      <c r="B865" s="100" t="s">
        <v>514</v>
      </c>
      <c r="C865" s="245" t="s">
        <v>515</v>
      </c>
      <c r="D865" s="306">
        <v>315</v>
      </c>
      <c r="E865" s="61" t="s">
        <v>53</v>
      </c>
      <c r="F865" s="103" t="s">
        <v>54</v>
      </c>
      <c r="G865" s="371"/>
      <c r="H865" s="371"/>
      <c r="I865" s="246"/>
      <c r="J865" s="246"/>
      <c r="K865" s="246"/>
      <c r="L865" s="896">
        <v>0</v>
      </c>
      <c r="M865" s="896">
        <v>0</v>
      </c>
      <c r="N865" s="896">
        <v>0</v>
      </c>
      <c r="O865" s="896">
        <v>0</v>
      </c>
      <c r="P865" s="105"/>
      <c r="Q865" s="105"/>
      <c r="R865" s="105"/>
      <c r="S865" s="105"/>
      <c r="T865" s="377"/>
      <c r="U865" s="105"/>
      <c r="V865" s="64">
        <f t="shared" si="892"/>
        <v>696</v>
      </c>
      <c r="W865" s="306">
        <v>315</v>
      </c>
      <c r="X865" s="66"/>
      <c r="Y865" s="67">
        <f t="shared" si="813"/>
        <v>315</v>
      </c>
      <c r="Z865" s="64">
        <f t="shared" si="894"/>
        <v>315</v>
      </c>
      <c r="AA865" s="68">
        <f t="shared" si="858"/>
        <v>100</v>
      </c>
      <c r="AB865" s="179"/>
      <c r="AC865" s="179"/>
      <c r="AD865" s="179"/>
      <c r="AE865" s="179"/>
      <c r="AF865" s="50"/>
      <c r="AG865" s="50"/>
      <c r="AH865" s="50"/>
      <c r="AI865" s="50"/>
      <c r="AJ865" s="50"/>
      <c r="AK865" s="50"/>
      <c r="AL865" s="50"/>
      <c r="AM865" s="50"/>
      <c r="AN865" s="50"/>
      <c r="AO865" s="50"/>
      <c r="AP865" s="50"/>
      <c r="AQ865" s="50"/>
      <c r="AR865" s="50"/>
    </row>
    <row r="866" spans="1:44" s="51" customFormat="1" ht="30" customHeight="1">
      <c r="A866" s="536">
        <v>21</v>
      </c>
      <c r="B866" s="534" t="s">
        <v>516</v>
      </c>
      <c r="C866" s="547" t="s">
        <v>517</v>
      </c>
      <c r="D866" s="307">
        <v>315</v>
      </c>
      <c r="E866" s="541" t="s">
        <v>53</v>
      </c>
      <c r="F866" s="38" t="s">
        <v>54</v>
      </c>
      <c r="G866" s="399"/>
      <c r="H866" s="399"/>
      <c r="I866" s="247"/>
      <c r="J866" s="247"/>
      <c r="K866" s="247"/>
      <c r="L866" s="84">
        <f>IF(RIGHT(S866)="T",(+H866-G866),0)</f>
        <v>0</v>
      </c>
      <c r="M866" s="84">
        <f>IF(RIGHT(S866)="U",(+H866-G866),0)</f>
        <v>0</v>
      </c>
      <c r="N866" s="84">
        <f>IF(RIGHT(S866)="C",(+H866-G866),0)</f>
        <v>0</v>
      </c>
      <c r="O866" s="84">
        <f>IF(RIGHT(S866)="D",(+H866-G866),0)</f>
        <v>0</v>
      </c>
      <c r="P866" s="44"/>
      <c r="Q866" s="44"/>
      <c r="R866" s="44"/>
      <c r="S866" s="393"/>
      <c r="T866" s="714"/>
      <c r="U866" s="44"/>
      <c r="V866" s="107"/>
      <c r="W866" s="307"/>
      <c r="X866" s="530"/>
      <c r="Y866" s="109"/>
      <c r="Z866" s="107"/>
      <c r="AA866" s="110"/>
      <c r="AB866" s="179"/>
      <c r="AC866" s="179"/>
      <c r="AD866" s="179"/>
      <c r="AE866" s="179"/>
      <c r="AF866" s="50"/>
      <c r="AG866" s="50"/>
      <c r="AH866" s="50"/>
      <c r="AI866" s="50"/>
      <c r="AJ866" s="50"/>
      <c r="AK866" s="50"/>
      <c r="AL866" s="50"/>
      <c r="AM866" s="50"/>
      <c r="AN866" s="50"/>
      <c r="AO866" s="50"/>
      <c r="AP866" s="50"/>
      <c r="AQ866" s="50"/>
      <c r="AR866" s="50"/>
    </row>
    <row r="867" spans="1:44" s="69" customFormat="1" ht="30" customHeight="1" thickBot="1">
      <c r="A867" s="401"/>
      <c r="B867" s="60"/>
      <c r="C867" s="402" t="s">
        <v>58</v>
      </c>
      <c r="D867" s="60"/>
      <c r="E867" s="61"/>
      <c r="F867" s="62" t="s">
        <v>54</v>
      </c>
      <c r="G867" s="403"/>
      <c r="H867" s="403"/>
      <c r="I867" s="62" t="s">
        <v>54</v>
      </c>
      <c r="J867" s="62" t="s">
        <v>54</v>
      </c>
      <c r="K867" s="62" t="s">
        <v>54</v>
      </c>
      <c r="L867" s="63">
        <f>SUM(L866:L866)</f>
        <v>0</v>
      </c>
      <c r="M867" s="63">
        <f>SUM(M866:M866)</f>
        <v>0</v>
      </c>
      <c r="N867" s="63">
        <f>SUM(N866:N866)</f>
        <v>0</v>
      </c>
      <c r="O867" s="63">
        <f>SUM(O866:O866)</f>
        <v>0</v>
      </c>
      <c r="P867" s="62" t="s">
        <v>54</v>
      </c>
      <c r="Q867" s="62" t="s">
        <v>54</v>
      </c>
      <c r="R867" s="62" t="s">
        <v>54</v>
      </c>
      <c r="S867" s="442"/>
      <c r="T867" s="412"/>
      <c r="U867" s="60"/>
      <c r="V867" s="404">
        <f t="shared" ref="V867" si="896">$AB$15-((N867*24))</f>
        <v>696</v>
      </c>
      <c r="W867" s="516">
        <v>315</v>
      </c>
      <c r="X867" s="98"/>
      <c r="Y867" s="406">
        <f t="shared" ref="Y867" si="897">W867</f>
        <v>315</v>
      </c>
      <c r="Z867" s="404">
        <f t="shared" ref="Z867" si="898">(Y867*(V867-L867*24))/V867</f>
        <v>315</v>
      </c>
      <c r="AA867" s="407">
        <f t="shared" ref="AA867" si="899">(Z867/Y867)*100</f>
        <v>100</v>
      </c>
      <c r="AB867" s="59"/>
    </row>
    <row r="868" spans="1:44" s="51" customFormat="1" ht="30" customHeight="1" thickBot="1">
      <c r="A868" s="99">
        <v>22</v>
      </c>
      <c r="B868" s="100" t="s">
        <v>518</v>
      </c>
      <c r="C868" s="245" t="s">
        <v>519</v>
      </c>
      <c r="D868" s="306">
        <v>315</v>
      </c>
      <c r="E868" s="61" t="s">
        <v>53</v>
      </c>
      <c r="F868" s="38" t="s">
        <v>54</v>
      </c>
      <c r="G868" s="399"/>
      <c r="H868" s="399"/>
      <c r="I868" s="247"/>
      <c r="J868" s="247"/>
      <c r="K868" s="247"/>
      <c r="L868" s="84">
        <f>IF(RIGHT(S868)="T",(+H868-G868),0)</f>
        <v>0</v>
      </c>
      <c r="M868" s="84">
        <f>IF(RIGHT(S868)="U",(+H868-G868),0)</f>
        <v>0</v>
      </c>
      <c r="N868" s="84">
        <f>IF(RIGHT(S868)="C",(+H868-G868),0)</f>
        <v>0</v>
      </c>
      <c r="O868" s="84">
        <f>IF(RIGHT(S868)="D",(+H868-G868),0)</f>
        <v>0</v>
      </c>
      <c r="P868" s="44"/>
      <c r="Q868" s="44"/>
      <c r="R868" s="44"/>
      <c r="S868" s="393"/>
      <c r="T868" s="714"/>
      <c r="U868" s="44"/>
      <c r="V868" s="107"/>
      <c r="W868" s="792"/>
      <c r="X868" s="776"/>
      <c r="Y868" s="109"/>
      <c r="Z868" s="107"/>
      <c r="AA868" s="110"/>
      <c r="AB868" s="179"/>
      <c r="AC868" s="179"/>
      <c r="AD868" s="179"/>
      <c r="AE868" s="179"/>
      <c r="AF868" s="50"/>
      <c r="AG868" s="50"/>
      <c r="AH868" s="50"/>
      <c r="AI868" s="50"/>
      <c r="AJ868" s="50"/>
      <c r="AK868" s="50"/>
      <c r="AL868" s="50"/>
      <c r="AM868" s="50"/>
      <c r="AN868" s="50"/>
      <c r="AO868" s="50"/>
      <c r="AP868" s="50"/>
      <c r="AQ868" s="50"/>
      <c r="AR868" s="50"/>
    </row>
    <row r="869" spans="1:44" s="51" customFormat="1" ht="30" customHeight="1" thickBot="1">
      <c r="A869" s="401"/>
      <c r="B869" s="60"/>
      <c r="C869" s="402" t="s">
        <v>58</v>
      </c>
      <c r="D869" s="60"/>
      <c r="E869" s="61"/>
      <c r="F869" s="62" t="s">
        <v>54</v>
      </c>
      <c r="G869" s="403"/>
      <c r="H869" s="403"/>
      <c r="I869" s="62" t="s">
        <v>54</v>
      </c>
      <c r="J869" s="62" t="s">
        <v>54</v>
      </c>
      <c r="K869" s="62" t="s">
        <v>54</v>
      </c>
      <c r="L869" s="63">
        <f>SUM(L868:L868)</f>
        <v>0</v>
      </c>
      <c r="M869" s="63">
        <f>SUM(M868:M868)</f>
        <v>0</v>
      </c>
      <c r="N869" s="63">
        <f>SUM(N868:N868)</f>
        <v>0</v>
      </c>
      <c r="O869" s="63">
        <f>SUM(O868:O868)</f>
        <v>0</v>
      </c>
      <c r="P869" s="62" t="s">
        <v>54</v>
      </c>
      <c r="Q869" s="62" t="s">
        <v>54</v>
      </c>
      <c r="R869" s="62" t="s">
        <v>54</v>
      </c>
      <c r="S869" s="442"/>
      <c r="T869" s="412"/>
      <c r="U869" s="60"/>
      <c r="V869" s="64">
        <f t="shared" ref="V869" si="900">$AB$15-((N869*24))</f>
        <v>696</v>
      </c>
      <c r="W869" s="306">
        <v>315</v>
      </c>
      <c r="X869" s="66"/>
      <c r="Y869" s="67">
        <f t="shared" ref="Y869" si="901">W869</f>
        <v>315</v>
      </c>
      <c r="Z869" s="64">
        <f t="shared" ref="Z869" si="902">(Y869*(V869-L869*24))/V869</f>
        <v>315</v>
      </c>
      <c r="AA869" s="68">
        <f t="shared" ref="AA869" si="903">(Z869/Y869)*100</f>
        <v>100</v>
      </c>
      <c r="AB869" s="179"/>
      <c r="AC869" s="179"/>
      <c r="AD869" s="179"/>
      <c r="AE869" s="179"/>
      <c r="AF869" s="50"/>
      <c r="AG869" s="50"/>
      <c r="AH869" s="50"/>
      <c r="AI869" s="50"/>
      <c r="AJ869" s="50"/>
      <c r="AK869" s="50"/>
      <c r="AL869" s="50"/>
      <c r="AM869" s="50"/>
      <c r="AN869" s="50"/>
      <c r="AO869" s="50"/>
      <c r="AP869" s="50"/>
      <c r="AQ869" s="50"/>
      <c r="AR869" s="50"/>
    </row>
    <row r="870" spans="1:44" s="51" customFormat="1" ht="30" customHeight="1" thickBot="1">
      <c r="A870" s="99">
        <v>23</v>
      </c>
      <c r="B870" s="100" t="s">
        <v>520</v>
      </c>
      <c r="C870" s="245" t="s">
        <v>521</v>
      </c>
      <c r="D870" s="306">
        <v>500</v>
      </c>
      <c r="E870" s="70" t="s">
        <v>53</v>
      </c>
      <c r="F870" s="103" t="s">
        <v>54</v>
      </c>
      <c r="G870" s="371"/>
      <c r="H870" s="371"/>
      <c r="I870" s="246"/>
      <c r="J870" s="246"/>
      <c r="K870" s="246"/>
      <c r="L870" s="896">
        <v>0</v>
      </c>
      <c r="M870" s="896">
        <v>0</v>
      </c>
      <c r="N870" s="896">
        <v>0</v>
      </c>
      <c r="O870" s="896">
        <v>0</v>
      </c>
      <c r="P870" s="105"/>
      <c r="Q870" s="105"/>
      <c r="R870" s="105"/>
      <c r="S870" s="105"/>
      <c r="T870" s="377"/>
      <c r="U870" s="105"/>
      <c r="V870" s="64">
        <f t="shared" si="892"/>
        <v>696</v>
      </c>
      <c r="W870" s="306">
        <v>500</v>
      </c>
      <c r="X870" s="66"/>
      <c r="Y870" s="67">
        <f t="shared" si="813"/>
        <v>500</v>
      </c>
      <c r="Z870" s="64">
        <f t="shared" si="894"/>
        <v>500</v>
      </c>
      <c r="AA870" s="68">
        <f t="shared" si="858"/>
        <v>100</v>
      </c>
      <c r="AB870" s="179"/>
      <c r="AC870" s="179"/>
      <c r="AD870" s="179"/>
      <c r="AE870" s="179"/>
      <c r="AF870" s="50"/>
      <c r="AG870" s="50"/>
      <c r="AH870" s="50"/>
      <c r="AI870" s="50"/>
      <c r="AJ870" s="50"/>
      <c r="AK870" s="50"/>
      <c r="AL870" s="50"/>
      <c r="AM870" s="50"/>
      <c r="AN870" s="50"/>
      <c r="AO870" s="50"/>
      <c r="AP870" s="50"/>
      <c r="AQ870" s="50"/>
      <c r="AR870" s="50"/>
    </row>
    <row r="871" spans="1:44" s="51" customFormat="1" ht="30" customHeight="1" thickBot="1">
      <c r="A871" s="99">
        <v>24</v>
      </c>
      <c r="B871" s="100" t="s">
        <v>522</v>
      </c>
      <c r="C871" s="245" t="s">
        <v>523</v>
      </c>
      <c r="D871" s="306">
        <v>500</v>
      </c>
      <c r="E871" s="61" t="s">
        <v>53</v>
      </c>
      <c r="F871" s="38" t="s">
        <v>54</v>
      </c>
      <c r="G871" s="399"/>
      <c r="H871" s="399"/>
      <c r="I871" s="247"/>
      <c r="J871" s="247"/>
      <c r="K871" s="247"/>
      <c r="L871" s="84">
        <f>IF(RIGHT(S871)="T",(+H871-G871),0)</f>
        <v>0</v>
      </c>
      <c r="M871" s="84">
        <f>IF(RIGHT(S871)="U",(+H871-G871),0)</f>
        <v>0</v>
      </c>
      <c r="N871" s="84">
        <f>IF(RIGHT(S871)="C",(+H871-G871),0)</f>
        <v>0</v>
      </c>
      <c r="O871" s="84">
        <f>IF(RIGHT(S871)="D",(+H871-G871),0)</f>
        <v>0</v>
      </c>
      <c r="P871" s="44"/>
      <c r="Q871" s="44"/>
      <c r="R871" s="44"/>
      <c r="S871" s="393"/>
      <c r="T871" s="714"/>
      <c r="U871" s="44"/>
      <c r="V871" s="64"/>
      <c r="W871" s="306"/>
      <c r="X871" s="66"/>
      <c r="Y871" s="67"/>
      <c r="Z871" s="64"/>
      <c r="AA871" s="68"/>
      <c r="AB871" s="179"/>
      <c r="AC871" s="179"/>
      <c r="AD871" s="179"/>
      <c r="AE871" s="179"/>
      <c r="AF871" s="50"/>
      <c r="AG871" s="50"/>
      <c r="AH871" s="50"/>
      <c r="AI871" s="50"/>
      <c r="AJ871" s="50"/>
      <c r="AK871" s="50"/>
      <c r="AL871" s="50"/>
      <c r="AM871" s="50"/>
      <c r="AN871" s="50"/>
      <c r="AO871" s="50"/>
      <c r="AP871" s="50"/>
      <c r="AQ871" s="50"/>
      <c r="AR871" s="50"/>
    </row>
    <row r="872" spans="1:44" s="51" customFormat="1" ht="30" customHeight="1" thickBot="1">
      <c r="A872" s="401"/>
      <c r="B872" s="60"/>
      <c r="C872" s="402" t="s">
        <v>58</v>
      </c>
      <c r="D872" s="60"/>
      <c r="E872" s="61"/>
      <c r="F872" s="62" t="s">
        <v>54</v>
      </c>
      <c r="G872" s="403"/>
      <c r="H872" s="403"/>
      <c r="I872" s="62" t="s">
        <v>54</v>
      </c>
      <c r="J872" s="62" t="s">
        <v>54</v>
      </c>
      <c r="K872" s="62" t="s">
        <v>54</v>
      </c>
      <c r="L872" s="63">
        <f>SUM(L871:L871)</f>
        <v>0</v>
      </c>
      <c r="M872" s="63">
        <f>SUM(M871:M871)</f>
        <v>0</v>
      </c>
      <c r="N872" s="63">
        <f>SUM(N871:N871)</f>
        <v>0</v>
      </c>
      <c r="O872" s="63">
        <f>SUM(O871:O871)</f>
        <v>0</v>
      </c>
      <c r="P872" s="62" t="s">
        <v>54</v>
      </c>
      <c r="Q872" s="62" t="s">
        <v>54</v>
      </c>
      <c r="R872" s="62" t="s">
        <v>54</v>
      </c>
      <c r="S872" s="442"/>
      <c r="T872" s="377"/>
      <c r="U872" s="105"/>
      <c r="V872" s="64">
        <f t="shared" ref="V872" si="904">$AB$15-((N872*24))</f>
        <v>696</v>
      </c>
      <c r="W872" s="306">
        <v>500</v>
      </c>
      <c r="X872" s="66"/>
      <c r="Y872" s="67">
        <f t="shared" ref="Y872" si="905">W872</f>
        <v>500</v>
      </c>
      <c r="Z872" s="64">
        <f t="shared" ref="Z872" si="906">(Y872*(V872-L872*24))/V872</f>
        <v>500</v>
      </c>
      <c r="AA872" s="68">
        <f t="shared" ref="AA872" si="907">(Z872/Y872)*100</f>
        <v>100</v>
      </c>
      <c r="AB872" s="179"/>
      <c r="AC872" s="179"/>
      <c r="AD872" s="179"/>
      <c r="AE872" s="179"/>
      <c r="AF872" s="50"/>
      <c r="AG872" s="50"/>
      <c r="AH872" s="50"/>
      <c r="AI872" s="50"/>
      <c r="AJ872" s="50"/>
      <c r="AK872" s="50"/>
      <c r="AL872" s="50"/>
      <c r="AM872" s="50"/>
      <c r="AN872" s="50"/>
      <c r="AO872" s="50"/>
      <c r="AP872" s="50"/>
      <c r="AQ872" s="50"/>
      <c r="AR872" s="50"/>
    </row>
    <row r="873" spans="1:44" s="51" customFormat="1" ht="30" customHeight="1" thickBot="1">
      <c r="A873" s="99">
        <v>25</v>
      </c>
      <c r="B873" s="100" t="s">
        <v>524</v>
      </c>
      <c r="C873" s="245" t="s">
        <v>525</v>
      </c>
      <c r="D873" s="306">
        <v>315</v>
      </c>
      <c r="E873" s="70" t="s">
        <v>53</v>
      </c>
      <c r="F873" s="103" t="s">
        <v>54</v>
      </c>
      <c r="G873" s="371"/>
      <c r="H873" s="371"/>
      <c r="I873" s="246"/>
      <c r="J873" s="246"/>
      <c r="K873" s="246"/>
      <c r="L873" s="896">
        <v>0</v>
      </c>
      <c r="M873" s="896">
        <v>0</v>
      </c>
      <c r="N873" s="896">
        <v>0</v>
      </c>
      <c r="O873" s="896">
        <v>0</v>
      </c>
      <c r="P873" s="105"/>
      <c r="Q873" s="105"/>
      <c r="R873" s="105"/>
      <c r="S873" s="105"/>
      <c r="T873" s="377"/>
      <c r="U873" s="105"/>
      <c r="V873" s="64">
        <f t="shared" si="892"/>
        <v>696</v>
      </c>
      <c r="W873" s="306">
        <v>315</v>
      </c>
      <c r="X873" s="66"/>
      <c r="Y873" s="67">
        <f t="shared" si="813"/>
        <v>315</v>
      </c>
      <c r="Z873" s="64">
        <f t="shared" si="894"/>
        <v>315</v>
      </c>
      <c r="AA873" s="68">
        <f t="shared" si="858"/>
        <v>100</v>
      </c>
      <c r="AB873" s="179"/>
      <c r="AC873" s="179"/>
      <c r="AD873" s="179"/>
      <c r="AE873" s="179"/>
      <c r="AF873" s="50"/>
      <c r="AG873" s="50"/>
      <c r="AH873" s="50"/>
      <c r="AI873" s="50"/>
      <c r="AJ873" s="50"/>
      <c r="AK873" s="50"/>
      <c r="AL873" s="50"/>
      <c r="AM873" s="50"/>
      <c r="AN873" s="50"/>
      <c r="AO873" s="50"/>
      <c r="AP873" s="50"/>
      <c r="AQ873" s="50"/>
      <c r="AR873" s="50"/>
    </row>
    <row r="874" spans="1:44" s="51" customFormat="1" ht="30" customHeight="1" thickBot="1">
      <c r="A874" s="99">
        <v>26</v>
      </c>
      <c r="B874" s="100" t="s">
        <v>526</v>
      </c>
      <c r="C874" s="245" t="s">
        <v>527</v>
      </c>
      <c r="D874" s="306">
        <v>315</v>
      </c>
      <c r="E874" s="61" t="s">
        <v>53</v>
      </c>
      <c r="F874" s="103" t="s">
        <v>54</v>
      </c>
      <c r="G874" s="371"/>
      <c r="H874" s="371"/>
      <c r="I874" s="246"/>
      <c r="J874" s="246"/>
      <c r="K874" s="246"/>
      <c r="L874" s="896">
        <v>0</v>
      </c>
      <c r="M874" s="896">
        <v>0</v>
      </c>
      <c r="N874" s="896">
        <v>0</v>
      </c>
      <c r="O874" s="896">
        <v>0</v>
      </c>
      <c r="P874" s="105"/>
      <c r="Q874" s="105"/>
      <c r="R874" s="105"/>
      <c r="S874" s="105"/>
      <c r="T874" s="377"/>
      <c r="U874" s="105"/>
      <c r="V874" s="64">
        <f t="shared" si="892"/>
        <v>696</v>
      </c>
      <c r="W874" s="306">
        <v>315</v>
      </c>
      <c r="X874" s="66"/>
      <c r="Y874" s="67">
        <f t="shared" si="813"/>
        <v>315</v>
      </c>
      <c r="Z874" s="64">
        <f t="shared" si="894"/>
        <v>315</v>
      </c>
      <c r="AA874" s="68">
        <f t="shared" si="858"/>
        <v>100</v>
      </c>
      <c r="AB874" s="179"/>
      <c r="AC874" s="179"/>
      <c r="AD874" s="179"/>
      <c r="AE874" s="179"/>
      <c r="AF874" s="50"/>
      <c r="AG874" s="50"/>
      <c r="AH874" s="50"/>
      <c r="AI874" s="50"/>
      <c r="AJ874" s="50"/>
      <c r="AK874" s="50"/>
      <c r="AL874" s="50"/>
      <c r="AM874" s="50"/>
      <c r="AN874" s="50"/>
      <c r="AO874" s="50"/>
      <c r="AP874" s="50"/>
      <c r="AQ874" s="50"/>
      <c r="AR874" s="50"/>
    </row>
    <row r="875" spans="1:44" s="51" customFormat="1" ht="30" customHeight="1" thickBot="1">
      <c r="A875" s="99">
        <v>27</v>
      </c>
      <c r="B875" s="100" t="s">
        <v>528</v>
      </c>
      <c r="C875" s="245" t="s">
        <v>529</v>
      </c>
      <c r="D875" s="306">
        <v>315</v>
      </c>
      <c r="E875" s="70" t="s">
        <v>53</v>
      </c>
      <c r="F875" s="103" t="s">
        <v>54</v>
      </c>
      <c r="G875" s="371"/>
      <c r="H875" s="371"/>
      <c r="I875" s="246"/>
      <c r="J875" s="246"/>
      <c r="K875" s="246"/>
      <c r="L875" s="896">
        <v>0</v>
      </c>
      <c r="M875" s="896">
        <v>0</v>
      </c>
      <c r="N875" s="896">
        <v>0</v>
      </c>
      <c r="O875" s="896">
        <v>0</v>
      </c>
      <c r="P875" s="105"/>
      <c r="Q875" s="105"/>
      <c r="R875" s="105"/>
      <c r="S875" s="105"/>
      <c r="T875" s="377"/>
      <c r="U875" s="105"/>
      <c r="V875" s="64">
        <f t="shared" si="892"/>
        <v>696</v>
      </c>
      <c r="W875" s="306">
        <v>315</v>
      </c>
      <c r="X875" s="66"/>
      <c r="Y875" s="67">
        <f t="shared" si="813"/>
        <v>315</v>
      </c>
      <c r="Z875" s="64">
        <f t="shared" si="894"/>
        <v>315</v>
      </c>
      <c r="AA875" s="68">
        <f t="shared" si="858"/>
        <v>100</v>
      </c>
      <c r="AB875" s="179"/>
      <c r="AC875" s="179"/>
      <c r="AD875" s="179"/>
      <c r="AE875" s="179"/>
      <c r="AF875" s="50"/>
      <c r="AG875" s="50"/>
      <c r="AH875" s="50"/>
      <c r="AI875" s="50"/>
      <c r="AJ875" s="50"/>
      <c r="AK875" s="50"/>
      <c r="AL875" s="50"/>
      <c r="AM875" s="50"/>
      <c r="AN875" s="50"/>
      <c r="AO875" s="50"/>
      <c r="AP875" s="50"/>
      <c r="AQ875" s="50"/>
      <c r="AR875" s="50"/>
    </row>
    <row r="876" spans="1:44" s="51" customFormat="1" ht="30" customHeight="1">
      <c r="A876" s="574">
        <v>28</v>
      </c>
      <c r="B876" s="534" t="s">
        <v>530</v>
      </c>
      <c r="C876" s="547" t="s">
        <v>531</v>
      </c>
      <c r="D876" s="307">
        <v>315</v>
      </c>
      <c r="E876" s="543" t="s">
        <v>53</v>
      </c>
      <c r="F876" s="38" t="s">
        <v>54</v>
      </c>
      <c r="G876" s="171"/>
      <c r="H876" s="171"/>
      <c r="I876" s="247"/>
      <c r="J876" s="247"/>
      <c r="K876" s="247"/>
      <c r="L876" s="321">
        <f>IF(RIGHT(S876)="T",(+H876-G876),0)</f>
        <v>0</v>
      </c>
      <c r="M876" s="321">
        <f>IF(RIGHT(S876)="U",(+H876-G876),0)</f>
        <v>0</v>
      </c>
      <c r="N876" s="321">
        <f>IF(RIGHT(S876)="C",(+H876-G876),0)</f>
        <v>0</v>
      </c>
      <c r="O876" s="321">
        <f>IF(RIGHT(S876)="D",(+H876-G876),0)</f>
        <v>0</v>
      </c>
      <c r="P876" s="44"/>
      <c r="Q876" s="44"/>
      <c r="R876" s="44"/>
      <c r="S876" s="172"/>
      <c r="T876" s="378"/>
      <c r="U876" s="44"/>
      <c r="V876" s="107"/>
      <c r="W876" s="307"/>
      <c r="X876" s="530"/>
      <c r="Y876" s="109"/>
      <c r="Z876" s="107"/>
      <c r="AA876" s="110"/>
      <c r="AB876" s="179"/>
      <c r="AC876" s="179"/>
      <c r="AD876" s="179"/>
      <c r="AE876" s="179"/>
      <c r="AF876" s="50"/>
      <c r="AG876" s="50"/>
      <c r="AH876" s="50"/>
      <c r="AI876" s="50"/>
      <c r="AJ876" s="50"/>
      <c r="AK876" s="50"/>
      <c r="AL876" s="50"/>
      <c r="AM876" s="50"/>
      <c r="AN876" s="50"/>
      <c r="AO876" s="50"/>
      <c r="AP876" s="50"/>
      <c r="AQ876" s="50"/>
      <c r="AR876" s="50"/>
    </row>
    <row r="877" spans="1:44" s="69" customFormat="1" ht="30" customHeight="1" thickBot="1">
      <c r="A877" s="401"/>
      <c r="B877" s="60"/>
      <c r="C877" s="402" t="s">
        <v>58</v>
      </c>
      <c r="D877" s="60"/>
      <c r="E877" s="61"/>
      <c r="F877" s="62" t="s">
        <v>54</v>
      </c>
      <c r="G877" s="403"/>
      <c r="H877" s="403"/>
      <c r="I877" s="62" t="s">
        <v>54</v>
      </c>
      <c r="J877" s="62" t="s">
        <v>54</v>
      </c>
      <c r="K877" s="62" t="s">
        <v>54</v>
      </c>
      <c r="L877" s="63">
        <f>SUM(L876:L876)</f>
        <v>0</v>
      </c>
      <c r="M877" s="63">
        <f t="shared" ref="M877:O879" si="908">SUM(M876:M876)</f>
        <v>0</v>
      </c>
      <c r="N877" s="63">
        <f t="shared" si="908"/>
        <v>0</v>
      </c>
      <c r="O877" s="63">
        <f t="shared" si="908"/>
        <v>0</v>
      </c>
      <c r="P877" s="62" t="s">
        <v>54</v>
      </c>
      <c r="Q877" s="62" t="s">
        <v>54</v>
      </c>
      <c r="R877" s="62" t="s">
        <v>54</v>
      </c>
      <c r="S877" s="442"/>
      <c r="T877" s="412"/>
      <c r="U877" s="60"/>
      <c r="V877" s="404">
        <f t="shared" ref="V877" si="909">$AB$15-((N877*24))</f>
        <v>696</v>
      </c>
      <c r="W877" s="516">
        <v>315</v>
      </c>
      <c r="X877" s="98"/>
      <c r="Y877" s="406">
        <f t="shared" ref="Y877" si="910">W877</f>
        <v>315</v>
      </c>
      <c r="Z877" s="404">
        <f t="shared" ref="Z877" si="911">(Y877*(V877-L877*24))/V877</f>
        <v>315</v>
      </c>
      <c r="AA877" s="407">
        <f t="shared" ref="AA877" si="912">(Z877/Y877)*100</f>
        <v>100</v>
      </c>
      <c r="AB877" s="59"/>
    </row>
    <row r="878" spans="1:44" s="51" customFormat="1" ht="30" customHeight="1">
      <c r="A878" s="536">
        <v>29</v>
      </c>
      <c r="B878" s="534" t="s">
        <v>532</v>
      </c>
      <c r="C878" s="547" t="s">
        <v>533</v>
      </c>
      <c r="D878" s="307">
        <v>315</v>
      </c>
      <c r="E878" s="541" t="s">
        <v>53</v>
      </c>
      <c r="F878" s="38" t="s">
        <v>54</v>
      </c>
      <c r="G878" s="53"/>
      <c r="H878" s="53"/>
      <c r="I878" s="247"/>
      <c r="J878" s="247"/>
      <c r="K878" s="247"/>
      <c r="L878" s="321">
        <f>IF(RIGHT(S878)="T",(+H878-G878),0)</f>
        <v>0</v>
      </c>
      <c r="M878" s="321">
        <f>IF(RIGHT(S878)="U",(+H878-G878),0)</f>
        <v>0</v>
      </c>
      <c r="N878" s="321">
        <f>IF(RIGHT(S878)="C",(+H878-G878),0)</f>
        <v>0</v>
      </c>
      <c r="O878" s="321">
        <f>IF(RIGHT(S878)="D",(+H878-G878),0)</f>
        <v>0</v>
      </c>
      <c r="P878" s="44"/>
      <c r="Q878" s="44"/>
      <c r="R878" s="44"/>
      <c r="S878" s="54"/>
      <c r="T878" s="375"/>
      <c r="U878" s="44"/>
      <c r="V878" s="107"/>
      <c r="W878" s="307"/>
      <c r="X878" s="530"/>
      <c r="Y878" s="109"/>
      <c r="Z878" s="107"/>
      <c r="AA878" s="110"/>
      <c r="AB878" s="179"/>
      <c r="AC878" s="179"/>
      <c r="AD878" s="179"/>
      <c r="AE878" s="179"/>
      <c r="AF878" s="50"/>
      <c r="AG878" s="50"/>
      <c r="AH878" s="50"/>
      <c r="AI878" s="50"/>
      <c r="AJ878" s="50"/>
      <c r="AK878" s="50"/>
      <c r="AL878" s="50"/>
      <c r="AM878" s="50"/>
      <c r="AN878" s="50"/>
      <c r="AO878" s="50"/>
      <c r="AP878" s="50"/>
      <c r="AQ878" s="50"/>
      <c r="AR878" s="50"/>
    </row>
    <row r="879" spans="1:44" s="69" customFormat="1" ht="30" customHeight="1" thickBot="1">
      <c r="A879" s="445"/>
      <c r="B879" s="168"/>
      <c r="C879" s="446" t="s">
        <v>58</v>
      </c>
      <c r="D879" s="168"/>
      <c r="E879" s="545"/>
      <c r="F879" s="169" t="s">
        <v>54</v>
      </c>
      <c r="G879" s="447"/>
      <c r="H879" s="447"/>
      <c r="I879" s="169" t="s">
        <v>54</v>
      </c>
      <c r="J879" s="169" t="s">
        <v>54</v>
      </c>
      <c r="K879" s="169" t="s">
        <v>54</v>
      </c>
      <c r="L879" s="170">
        <f>SUM(L878:L878)</f>
        <v>0</v>
      </c>
      <c r="M879" s="170">
        <f t="shared" si="908"/>
        <v>0</v>
      </c>
      <c r="N879" s="170">
        <f t="shared" si="908"/>
        <v>0</v>
      </c>
      <c r="O879" s="170">
        <f t="shared" si="908"/>
        <v>0</v>
      </c>
      <c r="P879" s="169" t="s">
        <v>54</v>
      </c>
      <c r="Q879" s="169" t="s">
        <v>54</v>
      </c>
      <c r="R879" s="169" t="s">
        <v>54</v>
      </c>
      <c r="S879" s="448"/>
      <c r="T879" s="449"/>
      <c r="U879" s="168"/>
      <c r="V879" s="189">
        <f t="shared" ref="V879" si="913">$AB$15-((N879*24))</f>
        <v>696</v>
      </c>
      <c r="W879" s="316">
        <v>315</v>
      </c>
      <c r="X879" s="537"/>
      <c r="Y879" s="191">
        <f t="shared" ref="Y879" si="914">W879</f>
        <v>315</v>
      </c>
      <c r="Z879" s="189">
        <f t="shared" ref="Z879" si="915">(Y879*(V879-L879*24))/V879</f>
        <v>315</v>
      </c>
      <c r="AA879" s="443">
        <f t="shared" ref="AA879" si="916">(Z879/Y879)*100</f>
        <v>100</v>
      </c>
      <c r="AB879" s="59"/>
    </row>
    <row r="880" spans="1:44" s="51" customFormat="1" ht="30" customHeight="1" thickBot="1">
      <c r="A880" s="99">
        <v>30</v>
      </c>
      <c r="B880" s="100" t="s">
        <v>534</v>
      </c>
      <c r="C880" s="245" t="s">
        <v>535</v>
      </c>
      <c r="D880" s="306">
        <v>315</v>
      </c>
      <c r="E880" s="61" t="s">
        <v>53</v>
      </c>
      <c r="F880" s="103" t="s">
        <v>54</v>
      </c>
      <c r="G880" s="371"/>
      <c r="H880" s="371"/>
      <c r="I880" s="246"/>
      <c r="J880" s="246"/>
      <c r="K880" s="246"/>
      <c r="L880" s="896">
        <v>0</v>
      </c>
      <c r="M880" s="896">
        <v>0</v>
      </c>
      <c r="N880" s="896">
        <v>0</v>
      </c>
      <c r="O880" s="896">
        <v>0</v>
      </c>
      <c r="P880" s="105"/>
      <c r="Q880" s="105"/>
      <c r="R880" s="105"/>
      <c r="S880" s="105"/>
      <c r="T880" s="377"/>
      <c r="U880" s="105"/>
      <c r="V880" s="64">
        <f t="shared" si="892"/>
        <v>696</v>
      </c>
      <c r="W880" s="306">
        <v>315</v>
      </c>
      <c r="X880" s="66"/>
      <c r="Y880" s="67">
        <f t="shared" si="813"/>
        <v>315</v>
      </c>
      <c r="Z880" s="64">
        <f t="shared" si="894"/>
        <v>315</v>
      </c>
      <c r="AA880" s="68">
        <f t="shared" si="858"/>
        <v>100</v>
      </c>
      <c r="AB880" s="179"/>
      <c r="AC880" s="179"/>
      <c r="AD880" s="179"/>
      <c r="AE880" s="179"/>
      <c r="AF880" s="50"/>
      <c r="AG880" s="50"/>
      <c r="AH880" s="50"/>
      <c r="AI880" s="50"/>
      <c r="AJ880" s="50"/>
      <c r="AK880" s="50"/>
      <c r="AL880" s="50"/>
      <c r="AM880" s="50"/>
      <c r="AN880" s="50"/>
      <c r="AO880" s="50"/>
      <c r="AP880" s="50"/>
      <c r="AQ880" s="50"/>
      <c r="AR880" s="50"/>
    </row>
    <row r="881" spans="1:44" s="51" customFormat="1" ht="30" customHeight="1" thickBot="1">
      <c r="A881" s="99">
        <v>31</v>
      </c>
      <c r="B881" s="100" t="s">
        <v>536</v>
      </c>
      <c r="C881" s="245" t="s">
        <v>537</v>
      </c>
      <c r="D881" s="306">
        <v>315</v>
      </c>
      <c r="E881" s="70" t="s">
        <v>53</v>
      </c>
      <c r="F881" s="103" t="s">
        <v>54</v>
      </c>
      <c r="G881" s="371"/>
      <c r="H881" s="371"/>
      <c r="I881" s="246"/>
      <c r="J881" s="246"/>
      <c r="K881" s="246"/>
      <c r="L881" s="896">
        <v>0</v>
      </c>
      <c r="M881" s="896">
        <v>0</v>
      </c>
      <c r="N881" s="896">
        <v>0</v>
      </c>
      <c r="O881" s="896">
        <v>0</v>
      </c>
      <c r="P881" s="105"/>
      <c r="Q881" s="105"/>
      <c r="R881" s="105"/>
      <c r="S881" s="105"/>
      <c r="T881" s="377"/>
      <c r="U881" s="105"/>
      <c r="V881" s="64">
        <f t="shared" si="892"/>
        <v>696</v>
      </c>
      <c r="W881" s="306">
        <v>315</v>
      </c>
      <c r="X881" s="66"/>
      <c r="Y881" s="67">
        <f t="shared" si="813"/>
        <v>315</v>
      </c>
      <c r="Z881" s="64">
        <f t="shared" si="894"/>
        <v>315</v>
      </c>
      <c r="AA881" s="68">
        <f t="shared" si="858"/>
        <v>100</v>
      </c>
      <c r="AB881" s="179"/>
      <c r="AC881" s="179"/>
      <c r="AD881" s="179"/>
      <c r="AE881" s="179"/>
      <c r="AF881" s="50"/>
      <c r="AG881" s="50"/>
      <c r="AH881" s="50"/>
      <c r="AI881" s="50"/>
      <c r="AJ881" s="50"/>
      <c r="AK881" s="50"/>
      <c r="AL881" s="50"/>
      <c r="AM881" s="50"/>
      <c r="AN881" s="50"/>
      <c r="AO881" s="50"/>
      <c r="AP881" s="50"/>
      <c r="AQ881" s="50"/>
      <c r="AR881" s="50"/>
    </row>
    <row r="882" spans="1:44" s="51" customFormat="1" ht="30" customHeight="1" thickBot="1">
      <c r="A882" s="99">
        <v>32</v>
      </c>
      <c r="B882" s="859" t="s">
        <v>538</v>
      </c>
      <c r="C882" s="245" t="s">
        <v>539</v>
      </c>
      <c r="D882" s="306">
        <v>315</v>
      </c>
      <c r="E882" s="61" t="s">
        <v>53</v>
      </c>
      <c r="F882" s="103" t="s">
        <v>54</v>
      </c>
      <c r="G882" s="371"/>
      <c r="H882" s="371"/>
      <c r="I882" s="246"/>
      <c r="J882" s="246"/>
      <c r="K882" s="246"/>
      <c r="L882" s="896">
        <v>0</v>
      </c>
      <c r="M882" s="896">
        <v>0</v>
      </c>
      <c r="N882" s="896">
        <v>0</v>
      </c>
      <c r="O882" s="896">
        <v>0</v>
      </c>
      <c r="P882" s="105"/>
      <c r="Q882" s="105"/>
      <c r="R882" s="105"/>
      <c r="S882" s="105"/>
      <c r="T882" s="377"/>
      <c r="U882" s="105"/>
      <c r="V882" s="64">
        <f t="shared" si="892"/>
        <v>696</v>
      </c>
      <c r="W882" s="306">
        <v>315</v>
      </c>
      <c r="X882" s="66"/>
      <c r="Y882" s="67">
        <f t="shared" si="813"/>
        <v>315</v>
      </c>
      <c r="Z882" s="64">
        <f t="shared" si="894"/>
        <v>315</v>
      </c>
      <c r="AA882" s="68">
        <f t="shared" si="858"/>
        <v>100</v>
      </c>
      <c r="AB882" s="179"/>
      <c r="AC882" s="179"/>
      <c r="AD882" s="179"/>
      <c r="AE882" s="179"/>
      <c r="AF882" s="50"/>
      <c r="AG882" s="50"/>
      <c r="AH882" s="50"/>
      <c r="AI882" s="50"/>
      <c r="AJ882" s="50"/>
      <c r="AK882" s="50"/>
      <c r="AL882" s="50"/>
      <c r="AM882" s="50"/>
      <c r="AN882" s="50"/>
      <c r="AO882" s="50"/>
      <c r="AP882" s="50"/>
      <c r="AQ882" s="50"/>
      <c r="AR882" s="50"/>
    </row>
    <row r="883" spans="1:44" s="51" customFormat="1" ht="30" customHeight="1" thickBot="1">
      <c r="A883" s="99">
        <v>33</v>
      </c>
      <c r="B883" s="859" t="s">
        <v>540</v>
      </c>
      <c r="C883" s="245" t="s">
        <v>541</v>
      </c>
      <c r="D883" s="306">
        <v>315</v>
      </c>
      <c r="E883" s="70" t="s">
        <v>53</v>
      </c>
      <c r="F883" s="103" t="s">
        <v>54</v>
      </c>
      <c r="G883" s="371"/>
      <c r="H883" s="371"/>
      <c r="I883" s="246"/>
      <c r="J883" s="246"/>
      <c r="K883" s="246"/>
      <c r="L883" s="896">
        <v>0</v>
      </c>
      <c r="M883" s="896">
        <v>0</v>
      </c>
      <c r="N883" s="896">
        <v>0</v>
      </c>
      <c r="O883" s="896">
        <v>0</v>
      </c>
      <c r="P883" s="105"/>
      <c r="Q883" s="105"/>
      <c r="R883" s="105"/>
      <c r="S883" s="105"/>
      <c r="T883" s="377"/>
      <c r="U883" s="105"/>
      <c r="V883" s="64">
        <f t="shared" si="892"/>
        <v>696</v>
      </c>
      <c r="W883" s="306">
        <v>315</v>
      </c>
      <c r="X883" s="66"/>
      <c r="Y883" s="67">
        <f t="shared" si="813"/>
        <v>315</v>
      </c>
      <c r="Z883" s="64">
        <f t="shared" si="894"/>
        <v>315</v>
      </c>
      <c r="AA883" s="68">
        <f t="shared" si="858"/>
        <v>100</v>
      </c>
      <c r="AB883" s="179"/>
      <c r="AC883" s="179"/>
      <c r="AD883" s="179"/>
      <c r="AE883" s="179"/>
      <c r="AF883" s="50"/>
      <c r="AG883" s="50"/>
      <c r="AH883" s="50"/>
      <c r="AI883" s="50"/>
      <c r="AJ883" s="50"/>
      <c r="AK883" s="50"/>
      <c r="AL883" s="50"/>
      <c r="AM883" s="50"/>
      <c r="AN883" s="50"/>
      <c r="AO883" s="50"/>
      <c r="AP883" s="50"/>
      <c r="AQ883" s="50"/>
      <c r="AR883" s="50"/>
    </row>
    <row r="884" spans="1:44" s="51" customFormat="1" ht="30" customHeight="1" thickBot="1">
      <c r="A884" s="99">
        <v>34</v>
      </c>
      <c r="B884" s="100" t="s">
        <v>542</v>
      </c>
      <c r="C884" s="245" t="s">
        <v>543</v>
      </c>
      <c r="D884" s="306">
        <v>315</v>
      </c>
      <c r="E884" s="61" t="s">
        <v>53</v>
      </c>
      <c r="F884" s="103" t="s">
        <v>54</v>
      </c>
      <c r="G884" s="371"/>
      <c r="H884" s="371"/>
      <c r="I884" s="246"/>
      <c r="J884" s="246"/>
      <c r="K884" s="246"/>
      <c r="L884" s="896">
        <v>0</v>
      </c>
      <c r="M884" s="896">
        <v>0</v>
      </c>
      <c r="N884" s="896">
        <v>0</v>
      </c>
      <c r="O884" s="896">
        <v>0</v>
      </c>
      <c r="P884" s="105"/>
      <c r="Q884" s="105"/>
      <c r="R884" s="105"/>
      <c r="S884" s="105"/>
      <c r="T884" s="377"/>
      <c r="U884" s="105"/>
      <c r="V884" s="64">
        <f t="shared" si="892"/>
        <v>696</v>
      </c>
      <c r="W884" s="306">
        <v>315</v>
      </c>
      <c r="X884" s="66"/>
      <c r="Y884" s="67">
        <f t="shared" si="813"/>
        <v>315</v>
      </c>
      <c r="Z884" s="64">
        <f t="shared" si="894"/>
        <v>315</v>
      </c>
      <c r="AA884" s="68">
        <f t="shared" si="858"/>
        <v>100</v>
      </c>
      <c r="AB884" s="179"/>
      <c r="AC884" s="179"/>
      <c r="AD884" s="179"/>
      <c r="AE884" s="179"/>
      <c r="AF884" s="50"/>
      <c r="AG884" s="50"/>
      <c r="AH884" s="50"/>
      <c r="AI884" s="50"/>
      <c r="AJ884" s="50"/>
      <c r="AK884" s="50"/>
      <c r="AL884" s="50"/>
      <c r="AM884" s="50"/>
      <c r="AN884" s="50"/>
      <c r="AO884" s="50"/>
      <c r="AP884" s="50"/>
      <c r="AQ884" s="50"/>
      <c r="AR884" s="50"/>
    </row>
    <row r="885" spans="1:44" s="51" customFormat="1" ht="30" customHeight="1" thickBot="1">
      <c r="A885" s="99">
        <v>35</v>
      </c>
      <c r="B885" s="100" t="s">
        <v>544</v>
      </c>
      <c r="C885" s="245" t="s">
        <v>545</v>
      </c>
      <c r="D885" s="306">
        <v>500</v>
      </c>
      <c r="E885" s="70" t="s">
        <v>53</v>
      </c>
      <c r="F885" s="103" t="s">
        <v>54</v>
      </c>
      <c r="G885" s="371"/>
      <c r="H885" s="371"/>
      <c r="I885" s="246"/>
      <c r="J885" s="246"/>
      <c r="K885" s="246"/>
      <c r="L885" s="896">
        <v>0</v>
      </c>
      <c r="M885" s="896">
        <v>0</v>
      </c>
      <c r="N885" s="896">
        <v>0</v>
      </c>
      <c r="O885" s="896">
        <v>0</v>
      </c>
      <c r="P885" s="105"/>
      <c r="Q885" s="105"/>
      <c r="R885" s="105"/>
      <c r="S885" s="105"/>
      <c r="T885" s="377"/>
      <c r="U885" s="105"/>
      <c r="V885" s="64">
        <f t="shared" si="892"/>
        <v>696</v>
      </c>
      <c r="W885" s="306">
        <v>500</v>
      </c>
      <c r="X885" s="66"/>
      <c r="Y885" s="67">
        <f t="shared" si="813"/>
        <v>500</v>
      </c>
      <c r="Z885" s="64">
        <f t="shared" si="894"/>
        <v>500</v>
      </c>
      <c r="AA885" s="68">
        <f t="shared" si="858"/>
        <v>100</v>
      </c>
      <c r="AB885" s="179"/>
      <c r="AC885" s="179"/>
      <c r="AD885" s="179"/>
      <c r="AE885" s="179"/>
      <c r="AF885" s="50"/>
      <c r="AG885" s="50"/>
      <c r="AH885" s="50"/>
      <c r="AI885" s="50"/>
      <c r="AJ885" s="50"/>
      <c r="AK885" s="50"/>
      <c r="AL885" s="50"/>
      <c r="AM885" s="50"/>
      <c r="AN885" s="50"/>
      <c r="AO885" s="50"/>
      <c r="AP885" s="50"/>
      <c r="AQ885" s="50"/>
      <c r="AR885" s="50"/>
    </row>
    <row r="886" spans="1:44" s="51" customFormat="1" ht="30" customHeight="1" thickBot="1">
      <c r="A886" s="99">
        <v>36</v>
      </c>
      <c r="B886" s="100" t="s">
        <v>546</v>
      </c>
      <c r="C886" s="245" t="s">
        <v>547</v>
      </c>
      <c r="D886" s="306">
        <v>315</v>
      </c>
      <c r="E886" s="529" t="s">
        <v>53</v>
      </c>
      <c r="F886" s="103" t="s">
        <v>54</v>
      </c>
      <c r="G886" s="399"/>
      <c r="H886" s="399"/>
      <c r="I886" s="324"/>
      <c r="J886" s="324"/>
      <c r="K886" s="324"/>
      <c r="L886" s="41">
        <f>IF(RIGHT(S886)="T",(+H886-G886),0)</f>
        <v>0</v>
      </c>
      <c r="M886" s="41">
        <f>IF(RIGHT(S886)="U",(+H886-G886),0)</f>
        <v>0</v>
      </c>
      <c r="N886" s="41">
        <f>IF(RIGHT(S886)="C",(+H886-G886),0)</f>
        <v>0</v>
      </c>
      <c r="O886" s="41">
        <f>IF(RIGHT(S886)="D",(+H886-G886),0)</f>
        <v>0</v>
      </c>
      <c r="P886" s="216"/>
      <c r="Q886" s="216"/>
      <c r="R886" s="216"/>
      <c r="S886" s="393"/>
      <c r="T886" s="714"/>
      <c r="U886" s="216"/>
      <c r="V886" s="217"/>
      <c r="W886" s="764"/>
      <c r="X886" s="761"/>
      <c r="Y886" s="220"/>
      <c r="Z886" s="217"/>
      <c r="AA886" s="339"/>
      <c r="AB886" s="179"/>
      <c r="AC886" s="179"/>
      <c r="AD886" s="179"/>
      <c r="AE886" s="179"/>
      <c r="AF886" s="50"/>
      <c r="AG886" s="50"/>
      <c r="AH886" s="50"/>
      <c r="AI886" s="50"/>
      <c r="AJ886" s="50"/>
      <c r="AK886" s="50"/>
      <c r="AL886" s="50"/>
      <c r="AM886" s="50"/>
      <c r="AN886" s="50"/>
      <c r="AO886" s="50"/>
      <c r="AP886" s="50"/>
      <c r="AQ886" s="50"/>
      <c r="AR886" s="50"/>
    </row>
    <row r="887" spans="1:44" s="51" customFormat="1" ht="30" customHeight="1" thickBot="1">
      <c r="A887" s="445"/>
      <c r="B887" s="168"/>
      <c r="C887" s="446" t="s">
        <v>58</v>
      </c>
      <c r="D887" s="168"/>
      <c r="E887" s="657"/>
      <c r="F887" s="169" t="s">
        <v>54</v>
      </c>
      <c r="G887" s="403"/>
      <c r="H887" s="403"/>
      <c r="I887" s="169" t="s">
        <v>54</v>
      </c>
      <c r="J887" s="169" t="s">
        <v>54</v>
      </c>
      <c r="K887" s="169" t="s">
        <v>54</v>
      </c>
      <c r="L887" s="170">
        <f>SUM(L886:L886)</f>
        <v>0</v>
      </c>
      <c r="M887" s="170">
        <f t="shared" ref="M887:O887" si="917">SUM(M886:M886)</f>
        <v>0</v>
      </c>
      <c r="N887" s="170">
        <f t="shared" si="917"/>
        <v>0</v>
      </c>
      <c r="O887" s="170">
        <f t="shared" si="917"/>
        <v>0</v>
      </c>
      <c r="P887" s="169" t="s">
        <v>54</v>
      </c>
      <c r="Q887" s="169" t="s">
        <v>54</v>
      </c>
      <c r="R887" s="169" t="s">
        <v>54</v>
      </c>
      <c r="S887" s="448"/>
      <c r="T887" s="449"/>
      <c r="U887" s="168"/>
      <c r="V887" s="189">
        <f t="shared" ref="V887" si="918">$AB$15-((N887*24))</f>
        <v>696</v>
      </c>
      <c r="W887" s="656">
        <v>315</v>
      </c>
      <c r="X887" s="639"/>
      <c r="Y887" s="191">
        <f t="shared" ref="Y887" si="919">W887</f>
        <v>315</v>
      </c>
      <c r="Z887" s="189">
        <f t="shared" ref="Z887" si="920">(Y887*(V887-L887*24))/V887</f>
        <v>315</v>
      </c>
      <c r="AA887" s="443">
        <f t="shared" ref="AA887" si="921">(Z887/Y887)*100</f>
        <v>100</v>
      </c>
      <c r="AB887" s="179"/>
      <c r="AC887" s="179"/>
      <c r="AD887" s="179"/>
      <c r="AE887" s="179"/>
      <c r="AF887" s="50"/>
      <c r="AG887" s="50"/>
      <c r="AH887" s="50"/>
      <c r="AI887" s="50"/>
      <c r="AJ887" s="50"/>
      <c r="AK887" s="50"/>
      <c r="AL887" s="50"/>
      <c r="AM887" s="50"/>
      <c r="AN887" s="50"/>
      <c r="AO887" s="50"/>
      <c r="AP887" s="50"/>
      <c r="AQ887" s="50"/>
      <c r="AR887" s="50"/>
    </row>
    <row r="888" spans="1:44" s="51" customFormat="1" ht="30" customHeight="1" thickBot="1">
      <c r="A888" s="99">
        <v>37</v>
      </c>
      <c r="B888" s="100" t="s">
        <v>548</v>
      </c>
      <c r="C888" s="245" t="s">
        <v>549</v>
      </c>
      <c r="D888" s="306">
        <v>315</v>
      </c>
      <c r="E888" s="70" t="s">
        <v>53</v>
      </c>
      <c r="F888" s="103" t="s">
        <v>54</v>
      </c>
      <c r="G888" s="399"/>
      <c r="H888" s="399"/>
      <c r="I888" s="324"/>
      <c r="J888" s="324"/>
      <c r="K888" s="324"/>
      <c r="L888" s="41">
        <f>IF(RIGHT(S888)="T",(+H888-G888),0)</f>
        <v>0</v>
      </c>
      <c r="M888" s="41">
        <f>IF(RIGHT(S888)="U",(+H888-G888),0)</f>
        <v>0</v>
      </c>
      <c r="N888" s="41">
        <f>IF(RIGHT(S888)="C",(+H888-G888),0)</f>
        <v>0</v>
      </c>
      <c r="O888" s="41">
        <f>IF(RIGHT(S888)="D",(+H888-G888),0)</f>
        <v>0</v>
      </c>
      <c r="P888" s="216"/>
      <c r="Q888" s="216"/>
      <c r="R888" s="216"/>
      <c r="S888" s="393"/>
      <c r="T888" s="714"/>
      <c r="U888" s="105"/>
      <c r="V888" s="64"/>
      <c r="W888" s="306"/>
      <c r="X888" s="66"/>
      <c r="Y888" s="67"/>
      <c r="Z888" s="64"/>
      <c r="AA888" s="68"/>
      <c r="AB888" s="179"/>
      <c r="AC888" s="179"/>
      <c r="AD888" s="179"/>
      <c r="AE888" s="179"/>
      <c r="AF888" s="50"/>
      <c r="AG888" s="50"/>
      <c r="AH888" s="50"/>
      <c r="AI888" s="50"/>
      <c r="AJ888" s="50"/>
      <c r="AK888" s="50"/>
      <c r="AL888" s="50"/>
      <c r="AM888" s="50"/>
      <c r="AN888" s="50"/>
      <c r="AO888" s="50"/>
      <c r="AP888" s="50"/>
      <c r="AQ888" s="50"/>
      <c r="AR888" s="50"/>
    </row>
    <row r="889" spans="1:44" s="51" customFormat="1" ht="30" customHeight="1" thickBot="1">
      <c r="A889" s="445"/>
      <c r="B889" s="168"/>
      <c r="C889" s="446" t="s">
        <v>58</v>
      </c>
      <c r="D889" s="168"/>
      <c r="E889" s="786"/>
      <c r="F889" s="169" t="s">
        <v>54</v>
      </c>
      <c r="G889" s="403"/>
      <c r="H889" s="403"/>
      <c r="I889" s="169" t="s">
        <v>54</v>
      </c>
      <c r="J889" s="169" t="s">
        <v>54</v>
      </c>
      <c r="K889" s="169" t="s">
        <v>54</v>
      </c>
      <c r="L889" s="170">
        <f>SUM(L888:L888)</f>
        <v>0</v>
      </c>
      <c r="M889" s="170">
        <f t="shared" ref="M889:O891" si="922">SUM(M888:M888)</f>
        <v>0</v>
      </c>
      <c r="N889" s="170">
        <f t="shared" si="922"/>
        <v>0</v>
      </c>
      <c r="O889" s="170">
        <f t="shared" si="922"/>
        <v>0</v>
      </c>
      <c r="P889" s="169" t="s">
        <v>54</v>
      </c>
      <c r="Q889" s="169" t="s">
        <v>54</v>
      </c>
      <c r="R889" s="169" t="s">
        <v>54</v>
      </c>
      <c r="S889" s="448"/>
      <c r="T889" s="449"/>
      <c r="U889" s="105"/>
      <c r="V889" s="64">
        <f t="shared" ref="V889" si="923">$AB$15-((N889*24))</f>
        <v>696</v>
      </c>
      <c r="W889" s="306">
        <v>315</v>
      </c>
      <c r="X889" s="66"/>
      <c r="Y889" s="67">
        <f t="shared" ref="Y889" si="924">W889</f>
        <v>315</v>
      </c>
      <c r="Z889" s="64">
        <f t="shared" ref="Z889" si="925">(Y889*(V889-L889*24))/V889</f>
        <v>315</v>
      </c>
      <c r="AA889" s="68">
        <f t="shared" ref="AA889" si="926">(Z889/Y889)*100</f>
        <v>100</v>
      </c>
      <c r="AB889" s="179"/>
      <c r="AC889" s="179"/>
      <c r="AD889" s="179"/>
      <c r="AE889" s="179"/>
      <c r="AF889" s="50"/>
      <c r="AG889" s="50"/>
      <c r="AH889" s="50"/>
      <c r="AI889" s="50"/>
      <c r="AJ889" s="50"/>
      <c r="AK889" s="50"/>
      <c r="AL889" s="50"/>
      <c r="AM889" s="50"/>
      <c r="AN889" s="50"/>
      <c r="AO889" s="50"/>
      <c r="AP889" s="50"/>
      <c r="AQ889" s="50"/>
      <c r="AR889" s="50"/>
    </row>
    <row r="890" spans="1:44" s="51" customFormat="1" ht="30" customHeight="1" thickBot="1">
      <c r="A890" s="99">
        <v>38</v>
      </c>
      <c r="B890" s="100" t="s">
        <v>550</v>
      </c>
      <c r="C890" s="245" t="s">
        <v>551</v>
      </c>
      <c r="D890" s="306">
        <v>500</v>
      </c>
      <c r="E890" s="61" t="s">
        <v>53</v>
      </c>
      <c r="F890" s="103" t="s">
        <v>54</v>
      </c>
      <c r="G890" s="399"/>
      <c r="H890" s="399"/>
      <c r="I890" s="324"/>
      <c r="J890" s="324"/>
      <c r="K890" s="324"/>
      <c r="L890" s="41">
        <f>IF(RIGHT(S890)="T",(+H890-G890),0)</f>
        <v>0</v>
      </c>
      <c r="M890" s="41">
        <f>IF(RIGHT(S890)="U",(+H890-G890),0)</f>
        <v>0</v>
      </c>
      <c r="N890" s="41">
        <f>IF(RIGHT(S890)="C",(+H890-G890),0)</f>
        <v>0</v>
      </c>
      <c r="O890" s="41">
        <f>IF(RIGHT(S890)="D",(+H890-G890),0)</f>
        <v>0</v>
      </c>
      <c r="P890" s="216"/>
      <c r="Q890" s="216"/>
      <c r="R890" s="216"/>
      <c r="S890" s="393"/>
      <c r="T890" s="714"/>
      <c r="U890" s="105"/>
      <c r="V890" s="64"/>
      <c r="W890" s="306"/>
      <c r="X890" s="66"/>
      <c r="Y890" s="67"/>
      <c r="Z890" s="64"/>
      <c r="AA890" s="68"/>
      <c r="AB890" s="179"/>
      <c r="AC890" s="179"/>
      <c r="AD890" s="179"/>
      <c r="AE890" s="179"/>
      <c r="AF890" s="50"/>
      <c r="AG890" s="50"/>
      <c r="AH890" s="50"/>
      <c r="AI890" s="50"/>
      <c r="AJ890" s="50"/>
      <c r="AK890" s="50"/>
      <c r="AL890" s="50"/>
      <c r="AM890" s="50"/>
      <c r="AN890" s="50"/>
      <c r="AO890" s="50"/>
      <c r="AP890" s="50"/>
      <c r="AQ890" s="50"/>
      <c r="AR890" s="50"/>
    </row>
    <row r="891" spans="1:44" s="51" customFormat="1" ht="30" customHeight="1" thickBot="1">
      <c r="A891" s="445"/>
      <c r="B891" s="168"/>
      <c r="C891" s="446" t="s">
        <v>58</v>
      </c>
      <c r="D891" s="168"/>
      <c r="E891" s="786"/>
      <c r="F891" s="169" t="s">
        <v>54</v>
      </c>
      <c r="G891" s="403"/>
      <c r="H891" s="403"/>
      <c r="I891" s="169" t="s">
        <v>54</v>
      </c>
      <c r="J891" s="169" t="s">
        <v>54</v>
      </c>
      <c r="K891" s="169" t="s">
        <v>54</v>
      </c>
      <c r="L891" s="170">
        <f>SUM(L890:L890)</f>
        <v>0</v>
      </c>
      <c r="M891" s="170">
        <f t="shared" si="922"/>
        <v>0</v>
      </c>
      <c r="N891" s="170">
        <f t="shared" si="922"/>
        <v>0</v>
      </c>
      <c r="O891" s="170">
        <f t="shared" si="922"/>
        <v>0</v>
      </c>
      <c r="P891" s="169" t="s">
        <v>54</v>
      </c>
      <c r="Q891" s="169" t="s">
        <v>54</v>
      </c>
      <c r="R891" s="169" t="s">
        <v>54</v>
      </c>
      <c r="S891" s="448"/>
      <c r="T891" s="449"/>
      <c r="U891" s="105"/>
      <c r="V891" s="64">
        <f t="shared" ref="V891" si="927">$AB$15-((N891*24))</f>
        <v>696</v>
      </c>
      <c r="W891" s="306">
        <v>500</v>
      </c>
      <c r="X891" s="66"/>
      <c r="Y891" s="67">
        <f t="shared" ref="Y891" si="928">W891</f>
        <v>500</v>
      </c>
      <c r="Z891" s="64">
        <f t="shared" ref="Z891" si="929">(Y891*(V891-L891*24))/V891</f>
        <v>500</v>
      </c>
      <c r="AA891" s="68">
        <f t="shared" ref="AA891" si="930">(Z891/Y891)*100</f>
        <v>100</v>
      </c>
      <c r="AB891" s="179"/>
      <c r="AC891" s="179"/>
      <c r="AD891" s="179"/>
      <c r="AE891" s="179"/>
      <c r="AF891" s="50"/>
      <c r="AG891" s="50"/>
      <c r="AH891" s="50"/>
      <c r="AI891" s="50"/>
      <c r="AJ891" s="50"/>
      <c r="AK891" s="50"/>
      <c r="AL891" s="50"/>
      <c r="AM891" s="50"/>
      <c r="AN891" s="50"/>
      <c r="AO891" s="50"/>
      <c r="AP891" s="50"/>
      <c r="AQ891" s="50"/>
      <c r="AR891" s="50"/>
    </row>
    <row r="892" spans="1:44" s="51" customFormat="1" ht="30" customHeight="1" thickBot="1">
      <c r="A892" s="1059">
        <v>39</v>
      </c>
      <c r="B892" s="1074" t="s">
        <v>552</v>
      </c>
      <c r="C892" s="1055" t="s">
        <v>553</v>
      </c>
      <c r="D892" s="1217">
        <v>500</v>
      </c>
      <c r="E892" s="1219" t="s">
        <v>53</v>
      </c>
      <c r="F892" s="798" t="s">
        <v>54</v>
      </c>
      <c r="G892" s="399"/>
      <c r="H892" s="399"/>
      <c r="I892" s="324"/>
      <c r="J892" s="324"/>
      <c r="K892" s="324"/>
      <c r="L892" s="41">
        <f>IF(RIGHT(S892)="T",(+H892-G892),0)</f>
        <v>0</v>
      </c>
      <c r="M892" s="41">
        <f>IF(RIGHT(S892)="U",(+H892-G892),0)</f>
        <v>0</v>
      </c>
      <c r="N892" s="41">
        <f>IF(RIGHT(S892)="C",(+H892-G892),0)</f>
        <v>0</v>
      </c>
      <c r="O892" s="41">
        <f>IF(RIGHT(S892)="D",(+H892-G892),0)</f>
        <v>0</v>
      </c>
      <c r="P892" s="216"/>
      <c r="Q892" s="216"/>
      <c r="R892" s="216"/>
      <c r="S892" s="393"/>
      <c r="T892" s="714"/>
      <c r="U892" s="105"/>
      <c r="V892" s="64"/>
      <c r="W892" s="306"/>
      <c r="X892" s="66"/>
      <c r="Y892" s="67"/>
      <c r="Z892" s="64"/>
      <c r="AA892" s="68"/>
      <c r="AB892" s="179"/>
      <c r="AC892" s="179"/>
      <c r="AD892" s="179"/>
      <c r="AE892" s="179"/>
      <c r="AF892" s="50"/>
      <c r="AG892" s="50"/>
      <c r="AH892" s="50"/>
      <c r="AI892" s="50"/>
      <c r="AJ892" s="50"/>
      <c r="AK892" s="50"/>
      <c r="AL892" s="50"/>
      <c r="AM892" s="50"/>
      <c r="AN892" s="50"/>
      <c r="AO892" s="50"/>
      <c r="AP892" s="50"/>
      <c r="AQ892" s="50"/>
      <c r="AR892" s="50"/>
    </row>
    <row r="893" spans="1:44" s="51" customFormat="1" ht="30" customHeight="1" thickBot="1">
      <c r="A893" s="1105"/>
      <c r="B893" s="1076"/>
      <c r="C893" s="1090"/>
      <c r="D893" s="1218"/>
      <c r="E893" s="1220"/>
      <c r="F893" s="799"/>
      <c r="G893" s="399"/>
      <c r="H893" s="399"/>
      <c r="I893" s="324"/>
      <c r="J893" s="324"/>
      <c r="K893" s="324"/>
      <c r="L893" s="41">
        <f>IF(RIGHT(S893)="T",(+H893-G893),0)</f>
        <v>0</v>
      </c>
      <c r="M893" s="41">
        <f>IF(RIGHT(S893)="U",(+H893-G893),0)</f>
        <v>0</v>
      </c>
      <c r="N893" s="41">
        <f>IF(RIGHT(S893)="C",(+H893-G893),0)</f>
        <v>0</v>
      </c>
      <c r="O893" s="41">
        <f>IF(RIGHT(S893)="D",(+H893-G893),0)</f>
        <v>0</v>
      </c>
      <c r="P893" s="216"/>
      <c r="Q893" s="216"/>
      <c r="R893" s="216"/>
      <c r="S893" s="393"/>
      <c r="T893" s="714"/>
      <c r="U893" s="105"/>
      <c r="V893" s="64"/>
      <c r="W893" s="306"/>
      <c r="X893" s="66"/>
      <c r="Y893" s="67"/>
      <c r="Z893" s="64"/>
      <c r="AA893" s="68"/>
      <c r="AB893" s="179"/>
      <c r="AC893" s="179"/>
      <c r="AD893" s="179"/>
      <c r="AE893" s="179"/>
      <c r="AF893" s="50"/>
      <c r="AG893" s="50"/>
      <c r="AH893" s="50"/>
      <c r="AI893" s="50"/>
      <c r="AJ893" s="50"/>
      <c r="AK893" s="50"/>
      <c r="AL893" s="50"/>
      <c r="AM893" s="50"/>
      <c r="AN893" s="50"/>
      <c r="AO893" s="50"/>
      <c r="AP893" s="50"/>
      <c r="AQ893" s="50"/>
      <c r="AR893" s="50"/>
    </row>
    <row r="894" spans="1:44" s="51" customFormat="1" ht="30" customHeight="1" thickBot="1">
      <c r="A894" s="445"/>
      <c r="B894" s="168"/>
      <c r="C894" s="446" t="s">
        <v>58</v>
      </c>
      <c r="D894" s="168"/>
      <c r="E894" s="786"/>
      <c r="F894" s="169" t="s">
        <v>54</v>
      </c>
      <c r="G894" s="403"/>
      <c r="H894" s="403"/>
      <c r="I894" s="169" t="s">
        <v>54</v>
      </c>
      <c r="J894" s="169" t="s">
        <v>54</v>
      </c>
      <c r="K894" s="169" t="s">
        <v>54</v>
      </c>
      <c r="L894" s="170">
        <f>SUM(L892:L893)</f>
        <v>0</v>
      </c>
      <c r="M894" s="170">
        <f>SUM(M892:M893)</f>
        <v>0</v>
      </c>
      <c r="N894" s="170">
        <f>SUM(N892:N893)</f>
        <v>0</v>
      </c>
      <c r="O894" s="170">
        <f>SUM(O892:O893)</f>
        <v>0</v>
      </c>
      <c r="P894" s="169" t="s">
        <v>54</v>
      </c>
      <c r="Q894" s="169" t="s">
        <v>54</v>
      </c>
      <c r="R894" s="169" t="s">
        <v>54</v>
      </c>
      <c r="S894" s="448"/>
      <c r="T894" s="449"/>
      <c r="U894" s="105"/>
      <c r="V894" s="64">
        <f t="shared" ref="V894" si="931">$AB$15-((N894*24))</f>
        <v>696</v>
      </c>
      <c r="W894" s="306">
        <v>500</v>
      </c>
      <c r="X894" s="66"/>
      <c r="Y894" s="67">
        <f t="shared" ref="Y894" si="932">W894</f>
        <v>500</v>
      </c>
      <c r="Z894" s="64">
        <f t="shared" ref="Z894" si="933">(Y894*(V894-L894*24))/V894</f>
        <v>500</v>
      </c>
      <c r="AA894" s="68">
        <f t="shared" ref="AA894" si="934">(Z894/Y894)*100</f>
        <v>100</v>
      </c>
      <c r="AB894" s="179"/>
      <c r="AC894" s="179"/>
      <c r="AD894" s="179"/>
      <c r="AE894" s="179"/>
      <c r="AF894" s="50"/>
      <c r="AG894" s="50"/>
      <c r="AH894" s="50"/>
      <c r="AI894" s="50"/>
      <c r="AJ894" s="50"/>
      <c r="AK894" s="50"/>
      <c r="AL894" s="50"/>
      <c r="AM894" s="50"/>
      <c r="AN894" s="50"/>
      <c r="AO894" s="50"/>
      <c r="AP894" s="50"/>
      <c r="AQ894" s="50"/>
      <c r="AR894" s="50"/>
    </row>
    <row r="895" spans="1:44" s="51" customFormat="1" ht="30" customHeight="1" thickBot="1">
      <c r="A895" s="99">
        <v>40</v>
      </c>
      <c r="B895" s="100" t="s">
        <v>554</v>
      </c>
      <c r="C895" s="245" t="s">
        <v>555</v>
      </c>
      <c r="D895" s="306">
        <v>315</v>
      </c>
      <c r="E895" s="61" t="s">
        <v>53</v>
      </c>
      <c r="F895" s="798" t="s">
        <v>54</v>
      </c>
      <c r="G895" s="399"/>
      <c r="H895" s="399"/>
      <c r="I895" s="324"/>
      <c r="J895" s="324"/>
      <c r="K895" s="324"/>
      <c r="L895" s="41">
        <f>IF(RIGHT(S895)="T",(+H895-G895),0)</f>
        <v>0</v>
      </c>
      <c r="M895" s="41">
        <f>IF(RIGHT(S895)="U",(+H895-G895),0)</f>
        <v>0</v>
      </c>
      <c r="N895" s="41">
        <f>IF(RIGHT(S895)="C",(+H895-G895),0)</f>
        <v>0</v>
      </c>
      <c r="O895" s="41">
        <f>IF(RIGHT(S895)="D",(+H895-G895),0)</f>
        <v>0</v>
      </c>
      <c r="P895" s="216"/>
      <c r="Q895" s="216"/>
      <c r="R895" s="216"/>
      <c r="S895" s="393"/>
      <c r="T895" s="714"/>
      <c r="U895" s="105"/>
      <c r="V895" s="64"/>
      <c r="W895" s="306"/>
      <c r="X895" s="66"/>
      <c r="Y895" s="67"/>
      <c r="Z895" s="64"/>
      <c r="AA895" s="68"/>
      <c r="AB895" s="179"/>
      <c r="AC895" s="179"/>
      <c r="AD895" s="179"/>
      <c r="AE895" s="179"/>
      <c r="AF895" s="50"/>
      <c r="AG895" s="50"/>
      <c r="AH895" s="50"/>
      <c r="AI895" s="50"/>
      <c r="AJ895" s="50"/>
      <c r="AK895" s="50"/>
      <c r="AL895" s="50"/>
      <c r="AM895" s="50"/>
      <c r="AN895" s="50"/>
      <c r="AO895" s="50"/>
      <c r="AP895" s="50"/>
      <c r="AQ895" s="50"/>
      <c r="AR895" s="50"/>
    </row>
    <row r="896" spans="1:44" s="51" customFormat="1" ht="30" customHeight="1" thickBot="1">
      <c r="A896" s="445"/>
      <c r="B896" s="168"/>
      <c r="C896" s="446" t="s">
        <v>58</v>
      </c>
      <c r="D896" s="168"/>
      <c r="E896" s="786"/>
      <c r="F896" s="169" t="s">
        <v>54</v>
      </c>
      <c r="G896" s="403"/>
      <c r="H896" s="403"/>
      <c r="I896" s="169" t="s">
        <v>54</v>
      </c>
      <c r="J896" s="169" t="s">
        <v>54</v>
      </c>
      <c r="K896" s="169" t="s">
        <v>54</v>
      </c>
      <c r="L896" s="170">
        <f>SUM(L894:L895)</f>
        <v>0</v>
      </c>
      <c r="M896" s="170">
        <f>SUM(M894:M895)</f>
        <v>0</v>
      </c>
      <c r="N896" s="170">
        <f>SUM(N894:N895)</f>
        <v>0</v>
      </c>
      <c r="O896" s="170">
        <f>SUM(O894:O895)</f>
        <v>0</v>
      </c>
      <c r="P896" s="169" t="s">
        <v>54</v>
      </c>
      <c r="Q896" s="169" t="s">
        <v>54</v>
      </c>
      <c r="R896" s="169" t="s">
        <v>54</v>
      </c>
      <c r="S896" s="448"/>
      <c r="T896" s="449"/>
      <c r="U896" s="105"/>
      <c r="V896" s="64">
        <f t="shared" ref="V896" si="935">$AB$15-((N896*24))</f>
        <v>696</v>
      </c>
      <c r="W896" s="306">
        <v>315</v>
      </c>
      <c r="X896" s="66"/>
      <c r="Y896" s="67">
        <f t="shared" ref="Y896" si="936">W896</f>
        <v>315</v>
      </c>
      <c r="Z896" s="64">
        <f t="shared" ref="Z896" si="937">(Y896*(V896-L896*24))/V896</f>
        <v>315</v>
      </c>
      <c r="AA896" s="68">
        <f t="shared" ref="AA896" si="938">(Z896/Y896)*100</f>
        <v>100</v>
      </c>
      <c r="AB896" s="179"/>
      <c r="AC896" s="179"/>
      <c r="AD896" s="179"/>
      <c r="AE896" s="179"/>
      <c r="AF896" s="50"/>
      <c r="AG896" s="50"/>
      <c r="AH896" s="50"/>
      <c r="AI896" s="50"/>
      <c r="AJ896" s="50"/>
      <c r="AK896" s="50"/>
      <c r="AL896" s="50"/>
      <c r="AM896" s="50"/>
      <c r="AN896" s="50"/>
      <c r="AO896" s="50"/>
      <c r="AP896" s="50"/>
      <c r="AQ896" s="50"/>
      <c r="AR896" s="50"/>
    </row>
    <row r="897" spans="1:44" s="51" customFormat="1" ht="30" customHeight="1" thickBot="1">
      <c r="A897" s="99">
        <v>41</v>
      </c>
      <c r="B897" s="100" t="s">
        <v>556</v>
      </c>
      <c r="C897" s="245" t="s">
        <v>557</v>
      </c>
      <c r="D897" s="306">
        <v>315</v>
      </c>
      <c r="E897" s="70" t="s">
        <v>53</v>
      </c>
      <c r="F897" s="38" t="s">
        <v>54</v>
      </c>
      <c r="G897" s="399"/>
      <c r="H897" s="399"/>
      <c r="I897" s="247"/>
      <c r="J897" s="247"/>
      <c r="K897" s="247"/>
      <c r="L897" s="321">
        <f>IF(RIGHT(S897)="T",(+H897-G897),0)</f>
        <v>0</v>
      </c>
      <c r="M897" s="321">
        <f>IF(RIGHT(S897)="U",(+H897-G897),0)</f>
        <v>0</v>
      </c>
      <c r="N897" s="321">
        <f>IF(RIGHT(S897)="C",(+H897-G897),0)</f>
        <v>0</v>
      </c>
      <c r="O897" s="321">
        <f>IF(RIGHT(S897)="D",(+H897-G897),0)</f>
        <v>0</v>
      </c>
      <c r="P897" s="44"/>
      <c r="Q897" s="44"/>
      <c r="R897" s="44"/>
      <c r="S897" s="393"/>
      <c r="T897" s="714"/>
      <c r="U897" s="44"/>
      <c r="V897" s="107"/>
      <c r="W897" s="908"/>
      <c r="X897" s="910"/>
      <c r="Y897" s="109"/>
      <c r="Z897" s="107"/>
      <c r="AA897" s="110"/>
      <c r="AB897" s="179"/>
      <c r="AC897" s="179"/>
      <c r="AD897" s="179"/>
      <c r="AE897" s="179"/>
      <c r="AF897" s="50"/>
      <c r="AG897" s="50"/>
      <c r="AH897" s="50"/>
      <c r="AI897" s="50"/>
      <c r="AJ897" s="50"/>
      <c r="AK897" s="50"/>
      <c r="AL897" s="50"/>
      <c r="AM897" s="50"/>
      <c r="AN897" s="50"/>
      <c r="AO897" s="50"/>
      <c r="AP897" s="50"/>
      <c r="AQ897" s="50"/>
      <c r="AR897" s="50"/>
    </row>
    <row r="898" spans="1:44" s="51" customFormat="1" ht="30" customHeight="1" thickBot="1">
      <c r="A898" s="401"/>
      <c r="B898" s="60"/>
      <c r="C898" s="402" t="s">
        <v>58</v>
      </c>
      <c r="D898" s="60"/>
      <c r="E898" s="61"/>
      <c r="F898" s="62" t="s">
        <v>54</v>
      </c>
      <c r="G898" s="403"/>
      <c r="H898" s="403"/>
      <c r="I898" s="62" t="s">
        <v>54</v>
      </c>
      <c r="J898" s="62" t="s">
        <v>54</v>
      </c>
      <c r="K898" s="62" t="s">
        <v>54</v>
      </c>
      <c r="L898" s="63">
        <f>SUM(L896:L897)</f>
        <v>0</v>
      </c>
      <c r="M898" s="63">
        <f>SUM(M896:M897)</f>
        <v>0</v>
      </c>
      <c r="N898" s="63">
        <f>SUM(N896:N897)</f>
        <v>0</v>
      </c>
      <c r="O898" s="63">
        <f>SUM(O896:O897)</f>
        <v>0</v>
      </c>
      <c r="P898" s="62" t="s">
        <v>54</v>
      </c>
      <c r="Q898" s="62" t="s">
        <v>54</v>
      </c>
      <c r="R898" s="62" t="s">
        <v>54</v>
      </c>
      <c r="S898" s="442"/>
      <c r="T898" s="957"/>
      <c r="U898" s="44"/>
      <c r="V898" s="64">
        <f t="shared" ref="V898" si="939">$AB$15-((N898*24))</f>
        <v>696</v>
      </c>
      <c r="W898" s="306">
        <v>315</v>
      </c>
      <c r="X898" s="66"/>
      <c r="Y898" s="67">
        <f t="shared" ref="Y898" si="940">W898</f>
        <v>315</v>
      </c>
      <c r="Z898" s="64">
        <f t="shared" ref="Z898" si="941">(Y898*(V898-L898*24))/V898</f>
        <v>315</v>
      </c>
      <c r="AA898" s="68">
        <f t="shared" ref="AA898" si="942">(Z898/Y898)*100</f>
        <v>100</v>
      </c>
      <c r="AB898" s="179"/>
      <c r="AC898" s="179"/>
      <c r="AD898" s="179"/>
      <c r="AE898" s="179"/>
      <c r="AF898" s="50"/>
      <c r="AG898" s="50"/>
      <c r="AH898" s="50"/>
      <c r="AI898" s="50"/>
      <c r="AJ898" s="50"/>
      <c r="AK898" s="50"/>
      <c r="AL898" s="50"/>
      <c r="AM898" s="50"/>
      <c r="AN898" s="50"/>
      <c r="AO898" s="50"/>
      <c r="AP898" s="50"/>
      <c r="AQ898" s="50"/>
      <c r="AR898" s="50"/>
    </row>
    <row r="899" spans="1:44" s="51" customFormat="1" ht="30" customHeight="1" thickBot="1">
      <c r="A899" s="1059">
        <v>42</v>
      </c>
      <c r="B899" s="1074" t="s">
        <v>558</v>
      </c>
      <c r="C899" s="1055" t="s">
        <v>559</v>
      </c>
      <c r="D899" s="1079">
        <v>315</v>
      </c>
      <c r="E899" s="1127" t="s">
        <v>53</v>
      </c>
      <c r="F899" s="38" t="s">
        <v>54</v>
      </c>
      <c r="G899" s="399"/>
      <c r="H899" s="399"/>
      <c r="I899" s="247"/>
      <c r="J899" s="247"/>
      <c r="K899" s="247"/>
      <c r="L899" s="321">
        <f>IF(RIGHT(S899)="T",(+H899-G899),0)</f>
        <v>0</v>
      </c>
      <c r="M899" s="321">
        <f>IF(RIGHT(S899)="U",(+H899-G899),0)</f>
        <v>0</v>
      </c>
      <c r="N899" s="321">
        <f>IF(RIGHT(S899)="C",(+H899-G899),0)</f>
        <v>0</v>
      </c>
      <c r="O899" s="321">
        <f>IF(RIGHT(S899)="D",(+H899-G899),0)</f>
        <v>0</v>
      </c>
      <c r="P899" s="44"/>
      <c r="Q899" s="44"/>
      <c r="R899" s="44"/>
      <c r="S899" s="393"/>
      <c r="T899" s="714"/>
      <c r="U899" s="44"/>
      <c r="V899" s="107"/>
      <c r="W899" s="307"/>
      <c r="X899" s="530"/>
      <c r="Y899" s="109"/>
      <c r="Z899" s="107"/>
      <c r="AA899" s="110"/>
      <c r="AB899" s="179"/>
      <c r="AC899" s="179"/>
      <c r="AD899" s="179"/>
      <c r="AE899" s="179"/>
      <c r="AF899" s="50"/>
      <c r="AG899" s="50"/>
      <c r="AH899" s="50"/>
      <c r="AI899" s="50"/>
      <c r="AJ899" s="50"/>
      <c r="AK899" s="50"/>
      <c r="AL899" s="50"/>
      <c r="AM899" s="50"/>
      <c r="AN899" s="50"/>
      <c r="AO899" s="50"/>
      <c r="AP899" s="50"/>
      <c r="AQ899" s="50"/>
      <c r="AR899" s="50"/>
    </row>
    <row r="900" spans="1:44" s="51" customFormat="1" ht="30" customHeight="1">
      <c r="A900" s="1103"/>
      <c r="B900" s="1093"/>
      <c r="C900" s="1068"/>
      <c r="D900" s="1126"/>
      <c r="E900" s="1038"/>
      <c r="F900" s="88"/>
      <c r="G900" s="399"/>
      <c r="H900" s="399"/>
      <c r="I900" s="247"/>
      <c r="J900" s="247"/>
      <c r="K900" s="247"/>
      <c r="L900" s="321">
        <f>IF(RIGHT(S900)="T",(+H900-G900),0)</f>
        <v>0</v>
      </c>
      <c r="M900" s="321">
        <f>IF(RIGHT(S900)="U",(+H900-G900),0)</f>
        <v>0</v>
      </c>
      <c r="N900" s="321">
        <f>IF(RIGHT(S900)="C",(+H900-G900),0)</f>
        <v>0</v>
      </c>
      <c r="O900" s="321">
        <f>IF(RIGHT(S900)="D",(+H900-G900),0)</f>
        <v>0</v>
      </c>
      <c r="P900" s="44"/>
      <c r="Q900" s="44"/>
      <c r="R900" s="44"/>
      <c r="S900" s="393"/>
      <c r="T900" s="714"/>
      <c r="U900" s="44"/>
      <c r="V900" s="107"/>
      <c r="W900" s="655"/>
      <c r="X900" s="638"/>
      <c r="Y900" s="109"/>
      <c r="Z900" s="107"/>
      <c r="AA900" s="110"/>
      <c r="AB900" s="179"/>
      <c r="AC900" s="179"/>
      <c r="AD900" s="179"/>
      <c r="AE900" s="179"/>
      <c r="AF900" s="50"/>
      <c r="AG900" s="50"/>
      <c r="AH900" s="50"/>
      <c r="AI900" s="50"/>
      <c r="AJ900" s="50"/>
      <c r="AK900" s="50"/>
      <c r="AL900" s="50"/>
      <c r="AM900" s="50"/>
      <c r="AN900" s="50"/>
      <c r="AO900" s="50"/>
      <c r="AP900" s="50"/>
      <c r="AQ900" s="50"/>
      <c r="AR900" s="50"/>
    </row>
    <row r="901" spans="1:44" s="69" customFormat="1" ht="30" customHeight="1" thickBot="1">
      <c r="A901" s="401"/>
      <c r="B901" s="60"/>
      <c r="C901" s="402" t="s">
        <v>58</v>
      </c>
      <c r="D901" s="60"/>
      <c r="E901" s="61"/>
      <c r="F901" s="62" t="s">
        <v>54</v>
      </c>
      <c r="G901" s="403"/>
      <c r="H901" s="403"/>
      <c r="I901" s="62" t="s">
        <v>54</v>
      </c>
      <c r="J901" s="62" t="s">
        <v>54</v>
      </c>
      <c r="K901" s="62" t="s">
        <v>54</v>
      </c>
      <c r="L901" s="63">
        <f>SUM(L899:L900)</f>
        <v>0</v>
      </c>
      <c r="M901" s="63">
        <f>SUM(M899:M900)</f>
        <v>0</v>
      </c>
      <c r="N901" s="63">
        <f>SUM(N899:N900)</f>
        <v>0</v>
      </c>
      <c r="O901" s="63">
        <f>SUM(O899:O900)</f>
        <v>0</v>
      </c>
      <c r="P901" s="62" t="s">
        <v>54</v>
      </c>
      <c r="Q901" s="62" t="s">
        <v>54</v>
      </c>
      <c r="R901" s="62" t="s">
        <v>54</v>
      </c>
      <c r="S901" s="442"/>
      <c r="T901" s="412"/>
      <c r="U901" s="60"/>
      <c r="V901" s="404">
        <f t="shared" ref="V901" si="943">$AB$15-((N901*24))</f>
        <v>696</v>
      </c>
      <c r="W901" s="516">
        <v>315</v>
      </c>
      <c r="X901" s="98"/>
      <c r="Y901" s="406">
        <f t="shared" ref="Y901" si="944">W901</f>
        <v>315</v>
      </c>
      <c r="Z901" s="404">
        <f t="shared" ref="Z901" si="945">(Y901*(V901-L901*24))/V901</f>
        <v>315</v>
      </c>
      <c r="AA901" s="407">
        <f t="shared" ref="AA901" si="946">(Z901/Y901)*100</f>
        <v>100</v>
      </c>
      <c r="AB901" s="59"/>
    </row>
    <row r="902" spans="1:44" s="51" customFormat="1" ht="30" customHeight="1" thickBot="1">
      <c r="A902" s="1059">
        <v>43</v>
      </c>
      <c r="B902" s="1074" t="s">
        <v>560</v>
      </c>
      <c r="C902" s="1055" t="s">
        <v>561</v>
      </c>
      <c r="D902" s="1079">
        <v>315</v>
      </c>
      <c r="E902" s="1053" t="s">
        <v>53</v>
      </c>
      <c r="F902" s="38" t="s">
        <v>54</v>
      </c>
      <c r="G902" s="399"/>
      <c r="H902" s="399"/>
      <c r="I902" s="247"/>
      <c r="J902" s="247"/>
      <c r="K902" s="247"/>
      <c r="L902" s="321">
        <f>IF(RIGHT(S902)="T",(+H902-G902),0)</f>
        <v>0</v>
      </c>
      <c r="M902" s="321">
        <f>IF(RIGHT(S902)="U",(+H902-G902),0)</f>
        <v>0</v>
      </c>
      <c r="N902" s="321">
        <f>IF(RIGHT(S902)="C",(+H902-G902),0)</f>
        <v>0</v>
      </c>
      <c r="O902" s="321">
        <f>IF(RIGHT(S902)="D",(+H902-G902),0)</f>
        <v>0</v>
      </c>
      <c r="P902" s="44"/>
      <c r="Q902" s="44"/>
      <c r="R902" s="44"/>
      <c r="S902" s="393"/>
      <c r="T902" s="714"/>
      <c r="U902" s="44"/>
      <c r="V902" s="107"/>
      <c r="W902" s="307"/>
      <c r="X902" s="530"/>
      <c r="Y902" s="109"/>
      <c r="Z902" s="107"/>
      <c r="AA902" s="110"/>
      <c r="AB902" s="179"/>
      <c r="AC902" s="179"/>
      <c r="AD902" s="179"/>
      <c r="AE902" s="179"/>
      <c r="AF902" s="50"/>
      <c r="AG902" s="50"/>
      <c r="AH902" s="50"/>
      <c r="AI902" s="50"/>
      <c r="AJ902" s="50"/>
      <c r="AK902" s="50"/>
      <c r="AL902" s="50"/>
      <c r="AM902" s="50"/>
      <c r="AN902" s="50"/>
      <c r="AO902" s="50"/>
      <c r="AP902" s="50"/>
      <c r="AQ902" s="50"/>
      <c r="AR902" s="50"/>
    </row>
    <row r="903" spans="1:44" s="51" customFormat="1" ht="30" customHeight="1">
      <c r="A903" s="1103"/>
      <c r="B903" s="1093"/>
      <c r="C903" s="1068"/>
      <c r="D903" s="1126"/>
      <c r="E903" s="1078"/>
      <c r="F903" s="38" t="s">
        <v>54</v>
      </c>
      <c r="G903" s="399"/>
      <c r="H903" s="399"/>
      <c r="I903" s="247"/>
      <c r="J903" s="247"/>
      <c r="K903" s="247"/>
      <c r="L903" s="321">
        <f>IF(RIGHT(S903)="T",(+H903-G903),0)</f>
        <v>0</v>
      </c>
      <c r="M903" s="321">
        <f>IF(RIGHT(S903)="U",(+H903-G903),0)</f>
        <v>0</v>
      </c>
      <c r="N903" s="321">
        <f>IF(RIGHT(S903)="C",(+H903-G903),0)</f>
        <v>0</v>
      </c>
      <c r="O903" s="321">
        <f>IF(RIGHT(S903)="D",(+H903-G903),0)</f>
        <v>0</v>
      </c>
      <c r="P903" s="44"/>
      <c r="Q903" s="44"/>
      <c r="R903" s="44"/>
      <c r="S903" s="393"/>
      <c r="T903" s="714"/>
      <c r="U903" s="44"/>
      <c r="V903" s="107"/>
      <c r="W903" s="908"/>
      <c r="X903" s="910"/>
      <c r="Y903" s="109"/>
      <c r="Z903" s="107"/>
      <c r="AA903" s="110"/>
      <c r="AB903" s="179"/>
      <c r="AC903" s="179"/>
      <c r="AD903" s="179"/>
      <c r="AE903" s="179"/>
      <c r="AF903" s="50"/>
      <c r="AG903" s="50"/>
      <c r="AH903" s="50"/>
      <c r="AI903" s="50"/>
      <c r="AJ903" s="50"/>
      <c r="AK903" s="50"/>
      <c r="AL903" s="50"/>
      <c r="AM903" s="50"/>
      <c r="AN903" s="50"/>
      <c r="AO903" s="50"/>
      <c r="AP903" s="50"/>
      <c r="AQ903" s="50"/>
      <c r="AR903" s="50"/>
    </row>
    <row r="904" spans="1:44" s="69" customFormat="1" ht="30" customHeight="1" thickBot="1">
      <c r="A904" s="401"/>
      <c r="B904" s="60"/>
      <c r="C904" s="402" t="s">
        <v>58</v>
      </c>
      <c r="D904" s="60"/>
      <c r="E904" s="61"/>
      <c r="F904" s="62" t="s">
        <v>54</v>
      </c>
      <c r="G904" s="403"/>
      <c r="H904" s="403"/>
      <c r="I904" s="62" t="s">
        <v>54</v>
      </c>
      <c r="J904" s="62" t="s">
        <v>54</v>
      </c>
      <c r="K904" s="62" t="s">
        <v>54</v>
      </c>
      <c r="L904" s="63">
        <f t="shared" ref="L904:N904" si="947">SUM(L902:L903)</f>
        <v>0</v>
      </c>
      <c r="M904" s="63">
        <f t="shared" si="947"/>
        <v>0</v>
      </c>
      <c r="N904" s="63">
        <f t="shared" si="947"/>
        <v>0</v>
      </c>
      <c r="O904" s="63">
        <f>SUM(O902:O903)</f>
        <v>0</v>
      </c>
      <c r="P904" s="62" t="s">
        <v>54</v>
      </c>
      <c r="Q904" s="62" t="s">
        <v>54</v>
      </c>
      <c r="R904" s="62" t="s">
        <v>54</v>
      </c>
      <c r="S904" s="442"/>
      <c r="T904" s="412"/>
      <c r="U904" s="60"/>
      <c r="V904" s="404">
        <f t="shared" ref="V904" si="948">$AB$15-((N904*24))</f>
        <v>696</v>
      </c>
      <c r="W904" s="516">
        <v>315</v>
      </c>
      <c r="X904" s="98"/>
      <c r="Y904" s="406">
        <f t="shared" ref="Y904" si="949">W904</f>
        <v>315</v>
      </c>
      <c r="Z904" s="404">
        <f t="shared" ref="Z904" si="950">(Y904*(V904-L904*24))/V904</f>
        <v>315</v>
      </c>
      <c r="AA904" s="407">
        <f t="shared" ref="AA904" si="951">(Z904/Y904)*100</f>
        <v>100</v>
      </c>
      <c r="AB904" s="59"/>
    </row>
    <row r="905" spans="1:44" s="51" customFormat="1" ht="30" customHeight="1" thickBot="1">
      <c r="A905" s="99">
        <v>44</v>
      </c>
      <c r="B905" s="100" t="s">
        <v>562</v>
      </c>
      <c r="C905" s="245" t="s">
        <v>563</v>
      </c>
      <c r="D905" s="306">
        <v>315</v>
      </c>
      <c r="E905" s="61" t="s">
        <v>53</v>
      </c>
      <c r="F905" s="38" t="s">
        <v>54</v>
      </c>
      <c r="G905" s="399"/>
      <c r="H905" s="399"/>
      <c r="I905" s="247"/>
      <c r="J905" s="247"/>
      <c r="K905" s="247"/>
      <c r="L905" s="321">
        <f>IF(RIGHT(S905)="T",(+H905-G905),0)</f>
        <v>0</v>
      </c>
      <c r="M905" s="321">
        <f>IF(RIGHT(S905)="U",(+H905-G905),0)</f>
        <v>0</v>
      </c>
      <c r="N905" s="321">
        <f>IF(RIGHT(S905)="C",(+H905-G905),0)</f>
        <v>0</v>
      </c>
      <c r="O905" s="321">
        <f>IF(RIGHT(S905)="D",(+H905-G905),0)</f>
        <v>0</v>
      </c>
      <c r="P905" s="44"/>
      <c r="Q905" s="44"/>
      <c r="R905" s="44"/>
      <c r="S905" s="393"/>
      <c r="T905" s="714"/>
      <c r="U905" s="44"/>
      <c r="V905" s="107"/>
      <c r="W905" s="889"/>
      <c r="X905" s="876"/>
      <c r="Y905" s="109"/>
      <c r="Z905" s="107"/>
      <c r="AA905" s="110"/>
      <c r="AB905" s="179"/>
      <c r="AC905" s="179"/>
      <c r="AD905" s="179"/>
      <c r="AE905" s="179"/>
      <c r="AF905" s="50"/>
      <c r="AG905" s="50"/>
      <c r="AH905" s="50"/>
      <c r="AI905" s="50"/>
      <c r="AJ905" s="50"/>
      <c r="AK905" s="50"/>
      <c r="AL905" s="50"/>
      <c r="AM905" s="50"/>
      <c r="AN905" s="50"/>
      <c r="AO905" s="50"/>
      <c r="AP905" s="50"/>
      <c r="AQ905" s="50"/>
      <c r="AR905" s="50"/>
    </row>
    <row r="906" spans="1:44" s="51" customFormat="1" ht="30" customHeight="1" thickBot="1">
      <c r="A906" s="99"/>
      <c r="B906" s="100"/>
      <c r="C906" s="891"/>
      <c r="D906" s="395"/>
      <c r="E906" s="61"/>
      <c r="F906" s="38" t="s">
        <v>54</v>
      </c>
      <c r="G906" s="399"/>
      <c r="H906" s="399"/>
      <c r="I906" s="247"/>
      <c r="J906" s="247"/>
      <c r="K906" s="247"/>
      <c r="L906" s="321">
        <f>IF(RIGHT(S906)="T",(+H906-G906),0)</f>
        <v>0</v>
      </c>
      <c r="M906" s="321">
        <f>IF(RIGHT(S906)="U",(+H906-G906),0)</f>
        <v>0</v>
      </c>
      <c r="N906" s="321">
        <f>IF(RIGHT(S906)="C",(+H906-G906),0)</f>
        <v>0</v>
      </c>
      <c r="O906" s="321">
        <f>IF(RIGHT(S906)="D",(+H906-G906),0)</f>
        <v>0</v>
      </c>
      <c r="P906" s="44"/>
      <c r="Q906" s="44"/>
      <c r="R906" s="44"/>
      <c r="S906" s="393"/>
      <c r="T906" s="714"/>
      <c r="U906" s="44"/>
      <c r="V906" s="107"/>
      <c r="W906" s="889"/>
      <c r="X906" s="876"/>
      <c r="Y906" s="109"/>
      <c r="Z906" s="107"/>
      <c r="AA906" s="110"/>
      <c r="AB906" s="179"/>
      <c r="AC906" s="179"/>
      <c r="AD906" s="179"/>
      <c r="AE906" s="179"/>
      <c r="AF906" s="50"/>
      <c r="AG906" s="50"/>
      <c r="AH906" s="50"/>
      <c r="AI906" s="50"/>
      <c r="AJ906" s="50"/>
      <c r="AK906" s="50"/>
      <c r="AL906" s="50"/>
      <c r="AM906" s="50"/>
      <c r="AN906" s="50"/>
      <c r="AO906" s="50"/>
      <c r="AP906" s="50"/>
      <c r="AQ906" s="50"/>
      <c r="AR906" s="50"/>
    </row>
    <row r="907" spans="1:44" s="51" customFormat="1" ht="30" customHeight="1" thickBot="1">
      <c r="A907" s="99"/>
      <c r="B907" s="100"/>
      <c r="C907" s="402" t="s">
        <v>58</v>
      </c>
      <c r="D907" s="60"/>
      <c r="E907" s="61"/>
      <c r="F907" s="62" t="s">
        <v>54</v>
      </c>
      <c r="G907" s="403"/>
      <c r="H907" s="403"/>
      <c r="I907" s="62" t="s">
        <v>54</v>
      </c>
      <c r="J907" s="62" t="s">
        <v>54</v>
      </c>
      <c r="K907" s="62" t="s">
        <v>54</v>
      </c>
      <c r="L907" s="63">
        <f t="shared" ref="L907:M907" si="952">SUM(L905:L906)</f>
        <v>0</v>
      </c>
      <c r="M907" s="63">
        <f t="shared" si="952"/>
        <v>0</v>
      </c>
      <c r="N907" s="63">
        <f>SUM(N905:N906)</f>
        <v>0</v>
      </c>
      <c r="O907" s="63">
        <f>SUM(O905:O906)</f>
        <v>0</v>
      </c>
      <c r="P907" s="62" t="s">
        <v>54</v>
      </c>
      <c r="Q907" s="62" t="s">
        <v>54</v>
      </c>
      <c r="R907" s="62" t="s">
        <v>54</v>
      </c>
      <c r="S907" s="442"/>
      <c r="T907" s="412"/>
      <c r="U907" s="60"/>
      <c r="V907" s="64">
        <f t="shared" ref="V907" si="953">$AB$15-((N907*24))</f>
        <v>696</v>
      </c>
      <c r="W907" s="306">
        <v>315</v>
      </c>
      <c r="X907" s="66"/>
      <c r="Y907" s="67">
        <f t="shared" ref="Y907" si="954">W907</f>
        <v>315</v>
      </c>
      <c r="Z907" s="64">
        <f t="shared" ref="Z907" si="955">(Y907*(V907-L907*24))/V907</f>
        <v>315</v>
      </c>
      <c r="AA907" s="68">
        <f t="shared" ref="AA907" si="956">(Z907/Y907)*100</f>
        <v>100</v>
      </c>
      <c r="AB907" s="179"/>
      <c r="AC907" s="179"/>
      <c r="AD907" s="179"/>
      <c r="AE907" s="179"/>
      <c r="AF907" s="50"/>
      <c r="AG907" s="50"/>
      <c r="AH907" s="50"/>
      <c r="AI907" s="50"/>
      <c r="AJ907" s="50"/>
      <c r="AK907" s="50"/>
      <c r="AL907" s="50"/>
      <c r="AM907" s="50"/>
      <c r="AN907" s="50"/>
      <c r="AO907" s="50"/>
      <c r="AP907" s="50"/>
      <c r="AQ907" s="50"/>
      <c r="AR907" s="50"/>
    </row>
    <row r="908" spans="1:44" s="51" customFormat="1" ht="30" customHeight="1" thickBot="1">
      <c r="A908" s="99">
        <v>45</v>
      </c>
      <c r="B908" s="100" t="s">
        <v>564</v>
      </c>
      <c r="C908" s="245" t="s">
        <v>565</v>
      </c>
      <c r="D908" s="306">
        <v>315</v>
      </c>
      <c r="E908" s="70" t="s">
        <v>53</v>
      </c>
      <c r="F908" s="38" t="s">
        <v>54</v>
      </c>
      <c r="G908" s="399"/>
      <c r="H908" s="399"/>
      <c r="I908" s="247"/>
      <c r="J908" s="247"/>
      <c r="K908" s="247"/>
      <c r="L908" s="321">
        <f t="shared" ref="L908:L909" si="957">IF(RIGHT(S908)="T",(+H908-G908),0)</f>
        <v>0</v>
      </c>
      <c r="M908" s="321">
        <f t="shared" ref="M908:M909" si="958">IF(RIGHT(S908)="U",(+H908-G908),0)</f>
        <v>0</v>
      </c>
      <c r="N908" s="321">
        <f t="shared" ref="N908:N909" si="959">IF(RIGHT(S908)="C",(+H908-G908),0)</f>
        <v>0</v>
      </c>
      <c r="O908" s="321">
        <f t="shared" ref="O908:O909" si="960">IF(RIGHT(S908)="D",(+H908-G908),0)</f>
        <v>0</v>
      </c>
      <c r="P908" s="44"/>
      <c r="Q908" s="44"/>
      <c r="R908" s="44"/>
      <c r="S908" s="393"/>
      <c r="T908" s="714"/>
      <c r="U908" s="44"/>
      <c r="V908" s="107"/>
      <c r="W908" s="819"/>
      <c r="X908" s="817"/>
      <c r="Y908" s="109"/>
      <c r="Z908" s="107"/>
      <c r="AA908" s="110"/>
      <c r="AB908" s="179"/>
      <c r="AC908" s="179"/>
      <c r="AD908" s="179"/>
      <c r="AE908" s="179"/>
      <c r="AF908" s="50"/>
      <c r="AG908" s="50"/>
      <c r="AH908" s="50"/>
      <c r="AI908" s="50"/>
      <c r="AJ908" s="50"/>
      <c r="AK908" s="50"/>
      <c r="AL908" s="50"/>
      <c r="AM908" s="50"/>
      <c r="AN908" s="50"/>
      <c r="AO908" s="50"/>
      <c r="AP908" s="50"/>
      <c r="AQ908" s="50"/>
      <c r="AR908" s="50"/>
    </row>
    <row r="909" spans="1:44" s="51" customFormat="1" ht="30" customHeight="1" thickBot="1">
      <c r="A909" s="99"/>
      <c r="B909" s="100"/>
      <c r="C909" s="245"/>
      <c r="D909" s="306"/>
      <c r="E909" s="826"/>
      <c r="F909" s="38" t="s">
        <v>54</v>
      </c>
      <c r="G909" s="399"/>
      <c r="H909" s="399"/>
      <c r="I909" s="247"/>
      <c r="J909" s="247"/>
      <c r="K909" s="247"/>
      <c r="L909" s="321">
        <f t="shared" si="957"/>
        <v>0</v>
      </c>
      <c r="M909" s="321">
        <f t="shared" si="958"/>
        <v>0</v>
      </c>
      <c r="N909" s="321">
        <f t="shared" si="959"/>
        <v>0</v>
      </c>
      <c r="O909" s="321">
        <f t="shared" si="960"/>
        <v>0</v>
      </c>
      <c r="P909" s="44"/>
      <c r="Q909" s="44"/>
      <c r="R909" s="44"/>
      <c r="S909" s="393"/>
      <c r="T909" s="714"/>
      <c r="U909" s="44"/>
      <c r="V909" s="107"/>
      <c r="W909" s="819"/>
      <c r="X909" s="817"/>
      <c r="Y909" s="109"/>
      <c r="Z909" s="107"/>
      <c r="AA909" s="110"/>
      <c r="AB909" s="179"/>
      <c r="AC909" s="179"/>
      <c r="AD909" s="179"/>
      <c r="AE909" s="179"/>
      <c r="AF909" s="50"/>
      <c r="AG909" s="50"/>
      <c r="AH909" s="50"/>
      <c r="AI909" s="50"/>
      <c r="AJ909" s="50"/>
      <c r="AK909" s="50"/>
      <c r="AL909" s="50"/>
      <c r="AM909" s="50"/>
      <c r="AN909" s="50"/>
      <c r="AO909" s="50"/>
      <c r="AP909" s="50"/>
      <c r="AQ909" s="50"/>
      <c r="AR909" s="50"/>
    </row>
    <row r="910" spans="1:44" s="51" customFormat="1" ht="30" customHeight="1" thickBot="1">
      <c r="A910" s="401"/>
      <c r="B910" s="60"/>
      <c r="C910" s="402" t="s">
        <v>58</v>
      </c>
      <c r="D910" s="60"/>
      <c r="E910" s="61"/>
      <c r="F910" s="62" t="s">
        <v>54</v>
      </c>
      <c r="G910" s="403"/>
      <c r="H910" s="403"/>
      <c r="I910" s="62" t="s">
        <v>54</v>
      </c>
      <c r="J910" s="62" t="s">
        <v>54</v>
      </c>
      <c r="K910" s="62" t="s">
        <v>54</v>
      </c>
      <c r="L910" s="63">
        <f>SUM(L908:L909)</f>
        <v>0</v>
      </c>
      <c r="M910" s="63">
        <f>SUM(M908:M909)</f>
        <v>0</v>
      </c>
      <c r="N910" s="63">
        <f>SUM(N908:N909)</f>
        <v>0</v>
      </c>
      <c r="O910" s="63">
        <f>SUM(O908:O909)</f>
        <v>0</v>
      </c>
      <c r="P910" s="62" t="s">
        <v>54</v>
      </c>
      <c r="Q910" s="62" t="s">
        <v>54</v>
      </c>
      <c r="R910" s="62" t="s">
        <v>54</v>
      </c>
      <c r="S910" s="442"/>
      <c r="T910" s="412"/>
      <c r="U910" s="60"/>
      <c r="V910" s="64">
        <f t="shared" ref="V910" si="961">$AB$15-((N910*24))</f>
        <v>696</v>
      </c>
      <c r="W910" s="306">
        <v>315</v>
      </c>
      <c r="X910" s="66"/>
      <c r="Y910" s="67">
        <f t="shared" ref="Y910" si="962">W910</f>
        <v>315</v>
      </c>
      <c r="Z910" s="64">
        <f t="shared" ref="Z910" si="963">(Y910*(V910-L910*24))/V910</f>
        <v>315</v>
      </c>
      <c r="AA910" s="68">
        <f t="shared" ref="AA910" si="964">(Z910/Y910)*100</f>
        <v>100</v>
      </c>
      <c r="AB910" s="179"/>
      <c r="AC910" s="179"/>
      <c r="AD910" s="179"/>
      <c r="AE910" s="179"/>
      <c r="AF910" s="50"/>
      <c r="AG910" s="50"/>
      <c r="AH910" s="50"/>
      <c r="AI910" s="50"/>
      <c r="AJ910" s="50"/>
      <c r="AK910" s="50"/>
      <c r="AL910" s="50"/>
      <c r="AM910" s="50"/>
      <c r="AN910" s="50"/>
      <c r="AO910" s="50"/>
      <c r="AP910" s="50"/>
      <c r="AQ910" s="50"/>
      <c r="AR910" s="50"/>
    </row>
    <row r="911" spans="1:44" s="51" customFormat="1" ht="30" customHeight="1" thickBot="1">
      <c r="A911" s="99">
        <v>46</v>
      </c>
      <c r="B911" s="100" t="s">
        <v>566</v>
      </c>
      <c r="C911" s="245" t="s">
        <v>567</v>
      </c>
      <c r="D911" s="306">
        <v>500</v>
      </c>
      <c r="E911" s="61" t="s">
        <v>53</v>
      </c>
      <c r="F911" s="103" t="s">
        <v>54</v>
      </c>
      <c r="G911" s="371"/>
      <c r="H911" s="371"/>
      <c r="I911" s="246"/>
      <c r="J911" s="246"/>
      <c r="K911" s="246"/>
      <c r="L911" s="896">
        <v>0</v>
      </c>
      <c r="M911" s="896">
        <v>0</v>
      </c>
      <c r="N911" s="896">
        <v>0</v>
      </c>
      <c r="O911" s="896">
        <v>0</v>
      </c>
      <c r="P911" s="105"/>
      <c r="Q911" s="105"/>
      <c r="R911" s="105"/>
      <c r="S911" s="105"/>
      <c r="T911" s="377"/>
      <c r="U911" s="105"/>
      <c r="V911" s="64">
        <f t="shared" si="892"/>
        <v>696</v>
      </c>
      <c r="W911" s="306">
        <v>500</v>
      </c>
      <c r="X911" s="66"/>
      <c r="Y911" s="67">
        <f t="shared" si="813"/>
        <v>500</v>
      </c>
      <c r="Z911" s="64">
        <f t="shared" si="894"/>
        <v>500</v>
      </c>
      <c r="AA911" s="68">
        <f t="shared" si="858"/>
        <v>100</v>
      </c>
      <c r="AB911" s="179"/>
      <c r="AC911" s="179"/>
      <c r="AD911" s="179"/>
      <c r="AE911" s="179"/>
      <c r="AF911" s="50"/>
      <c r="AG911" s="50"/>
      <c r="AH911" s="50"/>
      <c r="AI911" s="50"/>
      <c r="AJ911" s="50"/>
      <c r="AK911" s="50"/>
      <c r="AL911" s="50"/>
      <c r="AM911" s="50"/>
      <c r="AN911" s="50"/>
      <c r="AO911" s="50"/>
      <c r="AP911" s="50"/>
      <c r="AQ911" s="50"/>
      <c r="AR911" s="50"/>
    </row>
    <row r="912" spans="1:44" s="51" customFormat="1" ht="30" customHeight="1" thickBot="1">
      <c r="A912" s="99">
        <v>47</v>
      </c>
      <c r="B912" s="100" t="s">
        <v>568</v>
      </c>
      <c r="C912" s="245" t="s">
        <v>569</v>
      </c>
      <c r="D912" s="306">
        <v>500</v>
      </c>
      <c r="E912" s="70" t="s">
        <v>53</v>
      </c>
      <c r="F912" s="103" t="s">
        <v>54</v>
      </c>
      <c r="G912" s="371"/>
      <c r="H912" s="371"/>
      <c r="I912" s="246"/>
      <c r="J912" s="246"/>
      <c r="K912" s="246"/>
      <c r="L912" s="896">
        <v>0</v>
      </c>
      <c r="M912" s="896">
        <v>0</v>
      </c>
      <c r="N912" s="896">
        <v>0</v>
      </c>
      <c r="O912" s="896">
        <v>0</v>
      </c>
      <c r="P912" s="105"/>
      <c r="Q912" s="105"/>
      <c r="R912" s="105"/>
      <c r="S912" s="105"/>
      <c r="T912" s="377"/>
      <c r="U912" s="105"/>
      <c r="V912" s="64">
        <f t="shared" si="892"/>
        <v>696</v>
      </c>
      <c r="W912" s="306">
        <v>500</v>
      </c>
      <c r="X912" s="66"/>
      <c r="Y912" s="67">
        <f t="shared" si="813"/>
        <v>500</v>
      </c>
      <c r="Z912" s="64">
        <f t="shared" si="894"/>
        <v>500</v>
      </c>
      <c r="AA912" s="68">
        <f t="shared" si="858"/>
        <v>100</v>
      </c>
      <c r="AB912" s="179"/>
      <c r="AC912" s="179"/>
      <c r="AD912" s="179"/>
      <c r="AE912" s="179"/>
      <c r="AF912" s="50"/>
      <c r="AG912" s="50"/>
      <c r="AH912" s="50"/>
      <c r="AI912" s="50"/>
      <c r="AJ912" s="50"/>
      <c r="AK912" s="50"/>
      <c r="AL912" s="50"/>
      <c r="AM912" s="50"/>
      <c r="AN912" s="50"/>
      <c r="AO912" s="50"/>
      <c r="AP912" s="50"/>
      <c r="AQ912" s="50"/>
      <c r="AR912" s="50"/>
    </row>
    <row r="913" spans="1:44" s="51" customFormat="1" ht="30" customHeight="1">
      <c r="A913" s="536">
        <v>48</v>
      </c>
      <c r="B913" s="534" t="s">
        <v>570</v>
      </c>
      <c r="C913" s="547" t="s">
        <v>571</v>
      </c>
      <c r="D913" s="307">
        <v>315</v>
      </c>
      <c r="E913" s="543" t="s">
        <v>53</v>
      </c>
      <c r="F913" s="38" t="s">
        <v>54</v>
      </c>
      <c r="G913" s="399"/>
      <c r="H913" s="399"/>
      <c r="I913" s="247"/>
      <c r="J913" s="247"/>
      <c r="K913" s="247"/>
      <c r="L913" s="130">
        <f>IF(RIGHT(S913)="T",(+H913-G913),0)</f>
        <v>0</v>
      </c>
      <c r="M913" s="130">
        <f>IF(RIGHT(S913)="U",(+H913-G913),0)</f>
        <v>0</v>
      </c>
      <c r="N913" s="130">
        <f>IF(RIGHT(S913)="C",(+H913-G913),0)</f>
        <v>0</v>
      </c>
      <c r="O913" s="130">
        <f>IF(RIGHT(S913)="D",(+H913-G913),0)</f>
        <v>0</v>
      </c>
      <c r="P913" s="44"/>
      <c r="Q913" s="44"/>
      <c r="R913" s="44"/>
      <c r="S913" s="393"/>
      <c r="T913" s="714"/>
      <c r="U913" s="44"/>
      <c r="V913" s="111"/>
      <c r="W913" s="112"/>
      <c r="X913" s="112"/>
      <c r="Y913" s="112"/>
      <c r="Z913" s="112"/>
      <c r="AA913" s="113"/>
      <c r="AB913" s="179"/>
      <c r="AC913" s="179"/>
      <c r="AD913" s="179"/>
      <c r="AE913" s="179"/>
      <c r="AF913" s="50"/>
      <c r="AG913" s="50"/>
      <c r="AH913" s="50"/>
      <c r="AI913" s="50"/>
      <c r="AJ913" s="50"/>
      <c r="AK913" s="50"/>
      <c r="AL913" s="50"/>
      <c r="AM913" s="50"/>
      <c r="AN913" s="50"/>
      <c r="AO913" s="50"/>
      <c r="AP913" s="50"/>
      <c r="AQ913" s="50"/>
      <c r="AR913" s="50"/>
    </row>
    <row r="914" spans="1:44" s="69" customFormat="1" ht="30" customHeight="1" thickBot="1">
      <c r="A914" s="422"/>
      <c r="B914" s="147"/>
      <c r="C914" s="432" t="s">
        <v>58</v>
      </c>
      <c r="D914" s="147"/>
      <c r="E914" s="136"/>
      <c r="F914" s="148" t="s">
        <v>54</v>
      </c>
      <c r="G914" s="433"/>
      <c r="H914" s="433"/>
      <c r="I914" s="148" t="s">
        <v>54</v>
      </c>
      <c r="J914" s="148" t="s">
        <v>54</v>
      </c>
      <c r="K914" s="148" t="s">
        <v>54</v>
      </c>
      <c r="L914" s="149">
        <f>SUM(L913:L913)</f>
        <v>0</v>
      </c>
      <c r="M914" s="149">
        <f>SUM(M913:M913)</f>
        <v>0</v>
      </c>
      <c r="N914" s="149">
        <f>SUM(N913:N913)</f>
        <v>0</v>
      </c>
      <c r="O914" s="149">
        <f>SUM(O913:O913)</f>
        <v>0</v>
      </c>
      <c r="P914" s="148" t="s">
        <v>54</v>
      </c>
      <c r="Q914" s="148" t="s">
        <v>54</v>
      </c>
      <c r="R914" s="148" t="s">
        <v>54</v>
      </c>
      <c r="S914" s="147"/>
      <c r="T914" s="434"/>
      <c r="U914" s="147"/>
      <c r="V914" s="396">
        <f t="shared" ref="V914" si="965">$AB$15-((N914*24))</f>
        <v>696</v>
      </c>
      <c r="W914" s="395">
        <v>316</v>
      </c>
      <c r="X914" s="150"/>
      <c r="Y914" s="397">
        <f t="shared" ref="Y914" si="966">W914</f>
        <v>316</v>
      </c>
      <c r="Z914" s="396">
        <f t="shared" ref="Z914" si="967">(Y914*(V914-L914*24))/V914</f>
        <v>316</v>
      </c>
      <c r="AA914" s="398">
        <f t="shared" ref="AA914" si="968">(Z914/Y914)*100</f>
        <v>100</v>
      </c>
    </row>
    <row r="915" spans="1:44" s="51" customFormat="1" ht="16.5">
      <c r="A915" s="536">
        <v>49</v>
      </c>
      <c r="B915" s="534" t="s">
        <v>572</v>
      </c>
      <c r="C915" s="547" t="s">
        <v>573</v>
      </c>
      <c r="D915" s="307">
        <v>315</v>
      </c>
      <c r="E915" s="544" t="s">
        <v>53</v>
      </c>
      <c r="F915" s="38" t="s">
        <v>54</v>
      </c>
      <c r="G915" s="399"/>
      <c r="H915" s="399"/>
      <c r="I915" s="247"/>
      <c r="J915" s="247"/>
      <c r="K915" s="247"/>
      <c r="L915" s="130">
        <f>IF(RIGHT(S915)="T",(+H915-G915),0)</f>
        <v>0</v>
      </c>
      <c r="M915" s="130">
        <f>IF(RIGHT(S915)="U",(+H915-G915),0)</f>
        <v>0</v>
      </c>
      <c r="N915" s="130">
        <f>IF(RIGHT(S915)="C",(+H915-G915),0)</f>
        <v>0</v>
      </c>
      <c r="O915" s="130">
        <f>IF(RIGHT(S915)="D",(+H915-G915),0)</f>
        <v>0</v>
      </c>
      <c r="P915" s="44"/>
      <c r="Q915" s="44"/>
      <c r="R915" s="44"/>
      <c r="S915" s="393"/>
      <c r="T915" s="666"/>
      <c r="U915" s="44"/>
      <c r="V915" s="111"/>
      <c r="W915" s="112"/>
      <c r="X915" s="112"/>
      <c r="Y915" s="112"/>
      <c r="Z915" s="112"/>
      <c r="AA915" s="113"/>
      <c r="AB915" s="179"/>
      <c r="AC915" s="179"/>
      <c r="AD915" s="179"/>
      <c r="AE915" s="179"/>
      <c r="AF915" s="50"/>
      <c r="AG915" s="50"/>
      <c r="AH915" s="50"/>
      <c r="AI915" s="50"/>
      <c r="AJ915" s="50"/>
      <c r="AK915" s="50"/>
      <c r="AL915" s="50"/>
      <c r="AM915" s="50"/>
      <c r="AN915" s="50"/>
      <c r="AO915" s="50"/>
      <c r="AP915" s="50"/>
      <c r="AQ915" s="50"/>
      <c r="AR915" s="50"/>
    </row>
    <row r="916" spans="1:44" s="69" customFormat="1" ht="30" customHeight="1" thickBot="1">
      <c r="A916" s="431"/>
      <c r="B916" s="147"/>
      <c r="C916" s="432" t="s">
        <v>58</v>
      </c>
      <c r="D916" s="147"/>
      <c r="E916" s="136"/>
      <c r="F916" s="148" t="s">
        <v>54</v>
      </c>
      <c r="G916" s="724"/>
      <c r="H916" s="724"/>
      <c r="I916" s="132" t="s">
        <v>54</v>
      </c>
      <c r="J916" s="132" t="s">
        <v>54</v>
      </c>
      <c r="K916" s="132" t="s">
        <v>54</v>
      </c>
      <c r="L916" s="323">
        <f>SUM(L915:L915)</f>
        <v>0</v>
      </c>
      <c r="M916" s="323">
        <f>SUM(M915:M915)</f>
        <v>0</v>
      </c>
      <c r="N916" s="323">
        <f>SUM(N915:N915)</f>
        <v>0</v>
      </c>
      <c r="O916" s="323">
        <f>SUM(O915:O915)</f>
        <v>0</v>
      </c>
      <c r="P916" s="132" t="s">
        <v>54</v>
      </c>
      <c r="Q916" s="132" t="s">
        <v>54</v>
      </c>
      <c r="R916" s="132" t="s">
        <v>54</v>
      </c>
      <c r="S916" s="517"/>
      <c r="T916" s="725"/>
      <c r="U916" s="517"/>
      <c r="V916" s="189">
        <f t="shared" ref="V916" si="969">$AB$15-((N916*24))</f>
        <v>696</v>
      </c>
      <c r="W916" s="656">
        <v>315</v>
      </c>
      <c r="X916" s="639"/>
      <c r="Y916" s="191">
        <f t="shared" ref="Y916" si="970">W916</f>
        <v>315</v>
      </c>
      <c r="Z916" s="189">
        <f t="shared" ref="Z916" si="971">(Y916*(V916-L916*24))/V916</f>
        <v>315</v>
      </c>
      <c r="AA916" s="443">
        <f t="shared" ref="AA916" si="972">(Z916/Y916)*100</f>
        <v>100</v>
      </c>
    </row>
    <row r="917" spans="1:44" s="51" customFormat="1" ht="17.25" thickBot="1">
      <c r="A917" s="99">
        <v>50</v>
      </c>
      <c r="B917" s="100" t="s">
        <v>574</v>
      </c>
      <c r="C917" s="245" t="s">
        <v>575</v>
      </c>
      <c r="D917" s="306">
        <v>315</v>
      </c>
      <c r="E917" s="657" t="s">
        <v>53</v>
      </c>
      <c r="F917" s="103" t="s">
        <v>54</v>
      </c>
      <c r="G917" s="633"/>
      <c r="H917" s="633"/>
      <c r="I917" s="481"/>
      <c r="J917" s="481"/>
      <c r="K917" s="481"/>
      <c r="L917" s="133">
        <f>IF(RIGHT(S917)="T",(+H917-G917),0)</f>
        <v>0</v>
      </c>
      <c r="M917" s="133">
        <f>IF(RIGHT(S917)="U",(+H917-G917),0)</f>
        <v>0</v>
      </c>
      <c r="N917" s="133">
        <f>IF(RIGHT(S917)="C",(+H917-G917),0)</f>
        <v>0</v>
      </c>
      <c r="O917" s="133">
        <f>IF(RIGHT(S917)="D",(+H917-G917),0)</f>
        <v>0</v>
      </c>
      <c r="P917" s="143"/>
      <c r="Q917" s="143"/>
      <c r="R917" s="143"/>
      <c r="S917" s="630"/>
      <c r="T917" s="679"/>
      <c r="U917" s="143"/>
      <c r="V917" s="632"/>
      <c r="W917" s="632"/>
      <c r="X917" s="632"/>
      <c r="Y917" s="632"/>
      <c r="Z917" s="632"/>
      <c r="AA917" s="632"/>
      <c r="AB917" s="179"/>
      <c r="AC917" s="179"/>
      <c r="AD917" s="179"/>
      <c r="AE917" s="179"/>
      <c r="AF917" s="50"/>
      <c r="AG917" s="50"/>
      <c r="AH917" s="50"/>
      <c r="AI917" s="50"/>
      <c r="AJ917" s="50"/>
      <c r="AK917" s="50"/>
      <c r="AL917" s="50"/>
      <c r="AM917" s="50"/>
      <c r="AN917" s="50"/>
      <c r="AO917" s="50"/>
      <c r="AP917" s="50"/>
      <c r="AQ917" s="50"/>
      <c r="AR917" s="50"/>
    </row>
    <row r="918" spans="1:44" s="51" customFormat="1" ht="30" customHeight="1" thickBot="1">
      <c r="A918" s="431"/>
      <c r="B918" s="147"/>
      <c r="C918" s="432" t="s">
        <v>58</v>
      </c>
      <c r="D918" s="147"/>
      <c r="E918" s="136"/>
      <c r="F918" s="148" t="s">
        <v>54</v>
      </c>
      <c r="G918" s="433"/>
      <c r="H918" s="433"/>
      <c r="I918" s="148" t="s">
        <v>54</v>
      </c>
      <c r="J918" s="148" t="s">
        <v>54</v>
      </c>
      <c r="K918" s="148" t="s">
        <v>54</v>
      </c>
      <c r="L918" s="149">
        <f>SUM(L917:L917)</f>
        <v>0</v>
      </c>
      <c r="M918" s="149">
        <f>SUM(M917:M917)</f>
        <v>0</v>
      </c>
      <c r="N918" s="149">
        <f>SUM(N917:N917)</f>
        <v>0</v>
      </c>
      <c r="O918" s="149">
        <f>SUM(O917:O917)</f>
        <v>0</v>
      </c>
      <c r="P918" s="148" t="s">
        <v>54</v>
      </c>
      <c r="Q918" s="148" t="s">
        <v>54</v>
      </c>
      <c r="R918" s="148" t="s">
        <v>54</v>
      </c>
      <c r="S918" s="147"/>
      <c r="T918" s="434"/>
      <c r="U918" s="147"/>
      <c r="V918" s="396">
        <f t="shared" si="892"/>
        <v>696</v>
      </c>
      <c r="W918" s="395">
        <v>315</v>
      </c>
      <c r="X918" s="150"/>
      <c r="Y918" s="397">
        <f t="shared" si="813"/>
        <v>315</v>
      </c>
      <c r="Z918" s="396">
        <f t="shared" si="894"/>
        <v>315</v>
      </c>
      <c r="AA918" s="398">
        <f t="shared" si="858"/>
        <v>100</v>
      </c>
      <c r="AB918" s="179"/>
      <c r="AC918" s="179"/>
      <c r="AD918" s="179"/>
      <c r="AE918" s="179"/>
      <c r="AF918" s="50"/>
      <c r="AG918" s="50"/>
      <c r="AH918" s="50"/>
      <c r="AI918" s="50"/>
      <c r="AJ918" s="50"/>
      <c r="AK918" s="50"/>
      <c r="AL918" s="50"/>
      <c r="AM918" s="50"/>
      <c r="AN918" s="50"/>
      <c r="AO918" s="50"/>
      <c r="AP918" s="50"/>
      <c r="AQ918" s="50"/>
      <c r="AR918" s="50"/>
    </row>
    <row r="919" spans="1:44" s="51" customFormat="1" ht="30" customHeight="1" thickBot="1">
      <c r="A919" s="99">
        <v>51</v>
      </c>
      <c r="B919" s="100" t="s">
        <v>797</v>
      </c>
      <c r="C919" s="245" t="s">
        <v>798</v>
      </c>
      <c r="D919" s="306">
        <v>500</v>
      </c>
      <c r="E919" s="545"/>
      <c r="F919" s="103"/>
      <c r="G919" s="371"/>
      <c r="H919" s="371"/>
      <c r="I919" s="246"/>
      <c r="J919" s="246"/>
      <c r="K919" s="246"/>
      <c r="L919" s="896">
        <v>0</v>
      </c>
      <c r="M919" s="896">
        <v>0</v>
      </c>
      <c r="N919" s="896">
        <v>0</v>
      </c>
      <c r="O919" s="896">
        <v>0</v>
      </c>
      <c r="P919" s="105"/>
      <c r="Q919" s="105"/>
      <c r="R919" s="105"/>
      <c r="S919" s="105"/>
      <c r="T919" s="377"/>
      <c r="U919" s="105"/>
      <c r="V919" s="64">
        <f t="shared" si="892"/>
        <v>696</v>
      </c>
      <c r="W919" s="306">
        <v>500</v>
      </c>
      <c r="X919" s="66"/>
      <c r="Y919" s="67">
        <f>W919</f>
        <v>500</v>
      </c>
      <c r="Z919" s="64">
        <f>(Y919*(V919-L919*24))/V919</f>
        <v>500</v>
      </c>
      <c r="AA919" s="68">
        <f>(Z919/Y919)*100</f>
        <v>100</v>
      </c>
      <c r="AB919" s="179"/>
      <c r="AC919" s="179"/>
      <c r="AD919" s="179"/>
      <c r="AE919" s="179"/>
      <c r="AF919" s="50"/>
      <c r="AG919" s="50"/>
      <c r="AH919" s="50"/>
      <c r="AI919" s="50"/>
      <c r="AJ919" s="50"/>
      <c r="AK919" s="50"/>
      <c r="AL919" s="50"/>
      <c r="AM919" s="50"/>
      <c r="AN919" s="50"/>
      <c r="AO919" s="50"/>
      <c r="AP919" s="50"/>
      <c r="AQ919" s="50"/>
      <c r="AR919" s="50"/>
    </row>
    <row r="920" spans="1:44" s="51" customFormat="1" ht="30" customHeight="1" thickBot="1">
      <c r="A920" s="99">
        <v>52</v>
      </c>
      <c r="B920" s="100" t="s">
        <v>576</v>
      </c>
      <c r="C920" s="245" t="s">
        <v>577</v>
      </c>
      <c r="D920" s="306">
        <v>315</v>
      </c>
      <c r="E920" s="102" t="s">
        <v>53</v>
      </c>
      <c r="F920" s="103" t="s">
        <v>54</v>
      </c>
      <c r="G920" s="371"/>
      <c r="H920" s="371"/>
      <c r="I920" s="246"/>
      <c r="J920" s="246"/>
      <c r="K920" s="246"/>
      <c r="L920" s="896">
        <v>0</v>
      </c>
      <c r="M920" s="896">
        <v>0</v>
      </c>
      <c r="N920" s="896">
        <v>0</v>
      </c>
      <c r="O920" s="896">
        <v>0</v>
      </c>
      <c r="P920" s="105"/>
      <c r="Q920" s="105"/>
      <c r="R920" s="105"/>
      <c r="S920" s="105"/>
      <c r="T920" s="377"/>
      <c r="U920" s="105"/>
      <c r="V920" s="64">
        <f t="shared" si="892"/>
        <v>696</v>
      </c>
      <c r="W920" s="306">
        <v>315</v>
      </c>
      <c r="X920" s="66"/>
      <c r="Y920" s="67">
        <f t="shared" si="813"/>
        <v>315</v>
      </c>
      <c r="Z920" s="64">
        <f t="shared" si="894"/>
        <v>315</v>
      </c>
      <c r="AA920" s="68">
        <f t="shared" si="858"/>
        <v>100</v>
      </c>
      <c r="AB920" s="179"/>
      <c r="AC920" s="179"/>
      <c r="AD920" s="179"/>
      <c r="AE920" s="179"/>
      <c r="AF920" s="50"/>
      <c r="AG920" s="50"/>
      <c r="AH920" s="50"/>
      <c r="AI920" s="50"/>
      <c r="AJ920" s="50"/>
      <c r="AK920" s="50"/>
      <c r="AL920" s="50"/>
      <c r="AM920" s="50"/>
      <c r="AN920" s="50"/>
      <c r="AO920" s="50"/>
      <c r="AP920" s="50"/>
      <c r="AQ920" s="50"/>
      <c r="AR920" s="50"/>
    </row>
    <row r="921" spans="1:44" s="51" customFormat="1" ht="30" customHeight="1" thickBot="1">
      <c r="A921" s="99">
        <v>53</v>
      </c>
      <c r="B921" s="100" t="s">
        <v>578</v>
      </c>
      <c r="C921" s="245" t="s">
        <v>579</v>
      </c>
      <c r="D921" s="306">
        <v>500</v>
      </c>
      <c r="E921" s="545" t="s">
        <v>53</v>
      </c>
      <c r="F921" s="103" t="s">
        <v>54</v>
      </c>
      <c r="G921" s="371"/>
      <c r="H921" s="371"/>
      <c r="I921" s="246"/>
      <c r="J921" s="246"/>
      <c r="K921" s="246"/>
      <c r="L921" s="896">
        <v>0</v>
      </c>
      <c r="M921" s="896">
        <v>0</v>
      </c>
      <c r="N921" s="896">
        <v>0</v>
      </c>
      <c r="O921" s="896">
        <v>0</v>
      </c>
      <c r="P921" s="105"/>
      <c r="Q921" s="105"/>
      <c r="R921" s="105"/>
      <c r="S921" s="105"/>
      <c r="T921" s="377"/>
      <c r="U921" s="105"/>
      <c r="V921" s="64">
        <f t="shared" si="892"/>
        <v>696</v>
      </c>
      <c r="W921" s="306">
        <v>500</v>
      </c>
      <c r="X921" s="66"/>
      <c r="Y921" s="67">
        <f t="shared" si="813"/>
        <v>500</v>
      </c>
      <c r="Z921" s="64">
        <f t="shared" si="894"/>
        <v>500</v>
      </c>
      <c r="AA921" s="68">
        <f t="shared" si="858"/>
        <v>100</v>
      </c>
      <c r="AB921" s="179"/>
      <c r="AC921" s="179"/>
      <c r="AD921" s="179"/>
      <c r="AE921" s="179"/>
      <c r="AF921" s="50"/>
      <c r="AG921" s="50"/>
      <c r="AH921" s="50"/>
      <c r="AI921" s="50"/>
      <c r="AJ921" s="50"/>
      <c r="AK921" s="50"/>
      <c r="AL921" s="50"/>
      <c r="AM921" s="50"/>
      <c r="AN921" s="50"/>
      <c r="AO921" s="50"/>
      <c r="AP921" s="50"/>
      <c r="AQ921" s="50"/>
      <c r="AR921" s="50"/>
    </row>
    <row r="922" spans="1:44" s="51" customFormat="1" ht="30" customHeight="1" thickBot="1">
      <c r="A922" s="99">
        <v>54</v>
      </c>
      <c r="B922" s="100" t="s">
        <v>580</v>
      </c>
      <c r="C922" s="245" t="s">
        <v>581</v>
      </c>
      <c r="D922" s="306">
        <v>315</v>
      </c>
      <c r="E922" s="70" t="s">
        <v>53</v>
      </c>
      <c r="F922" s="103" t="s">
        <v>54</v>
      </c>
      <c r="G922" s="371"/>
      <c r="H922" s="371"/>
      <c r="I922" s="246"/>
      <c r="J922" s="246"/>
      <c r="K922" s="246"/>
      <c r="L922" s="896">
        <v>0</v>
      </c>
      <c r="M922" s="896">
        <v>0</v>
      </c>
      <c r="N922" s="896">
        <v>0</v>
      </c>
      <c r="O922" s="896">
        <v>0</v>
      </c>
      <c r="P922" s="105"/>
      <c r="Q922" s="105"/>
      <c r="R922" s="105"/>
      <c r="S922" s="105"/>
      <c r="T922" s="377"/>
      <c r="U922" s="105"/>
      <c r="V922" s="64">
        <f t="shared" si="892"/>
        <v>696</v>
      </c>
      <c r="W922" s="306">
        <v>315</v>
      </c>
      <c r="X922" s="66"/>
      <c r="Y922" s="67">
        <f t="shared" ref="Y922:Y937" si="973">W922</f>
        <v>315</v>
      </c>
      <c r="Z922" s="64">
        <f t="shared" si="894"/>
        <v>315</v>
      </c>
      <c r="AA922" s="68">
        <f t="shared" si="858"/>
        <v>100</v>
      </c>
      <c r="AB922" s="179"/>
      <c r="AC922" s="179"/>
      <c r="AD922" s="179"/>
      <c r="AE922" s="179"/>
      <c r="AF922" s="50"/>
      <c r="AG922" s="50"/>
      <c r="AH922" s="50"/>
      <c r="AI922" s="50"/>
      <c r="AJ922" s="50"/>
      <c r="AK922" s="50"/>
      <c r="AL922" s="50"/>
      <c r="AM922" s="50"/>
      <c r="AN922" s="50"/>
      <c r="AO922" s="50"/>
      <c r="AP922" s="50"/>
      <c r="AQ922" s="50"/>
      <c r="AR922" s="50"/>
    </row>
    <row r="923" spans="1:44" s="51" customFormat="1" ht="30" customHeight="1" thickBot="1">
      <c r="A923" s="99">
        <v>55</v>
      </c>
      <c r="B923" s="546" t="s">
        <v>582</v>
      </c>
      <c r="C923" s="548" t="s">
        <v>583</v>
      </c>
      <c r="D923" s="316">
        <v>315</v>
      </c>
      <c r="E923" s="61" t="s">
        <v>53</v>
      </c>
      <c r="F923" s="263" t="s">
        <v>54</v>
      </c>
      <c r="G923" s="399"/>
      <c r="H923" s="399"/>
      <c r="I923" s="264"/>
      <c r="J923" s="264"/>
      <c r="K923" s="264"/>
      <c r="L923" s="130">
        <f>IF(RIGHT(S923)="T",(+H923-G923),0)</f>
        <v>0</v>
      </c>
      <c r="M923" s="130">
        <f>IF(RIGHT(S923)="U",(+H923-G923),0)</f>
        <v>0</v>
      </c>
      <c r="N923" s="130">
        <f>IF(RIGHT(S923)="C",(+H923-G923),0)</f>
        <v>0</v>
      </c>
      <c r="O923" s="130">
        <f>IF(RIGHT(S923)="D",(+H923-G923),0)</f>
        <v>0</v>
      </c>
      <c r="P923" s="44"/>
      <c r="Q923" s="44"/>
      <c r="R923" s="44"/>
      <c r="S923" s="393"/>
      <c r="T923" s="714"/>
      <c r="U923" s="44"/>
      <c r="V923" s="241"/>
      <c r="W923" s="242"/>
      <c r="X923" s="242"/>
      <c r="Y923" s="242"/>
      <c r="Z923" s="242"/>
      <c r="AA923" s="243"/>
      <c r="AB923" s="179"/>
      <c r="AC923" s="179"/>
      <c r="AD923" s="179"/>
      <c r="AE923" s="179"/>
      <c r="AF923" s="50"/>
      <c r="AG923" s="50"/>
      <c r="AH923" s="50"/>
      <c r="AI923" s="50"/>
      <c r="AJ923" s="50"/>
      <c r="AK923" s="50"/>
      <c r="AL923" s="50"/>
      <c r="AM923" s="50"/>
      <c r="AN923" s="50"/>
      <c r="AO923" s="50"/>
      <c r="AP923" s="50"/>
      <c r="AQ923" s="50"/>
      <c r="AR923" s="50"/>
    </row>
    <row r="924" spans="1:44" s="51" customFormat="1" ht="30" customHeight="1" thickBot="1">
      <c r="A924" s="99"/>
      <c r="B924" s="147"/>
      <c r="C924" s="432" t="s">
        <v>58</v>
      </c>
      <c r="D924" s="147"/>
      <c r="E924" s="61"/>
      <c r="F924" s="148" t="s">
        <v>54</v>
      </c>
      <c r="G924" s="433"/>
      <c r="H924" s="433"/>
      <c r="I924" s="148" t="s">
        <v>54</v>
      </c>
      <c r="J924" s="148" t="s">
        <v>54</v>
      </c>
      <c r="K924" s="148" t="s">
        <v>54</v>
      </c>
      <c r="L924" s="149">
        <f>SUM(L923:L923)</f>
        <v>0</v>
      </c>
      <c r="M924" s="149">
        <f>SUM(M923:M923)</f>
        <v>0</v>
      </c>
      <c r="N924" s="149">
        <f>SUM(N923:N923)</f>
        <v>0</v>
      </c>
      <c r="O924" s="149">
        <f>SUM(O923:O923)</f>
        <v>0</v>
      </c>
      <c r="P924" s="148" t="s">
        <v>54</v>
      </c>
      <c r="Q924" s="148" t="s">
        <v>54</v>
      </c>
      <c r="R924" s="148" t="s">
        <v>54</v>
      </c>
      <c r="S924" s="147"/>
      <c r="T924" s="434"/>
      <c r="U924" s="147"/>
      <c r="V924" s="189">
        <f t="shared" ref="V924" si="974">$AB$15-((N924*24))</f>
        <v>696</v>
      </c>
      <c r="W924" s="890">
        <v>315</v>
      </c>
      <c r="X924" s="877"/>
      <c r="Y924" s="191">
        <f t="shared" ref="Y924" si="975">W924</f>
        <v>315</v>
      </c>
      <c r="Z924" s="189">
        <f t="shared" ref="Z924" si="976">(Y924*(V924-L924*24))/V924</f>
        <v>315</v>
      </c>
      <c r="AA924" s="318">
        <f t="shared" ref="AA924" si="977">(Z924/Y924)*100</f>
        <v>100</v>
      </c>
      <c r="AB924" s="179"/>
      <c r="AC924" s="179"/>
      <c r="AD924" s="179"/>
      <c r="AE924" s="179"/>
      <c r="AF924" s="50"/>
      <c r="AG924" s="50"/>
      <c r="AH924" s="50"/>
      <c r="AI924" s="50"/>
      <c r="AJ924" s="50"/>
      <c r="AK924" s="50"/>
      <c r="AL924" s="50"/>
      <c r="AM924" s="50"/>
      <c r="AN924" s="50"/>
      <c r="AO924" s="50"/>
      <c r="AP924" s="50"/>
      <c r="AQ924" s="50"/>
      <c r="AR924" s="50"/>
    </row>
    <row r="925" spans="1:44" s="51" customFormat="1" ht="30" customHeight="1" thickBot="1">
      <c r="A925" s="99">
        <v>56</v>
      </c>
      <c r="B925" s="100" t="s">
        <v>584</v>
      </c>
      <c r="C925" s="245" t="s">
        <v>585</v>
      </c>
      <c r="D925" s="306">
        <v>315</v>
      </c>
      <c r="E925" s="70" t="s">
        <v>53</v>
      </c>
      <c r="F925" s="263" t="s">
        <v>54</v>
      </c>
      <c r="G925" s="399">
        <v>42411.431944444441</v>
      </c>
      <c r="H925" s="399">
        <v>42411.785416666666</v>
      </c>
      <c r="I925" s="264"/>
      <c r="J925" s="264"/>
      <c r="K925" s="264"/>
      <c r="L925" s="130">
        <f>IF(RIGHT(S925)="T",(+H925-G925),0)</f>
        <v>0.35347222222480923</v>
      </c>
      <c r="M925" s="130">
        <f>IF(RIGHT(S925)="U",(+H925-G925),0)</f>
        <v>0</v>
      </c>
      <c r="N925" s="130">
        <f>IF(RIGHT(S925)="C",(+H925-G925),0)</f>
        <v>0</v>
      </c>
      <c r="O925" s="130">
        <f>IF(RIGHT(S925)="D",(+H925-G925),0)</f>
        <v>0</v>
      </c>
      <c r="P925" s="44"/>
      <c r="Q925" s="44"/>
      <c r="R925" s="44"/>
      <c r="S925" s="393" t="s">
        <v>834</v>
      </c>
      <c r="T925" s="714" t="s">
        <v>1024</v>
      </c>
      <c r="U925" s="44"/>
      <c r="V925" s="241"/>
      <c r="W925" s="242"/>
      <c r="X925" s="242"/>
      <c r="Y925" s="242"/>
      <c r="Z925" s="242"/>
      <c r="AA925" s="243"/>
      <c r="AB925" s="179"/>
      <c r="AC925" s="179"/>
      <c r="AD925" s="179"/>
      <c r="AE925" s="179"/>
      <c r="AF925" s="50"/>
      <c r="AG925" s="50"/>
      <c r="AH925" s="50"/>
      <c r="AI925" s="50"/>
      <c r="AJ925" s="50"/>
      <c r="AK925" s="50"/>
      <c r="AL925" s="50"/>
      <c r="AM925" s="50"/>
      <c r="AN925" s="50"/>
      <c r="AO925" s="50"/>
      <c r="AP925" s="50"/>
      <c r="AQ925" s="50"/>
      <c r="AR925" s="50"/>
    </row>
    <row r="926" spans="1:44" s="51" customFormat="1" ht="30" customHeight="1" thickBot="1">
      <c r="A926" s="99"/>
      <c r="B926" s="147"/>
      <c r="C926" s="432" t="s">
        <v>58</v>
      </c>
      <c r="D926" s="147"/>
      <c r="E926" s="61"/>
      <c r="F926" s="148" t="s">
        <v>54</v>
      </c>
      <c r="G926" s="433"/>
      <c r="H926" s="433"/>
      <c r="I926" s="148" t="s">
        <v>54</v>
      </c>
      <c r="J926" s="148" t="s">
        <v>54</v>
      </c>
      <c r="K926" s="148" t="s">
        <v>54</v>
      </c>
      <c r="L926" s="149">
        <f>SUM(L925:L925)</f>
        <v>0.35347222222480923</v>
      </c>
      <c r="M926" s="149">
        <f>SUM(M925:M925)</f>
        <v>0</v>
      </c>
      <c r="N926" s="149">
        <f>SUM(N925:N925)</f>
        <v>0</v>
      </c>
      <c r="O926" s="149">
        <f>SUM(O925:O925)</f>
        <v>0</v>
      </c>
      <c r="P926" s="148" t="s">
        <v>54</v>
      </c>
      <c r="Q926" s="148" t="s">
        <v>54</v>
      </c>
      <c r="R926" s="148" t="s">
        <v>54</v>
      </c>
      <c r="S926" s="147"/>
      <c r="T926" s="434"/>
      <c r="U926" s="147"/>
      <c r="V926" s="64">
        <f t="shared" ref="V926" si="978">$AB$15-((N926*24))</f>
        <v>696</v>
      </c>
      <c r="W926" s="306">
        <v>315</v>
      </c>
      <c r="X926" s="66"/>
      <c r="Y926" s="67">
        <f t="shared" ref="Y926" si="979">W926</f>
        <v>315</v>
      </c>
      <c r="Z926" s="64">
        <f t="shared" ref="Z926" si="980">(Y926*(V926-L926*24))/V926</f>
        <v>311.16056034479948</v>
      </c>
      <c r="AA926" s="68">
        <f t="shared" ref="AA926" si="981">(Z926/Y926)*100</f>
        <v>98.78113026819031</v>
      </c>
      <c r="AB926" s="179"/>
      <c r="AC926" s="179"/>
      <c r="AD926" s="179"/>
      <c r="AE926" s="179"/>
      <c r="AF926" s="50"/>
      <c r="AG926" s="50"/>
      <c r="AH926" s="50"/>
      <c r="AI926" s="50"/>
      <c r="AJ926" s="50"/>
      <c r="AK926" s="50"/>
      <c r="AL926" s="50"/>
      <c r="AM926" s="50"/>
      <c r="AN926" s="50"/>
      <c r="AO926" s="50"/>
      <c r="AP926" s="50"/>
      <c r="AQ926" s="50"/>
      <c r="AR926" s="50"/>
    </row>
    <row r="927" spans="1:44" s="51" customFormat="1" ht="30" customHeight="1" thickBot="1">
      <c r="A927" s="99">
        <v>57</v>
      </c>
      <c r="B927" s="100" t="s">
        <v>799</v>
      </c>
      <c r="C927" s="245" t="s">
        <v>800</v>
      </c>
      <c r="D927" s="306">
        <v>500</v>
      </c>
      <c r="E927" s="70" t="s">
        <v>53</v>
      </c>
      <c r="F927" s="103"/>
      <c r="G927" s="371"/>
      <c r="H927" s="371"/>
      <c r="I927" s="246"/>
      <c r="J927" s="246"/>
      <c r="K927" s="246"/>
      <c r="L927" s="896">
        <v>0</v>
      </c>
      <c r="M927" s="896">
        <v>0</v>
      </c>
      <c r="N927" s="896">
        <v>0</v>
      </c>
      <c r="O927" s="896">
        <v>0</v>
      </c>
      <c r="P927" s="105"/>
      <c r="Q927" s="105"/>
      <c r="R927" s="105"/>
      <c r="S927" s="105"/>
      <c r="T927" s="377"/>
      <c r="U927" s="105"/>
      <c r="V927" s="64">
        <f t="shared" si="892"/>
        <v>696</v>
      </c>
      <c r="W927" s="306">
        <v>500</v>
      </c>
      <c r="X927" s="66"/>
      <c r="Y927" s="67">
        <f t="shared" si="973"/>
        <v>500</v>
      </c>
      <c r="Z927" s="64">
        <f>(Y927*(V927-L927*24))/V927</f>
        <v>500</v>
      </c>
      <c r="AA927" s="68">
        <f t="shared" si="858"/>
        <v>100</v>
      </c>
      <c r="AB927" s="179"/>
      <c r="AC927" s="179"/>
      <c r="AD927" s="179"/>
      <c r="AE927" s="179"/>
      <c r="AF927" s="50"/>
      <c r="AG927" s="50"/>
      <c r="AH927" s="50"/>
      <c r="AI927" s="50"/>
      <c r="AJ927" s="50"/>
      <c r="AK927" s="50"/>
      <c r="AL927" s="50"/>
      <c r="AM927" s="50"/>
      <c r="AN927" s="50"/>
      <c r="AO927" s="50"/>
      <c r="AP927" s="50"/>
      <c r="AQ927" s="50"/>
      <c r="AR927" s="50"/>
    </row>
    <row r="928" spans="1:44" s="51" customFormat="1" ht="30" customHeight="1" thickBot="1">
      <c r="A928" s="99">
        <v>58</v>
      </c>
      <c r="B928" s="100" t="s">
        <v>801</v>
      </c>
      <c r="C928" s="245" t="s">
        <v>802</v>
      </c>
      <c r="D928" s="306">
        <v>500</v>
      </c>
      <c r="E928" s="70" t="s">
        <v>53</v>
      </c>
      <c r="F928" s="103"/>
      <c r="G928" s="371"/>
      <c r="H928" s="371"/>
      <c r="I928" s="246"/>
      <c r="J928" s="246"/>
      <c r="K928" s="246"/>
      <c r="L928" s="896">
        <v>0</v>
      </c>
      <c r="M928" s="896">
        <v>0</v>
      </c>
      <c r="N928" s="896">
        <v>0</v>
      </c>
      <c r="O928" s="896">
        <v>0</v>
      </c>
      <c r="P928" s="105"/>
      <c r="Q928" s="105"/>
      <c r="R928" s="105"/>
      <c r="S928" s="105"/>
      <c r="T928" s="377"/>
      <c r="U928" s="105"/>
      <c r="V928" s="64">
        <f t="shared" si="892"/>
        <v>696</v>
      </c>
      <c r="W928" s="306">
        <v>500</v>
      </c>
      <c r="X928" s="66"/>
      <c r="Y928" s="67">
        <f t="shared" si="973"/>
        <v>500</v>
      </c>
      <c r="Z928" s="64">
        <f>(Y928*(V928-L928*24))/V928</f>
        <v>500</v>
      </c>
      <c r="AA928" s="68">
        <f t="shared" si="858"/>
        <v>100</v>
      </c>
      <c r="AB928" s="179"/>
      <c r="AC928" s="179"/>
      <c r="AD928" s="179"/>
      <c r="AE928" s="179"/>
      <c r="AF928" s="50"/>
      <c r="AG928" s="50"/>
      <c r="AH928" s="50"/>
      <c r="AI928" s="50"/>
      <c r="AJ928" s="50"/>
      <c r="AK928" s="50"/>
      <c r="AL928" s="50"/>
      <c r="AM928" s="50"/>
      <c r="AN928" s="50"/>
      <c r="AO928" s="50"/>
      <c r="AP928" s="50"/>
      <c r="AQ928" s="50"/>
      <c r="AR928" s="50"/>
    </row>
    <row r="929" spans="1:44" s="51" customFormat="1" ht="30" customHeight="1" thickBot="1">
      <c r="A929" s="99">
        <v>59</v>
      </c>
      <c r="B929" s="100" t="s">
        <v>586</v>
      </c>
      <c r="C929" s="245" t="s">
        <v>587</v>
      </c>
      <c r="D929" s="306">
        <v>315</v>
      </c>
      <c r="E929" s="61" t="s">
        <v>53</v>
      </c>
      <c r="F929" s="103" t="s">
        <v>54</v>
      </c>
      <c r="G929" s="371"/>
      <c r="H929" s="371"/>
      <c r="I929" s="246"/>
      <c r="J929" s="246"/>
      <c r="K929" s="246"/>
      <c r="L929" s="896">
        <v>0</v>
      </c>
      <c r="M929" s="896">
        <v>0</v>
      </c>
      <c r="N929" s="896">
        <v>0</v>
      </c>
      <c r="O929" s="896">
        <v>0</v>
      </c>
      <c r="P929" s="105"/>
      <c r="Q929" s="105"/>
      <c r="R929" s="105"/>
      <c r="S929" s="105"/>
      <c r="T929" s="377"/>
      <c r="U929" s="105"/>
      <c r="V929" s="64">
        <f t="shared" si="892"/>
        <v>696</v>
      </c>
      <c r="W929" s="306">
        <v>315</v>
      </c>
      <c r="X929" s="66"/>
      <c r="Y929" s="67">
        <f t="shared" si="973"/>
        <v>315</v>
      </c>
      <c r="Z929" s="64">
        <f t="shared" si="894"/>
        <v>315</v>
      </c>
      <c r="AA929" s="68">
        <f t="shared" si="858"/>
        <v>100</v>
      </c>
      <c r="AB929" s="179"/>
      <c r="AC929" s="179"/>
      <c r="AD929" s="179"/>
      <c r="AE929" s="179"/>
      <c r="AF929" s="50"/>
      <c r="AG929" s="50"/>
      <c r="AH929" s="50"/>
      <c r="AI929" s="50"/>
      <c r="AJ929" s="50"/>
      <c r="AK929" s="50"/>
      <c r="AL929" s="50"/>
      <c r="AM929" s="50"/>
      <c r="AN929" s="50"/>
      <c r="AO929" s="50"/>
      <c r="AP929" s="50"/>
      <c r="AQ929" s="50"/>
      <c r="AR929" s="50"/>
    </row>
    <row r="930" spans="1:44" s="51" customFormat="1" ht="30" customHeight="1" thickBot="1">
      <c r="A930" s="99">
        <v>60</v>
      </c>
      <c r="B930" s="100" t="s">
        <v>588</v>
      </c>
      <c r="C930" s="245" t="s">
        <v>589</v>
      </c>
      <c r="D930" s="306">
        <v>315</v>
      </c>
      <c r="E930" s="70" t="s">
        <v>53</v>
      </c>
      <c r="F930" s="103" t="s">
        <v>54</v>
      </c>
      <c r="G930" s="371"/>
      <c r="H930" s="371"/>
      <c r="I930" s="246"/>
      <c r="J930" s="246"/>
      <c r="K930" s="246"/>
      <c r="L930" s="896">
        <v>0</v>
      </c>
      <c r="M930" s="896">
        <v>0</v>
      </c>
      <c r="N930" s="896">
        <v>0</v>
      </c>
      <c r="O930" s="896">
        <v>0</v>
      </c>
      <c r="P930" s="105"/>
      <c r="Q930" s="105"/>
      <c r="R930" s="105"/>
      <c r="S930" s="105"/>
      <c r="T930" s="377"/>
      <c r="U930" s="105"/>
      <c r="V930" s="64">
        <f t="shared" si="892"/>
        <v>696</v>
      </c>
      <c r="W930" s="306">
        <v>315</v>
      </c>
      <c r="X930" s="66"/>
      <c r="Y930" s="67">
        <f t="shared" si="973"/>
        <v>315</v>
      </c>
      <c r="Z930" s="64">
        <f t="shared" si="894"/>
        <v>315</v>
      </c>
      <c r="AA930" s="68">
        <f t="shared" si="858"/>
        <v>100</v>
      </c>
      <c r="AB930" s="179"/>
      <c r="AC930" s="179"/>
      <c r="AD930" s="179"/>
      <c r="AE930" s="179"/>
      <c r="AF930" s="50"/>
      <c r="AG930" s="50"/>
      <c r="AH930" s="50"/>
      <c r="AI930" s="50"/>
      <c r="AJ930" s="50"/>
      <c r="AK930" s="50"/>
      <c r="AL930" s="50"/>
      <c r="AM930" s="50"/>
      <c r="AN930" s="50"/>
      <c r="AO930" s="50"/>
      <c r="AP930" s="50"/>
      <c r="AQ930" s="50"/>
      <c r="AR930" s="50"/>
    </row>
    <row r="931" spans="1:44" ht="30" customHeight="1">
      <c r="A931" s="536">
        <v>61</v>
      </c>
      <c r="B931" s="534" t="s">
        <v>590</v>
      </c>
      <c r="C931" s="550" t="s">
        <v>591</v>
      </c>
      <c r="D931" s="322">
        <v>315</v>
      </c>
      <c r="E931" s="543" t="s">
        <v>53</v>
      </c>
      <c r="F931" s="263" t="s">
        <v>54</v>
      </c>
      <c r="G931" s="53"/>
      <c r="H931" s="53"/>
      <c r="I931" s="264"/>
      <c r="J931" s="264"/>
      <c r="K931" s="264"/>
      <c r="L931" s="130">
        <f>IF(RIGHT(S931)="T",(+H931-G931),0)</f>
        <v>0</v>
      </c>
      <c r="M931" s="130">
        <f>IF(RIGHT(S931)="U",(+H931-G931),0)</f>
        <v>0</v>
      </c>
      <c r="N931" s="130">
        <f>IF(RIGHT(S931)="C",(+H931-G931),0)</f>
        <v>0</v>
      </c>
      <c r="O931" s="130">
        <f>IF(RIGHT(S931)="D",(+H931-G931),0)</f>
        <v>0</v>
      </c>
      <c r="P931" s="44"/>
      <c r="Q931" s="44"/>
      <c r="R931" s="44"/>
      <c r="S931" s="54"/>
      <c r="T931" s="375"/>
      <c r="U931" s="44"/>
      <c r="V931" s="241"/>
      <c r="W931" s="242"/>
      <c r="X931" s="242"/>
      <c r="Y931" s="242"/>
      <c r="Z931" s="242"/>
      <c r="AA931" s="243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</row>
    <row r="932" spans="1:44" s="69" customFormat="1" ht="30" customHeight="1" thickBot="1">
      <c r="A932" s="422"/>
      <c r="B932" s="147"/>
      <c r="C932" s="432" t="s">
        <v>58</v>
      </c>
      <c r="D932" s="147"/>
      <c r="E932" s="61"/>
      <c r="F932" s="148" t="s">
        <v>54</v>
      </c>
      <c r="G932" s="433"/>
      <c r="H932" s="433"/>
      <c r="I932" s="148" t="s">
        <v>54</v>
      </c>
      <c r="J932" s="148" t="s">
        <v>54</v>
      </c>
      <c r="K932" s="148" t="s">
        <v>54</v>
      </c>
      <c r="L932" s="149">
        <f>SUM(L931:L931)</f>
        <v>0</v>
      </c>
      <c r="M932" s="149">
        <f>SUM(M931:M931)</f>
        <v>0</v>
      </c>
      <c r="N932" s="149">
        <f>SUM(N931:N931)</f>
        <v>0</v>
      </c>
      <c r="O932" s="149">
        <f>SUM(O931:O931)</f>
        <v>0</v>
      </c>
      <c r="P932" s="148" t="s">
        <v>54</v>
      </c>
      <c r="Q932" s="148" t="s">
        <v>54</v>
      </c>
      <c r="R932" s="148" t="s">
        <v>54</v>
      </c>
      <c r="S932" s="147"/>
      <c r="T932" s="434"/>
      <c r="U932" s="147"/>
      <c r="V932" s="500">
        <f t="shared" ref="V932" si="982">$AB$15-((N932*24))</f>
        <v>696</v>
      </c>
      <c r="W932" s="519">
        <v>315</v>
      </c>
      <c r="X932" s="150"/>
      <c r="Y932" s="503">
        <f t="shared" ref="Y932" si="983">W932</f>
        <v>315</v>
      </c>
      <c r="Z932" s="504">
        <f t="shared" ref="Z932" si="984">(Y932*(V932-L932*24))/V932</f>
        <v>315</v>
      </c>
      <c r="AA932" s="505">
        <f t="shared" ref="AA932" si="985">(Z932/Y932)*100</f>
        <v>100</v>
      </c>
    </row>
    <row r="933" spans="1:44" s="51" customFormat="1" ht="30" customHeight="1" thickBot="1">
      <c r="A933" s="99">
        <v>62</v>
      </c>
      <c r="B933" s="100" t="s">
        <v>592</v>
      </c>
      <c r="C933" s="245" t="s">
        <v>593</v>
      </c>
      <c r="D933" s="306">
        <v>315</v>
      </c>
      <c r="E933" s="70" t="s">
        <v>53</v>
      </c>
      <c r="F933" s="103" t="s">
        <v>54</v>
      </c>
      <c r="G933" s="371"/>
      <c r="H933" s="371"/>
      <c r="I933" s="246"/>
      <c r="J933" s="246"/>
      <c r="K933" s="246"/>
      <c r="L933" s="896">
        <v>0</v>
      </c>
      <c r="M933" s="896">
        <v>0</v>
      </c>
      <c r="N933" s="896">
        <v>0</v>
      </c>
      <c r="O933" s="896">
        <v>0</v>
      </c>
      <c r="P933" s="105"/>
      <c r="Q933" s="105"/>
      <c r="R933" s="105"/>
      <c r="S933" s="105"/>
      <c r="T933" s="377"/>
      <c r="U933" s="105"/>
      <c r="V933" s="64">
        <f t="shared" si="892"/>
        <v>696</v>
      </c>
      <c r="W933" s="306">
        <v>315</v>
      </c>
      <c r="X933" s="66"/>
      <c r="Y933" s="67">
        <f t="shared" si="973"/>
        <v>315</v>
      </c>
      <c r="Z933" s="64">
        <f t="shared" si="894"/>
        <v>315</v>
      </c>
      <c r="AA933" s="68">
        <f t="shared" si="858"/>
        <v>100</v>
      </c>
      <c r="AB933" s="179"/>
      <c r="AC933" s="179"/>
      <c r="AD933" s="179"/>
      <c r="AE933" s="179"/>
      <c r="AF933" s="50"/>
      <c r="AG933" s="50"/>
      <c r="AH933" s="50"/>
      <c r="AI933" s="50"/>
      <c r="AJ933" s="50"/>
      <c r="AK933" s="50"/>
      <c r="AL933" s="50"/>
      <c r="AM933" s="50"/>
      <c r="AN933" s="50"/>
      <c r="AO933" s="50"/>
      <c r="AP933" s="50"/>
      <c r="AQ933" s="50"/>
      <c r="AR933" s="50"/>
    </row>
    <row r="934" spans="1:44" s="51" customFormat="1" ht="30" customHeight="1" thickBot="1">
      <c r="A934" s="309" t="s">
        <v>47</v>
      </c>
      <c r="B934" s="309"/>
      <c r="C934" s="310" t="s">
        <v>594</v>
      </c>
      <c r="D934" s="316"/>
      <c r="E934" s="61" t="s">
        <v>53</v>
      </c>
      <c r="F934" s="88" t="s">
        <v>54</v>
      </c>
      <c r="G934" s="115"/>
      <c r="H934" s="115"/>
      <c r="I934" s="312"/>
      <c r="J934" s="312"/>
      <c r="K934" s="312"/>
      <c r="L934" s="42"/>
      <c r="M934" s="317"/>
      <c r="N934" s="317"/>
      <c r="O934" s="42"/>
      <c r="P934" s="42"/>
      <c r="Q934" s="42"/>
      <c r="R934" s="42"/>
      <c r="S934" s="42"/>
      <c r="T934" s="387"/>
      <c r="U934" s="42"/>
      <c r="V934" s="189"/>
      <c r="W934" s="316"/>
      <c r="X934" s="537"/>
      <c r="Y934" s="191"/>
      <c r="Z934" s="189"/>
      <c r="AA934" s="189"/>
      <c r="AB934" s="179"/>
      <c r="AC934" s="179"/>
      <c r="AD934" s="179"/>
      <c r="AE934" s="179"/>
      <c r="AF934" s="50"/>
      <c r="AG934" s="50"/>
      <c r="AH934" s="50"/>
      <c r="AI934" s="50"/>
      <c r="AJ934" s="50"/>
      <c r="AK934" s="50"/>
      <c r="AL934" s="50"/>
      <c r="AM934" s="50"/>
      <c r="AN934" s="50"/>
      <c r="AO934" s="50"/>
      <c r="AP934" s="50"/>
      <c r="AQ934" s="50"/>
      <c r="AR934" s="50"/>
    </row>
    <row r="935" spans="1:44" s="51" customFormat="1" ht="17.25" thickBot="1">
      <c r="A935" s="99">
        <v>1</v>
      </c>
      <c r="B935" s="100" t="s">
        <v>595</v>
      </c>
      <c r="C935" s="245" t="s">
        <v>596</v>
      </c>
      <c r="D935" s="306">
        <v>100</v>
      </c>
      <c r="E935" s="70" t="s">
        <v>53</v>
      </c>
      <c r="F935" s="103" t="s">
        <v>54</v>
      </c>
      <c r="G935" s="960"/>
      <c r="H935" s="633"/>
      <c r="I935" s="481"/>
      <c r="J935" s="481"/>
      <c r="K935" s="481"/>
      <c r="L935" s="133">
        <f>IF(RIGHT(R935)="U",(+G935-F935),0)</f>
        <v>0</v>
      </c>
      <c r="M935" s="133">
        <f>IF(RIGHT(S935)="U",(+H935-G935),0)</f>
        <v>0</v>
      </c>
      <c r="N935" s="133">
        <f>IF(RIGHT(S935)="C",(+H935-G935),0)</f>
        <v>0</v>
      </c>
      <c r="O935" s="133">
        <f>IF(RIGHT(S935)="D",(+H935-G935),0)</f>
        <v>0</v>
      </c>
      <c r="P935" s="143"/>
      <c r="Q935" s="143"/>
      <c r="R935" s="143"/>
      <c r="S935" s="630"/>
      <c r="T935" s="797"/>
      <c r="U935" s="105"/>
      <c r="V935" s="64"/>
      <c r="W935" s="306"/>
      <c r="X935" s="66"/>
      <c r="Y935" s="67"/>
      <c r="Z935" s="64"/>
      <c r="AA935" s="68"/>
      <c r="AB935" s="179"/>
      <c r="AC935" s="179"/>
      <c r="AD935" s="179"/>
      <c r="AE935" s="179"/>
      <c r="AF935" s="50"/>
      <c r="AG935" s="50"/>
      <c r="AH935" s="50"/>
      <c r="AI935" s="50"/>
      <c r="AJ935" s="50"/>
      <c r="AK935" s="50"/>
      <c r="AL935" s="50"/>
      <c r="AM935" s="50"/>
      <c r="AN935" s="50"/>
      <c r="AO935" s="50"/>
      <c r="AP935" s="50"/>
      <c r="AQ935" s="50"/>
      <c r="AR935" s="50"/>
    </row>
    <row r="936" spans="1:44" s="51" customFormat="1" ht="30" customHeight="1" thickBot="1">
      <c r="A936" s="431"/>
      <c r="B936" s="147"/>
      <c r="C936" s="432" t="s">
        <v>58</v>
      </c>
      <c r="D936" s="147"/>
      <c r="E936" s="61"/>
      <c r="F936" s="148" t="s">
        <v>54</v>
      </c>
      <c r="G936" s="433"/>
      <c r="H936" s="433"/>
      <c r="I936" s="148" t="s">
        <v>54</v>
      </c>
      <c r="J936" s="148" t="s">
        <v>54</v>
      </c>
      <c r="K936" s="148" t="s">
        <v>54</v>
      </c>
      <c r="L936" s="149">
        <f>SUM(L935:L935)</f>
        <v>0</v>
      </c>
      <c r="M936" s="149">
        <f t="shared" ref="M936:O936" si="986">SUM(M935:M935)</f>
        <v>0</v>
      </c>
      <c r="N936" s="149">
        <f t="shared" si="986"/>
        <v>0</v>
      </c>
      <c r="O936" s="149">
        <f t="shared" si="986"/>
        <v>0</v>
      </c>
      <c r="P936" s="148" t="s">
        <v>54</v>
      </c>
      <c r="Q936" s="148" t="s">
        <v>54</v>
      </c>
      <c r="R936" s="148" t="s">
        <v>54</v>
      </c>
      <c r="S936" s="147"/>
      <c r="T936" s="434"/>
      <c r="U936" s="105"/>
      <c r="V936" s="64">
        <f t="shared" ref="V936" si="987">$AB$15-((N936*24))</f>
        <v>696</v>
      </c>
      <c r="W936" s="306">
        <v>100</v>
      </c>
      <c r="X936" s="66"/>
      <c r="Y936" s="67">
        <f t="shared" ref="Y936" si="988">W936</f>
        <v>100</v>
      </c>
      <c r="Z936" s="64">
        <f t="shared" ref="Z936" si="989">(Y936*(V936-L936*24))/V936</f>
        <v>100</v>
      </c>
      <c r="AA936" s="68">
        <f t="shared" ref="AA936" si="990">(Z936/Y936)*100</f>
        <v>100</v>
      </c>
      <c r="AB936" s="179"/>
      <c r="AC936" s="179"/>
      <c r="AD936" s="179"/>
      <c r="AE936" s="179"/>
      <c r="AF936" s="50"/>
      <c r="AG936" s="50"/>
      <c r="AH936" s="50"/>
      <c r="AI936" s="50"/>
      <c r="AJ936" s="50"/>
      <c r="AK936" s="50"/>
      <c r="AL936" s="50"/>
      <c r="AM936" s="50"/>
      <c r="AN936" s="50"/>
      <c r="AO936" s="50"/>
      <c r="AP936" s="50"/>
      <c r="AQ936" s="50"/>
      <c r="AR936" s="50"/>
    </row>
    <row r="937" spans="1:44" s="51" customFormat="1" ht="30" customHeight="1" thickBot="1">
      <c r="A937" s="99">
        <v>2</v>
      </c>
      <c r="B937" s="100" t="s">
        <v>597</v>
      </c>
      <c r="C937" s="245" t="s">
        <v>598</v>
      </c>
      <c r="D937" s="306">
        <v>100</v>
      </c>
      <c r="E937" s="61" t="s">
        <v>53</v>
      </c>
      <c r="F937" s="103" t="s">
        <v>54</v>
      </c>
      <c r="G937" s="371"/>
      <c r="H937" s="371"/>
      <c r="I937" s="246"/>
      <c r="J937" s="246"/>
      <c r="K937" s="246"/>
      <c r="L937" s="105"/>
      <c r="M937" s="105"/>
      <c r="N937" s="105"/>
      <c r="O937" s="105"/>
      <c r="P937" s="105"/>
      <c r="Q937" s="105"/>
      <c r="R937" s="105"/>
      <c r="S937" s="105"/>
      <c r="T937" s="377"/>
      <c r="U937" s="105"/>
      <c r="V937" s="64">
        <f t="shared" ref="V937" si="991">$AB$15-((N937*24))</f>
        <v>696</v>
      </c>
      <c r="W937" s="306">
        <v>100</v>
      </c>
      <c r="X937" s="66"/>
      <c r="Y937" s="67">
        <f t="shared" si="973"/>
        <v>100</v>
      </c>
      <c r="Z937" s="64">
        <f t="shared" ref="Z937" si="992">(Y937*(V937-L937*24))/V937</f>
        <v>100</v>
      </c>
      <c r="AA937" s="68">
        <f t="shared" ref="AA937" si="993">(Z937/Y937)*100</f>
        <v>100</v>
      </c>
      <c r="AB937" s="179"/>
      <c r="AC937" s="179"/>
      <c r="AD937" s="179"/>
      <c r="AE937" s="179"/>
      <c r="AF937" s="50"/>
      <c r="AG937" s="50"/>
      <c r="AH937" s="50"/>
      <c r="AI937" s="50"/>
      <c r="AJ937" s="50"/>
      <c r="AK937" s="50"/>
      <c r="AL937" s="50"/>
      <c r="AM937" s="50"/>
      <c r="AN937" s="50"/>
      <c r="AO937" s="50"/>
      <c r="AP937" s="50"/>
      <c r="AQ937" s="50"/>
      <c r="AR937" s="50"/>
    </row>
    <row r="938" spans="1:44" s="51" customFormat="1" ht="30" customHeight="1">
      <c r="A938" s="316">
        <v>3</v>
      </c>
      <c r="B938" s="546" t="s">
        <v>599</v>
      </c>
      <c r="C938" s="548" t="s">
        <v>600</v>
      </c>
      <c r="D938" s="316">
        <v>100</v>
      </c>
      <c r="E938" s="70" t="s">
        <v>53</v>
      </c>
      <c r="F938" s="88" t="s">
        <v>54</v>
      </c>
      <c r="G938" s="399"/>
      <c r="H938" s="399"/>
      <c r="I938" s="267"/>
      <c r="J938" s="267"/>
      <c r="K938" s="267"/>
      <c r="L938" s="323">
        <f>IF(RIGHT(S938)="T",(+H938-G938),0)</f>
        <v>0</v>
      </c>
      <c r="M938" s="323">
        <f>IF(RIGHT(S938)="U",(+H938-G938),0)</f>
        <v>0</v>
      </c>
      <c r="N938" s="323">
        <f>IF(RIGHT(S938)="C",(+H938-G938),0)</f>
        <v>0</v>
      </c>
      <c r="O938" s="323">
        <f>IF(RIGHT(S938)="D",(+H938-G938),0)</f>
        <v>0</v>
      </c>
      <c r="P938" s="42"/>
      <c r="Q938" s="42"/>
      <c r="R938" s="42"/>
      <c r="S938" s="393"/>
      <c r="T938" s="714"/>
      <c r="U938" s="42"/>
      <c r="V938" s="189"/>
      <c r="W938" s="316"/>
      <c r="X938" s="537"/>
      <c r="Y938" s="191"/>
      <c r="Z938" s="189"/>
      <c r="AA938" s="318"/>
      <c r="AB938" s="179"/>
      <c r="AC938" s="179"/>
      <c r="AD938" s="179"/>
      <c r="AE938" s="179"/>
      <c r="AF938" s="50"/>
      <c r="AG938" s="50"/>
      <c r="AH938" s="50"/>
      <c r="AI938" s="50"/>
      <c r="AJ938" s="50"/>
      <c r="AK938" s="50"/>
      <c r="AL938" s="50"/>
      <c r="AM938" s="50"/>
      <c r="AN938" s="50"/>
      <c r="AO938" s="50"/>
      <c r="AP938" s="50"/>
      <c r="AQ938" s="50"/>
      <c r="AR938" s="50"/>
    </row>
    <row r="939" spans="1:44" s="69" customFormat="1" ht="30" customHeight="1" thickBot="1">
      <c r="A939" s="431"/>
      <c r="B939" s="147"/>
      <c r="C939" s="432" t="s">
        <v>58</v>
      </c>
      <c r="D939" s="147"/>
      <c r="E939" s="61"/>
      <c r="F939" s="148" t="s">
        <v>54</v>
      </c>
      <c r="G939" s="433"/>
      <c r="H939" s="433"/>
      <c r="I939" s="148" t="s">
        <v>54</v>
      </c>
      <c r="J939" s="148" t="s">
        <v>54</v>
      </c>
      <c r="K939" s="148" t="s">
        <v>54</v>
      </c>
      <c r="L939" s="149">
        <f>SUM(L938:L938)</f>
        <v>0</v>
      </c>
      <c r="M939" s="149">
        <f t="shared" ref="M939:O939" si="994">SUM(M938:M938)</f>
        <v>0</v>
      </c>
      <c r="N939" s="149">
        <f t="shared" si="994"/>
        <v>0</v>
      </c>
      <c r="O939" s="149">
        <f t="shared" si="994"/>
        <v>0</v>
      </c>
      <c r="P939" s="148" t="s">
        <v>54</v>
      </c>
      <c r="Q939" s="148" t="s">
        <v>54</v>
      </c>
      <c r="R939" s="148" t="s">
        <v>54</v>
      </c>
      <c r="S939" s="147"/>
      <c r="T939" s="434"/>
      <c r="U939" s="147"/>
      <c r="V939" s="189">
        <f t="shared" ref="V939" si="995">$AB$15-((N939*24))</f>
        <v>696</v>
      </c>
      <c r="W939" s="316">
        <v>100</v>
      </c>
      <c r="X939" s="537"/>
      <c r="Y939" s="191">
        <f t="shared" ref="Y939" si="996">W939</f>
        <v>100</v>
      </c>
      <c r="Z939" s="189">
        <f t="shared" ref="Z939" si="997">(Y939*(V939-L939*24))/V939</f>
        <v>100</v>
      </c>
      <c r="AA939" s="318">
        <f t="shared" ref="AA939" si="998">(Z939/Y939)*100</f>
        <v>100</v>
      </c>
    </row>
    <row r="940" spans="1:44" s="51" customFormat="1" ht="30" customHeight="1" thickBot="1">
      <c r="A940" s="99">
        <v>4</v>
      </c>
      <c r="B940" s="100" t="s">
        <v>601</v>
      </c>
      <c r="C940" s="245" t="s">
        <v>602</v>
      </c>
      <c r="D940" s="306">
        <v>100</v>
      </c>
      <c r="E940" s="61" t="s">
        <v>53</v>
      </c>
      <c r="F940" s="88" t="s">
        <v>54</v>
      </c>
      <c r="G940" s="399"/>
      <c r="H940" s="399"/>
      <c r="I940" s="267"/>
      <c r="J940" s="267"/>
      <c r="K940" s="267"/>
      <c r="L940" s="323">
        <f>IF(RIGHT(S940)="T",(+H940-G940),0)</f>
        <v>0</v>
      </c>
      <c r="M940" s="323">
        <f>IF(RIGHT(S940)="U",(+H940-G940),0)</f>
        <v>0</v>
      </c>
      <c r="N940" s="323">
        <f>IF(RIGHT(S940)="C",(+H940-G940),0)</f>
        <v>0</v>
      </c>
      <c r="O940" s="323">
        <f>IF(RIGHT(S940)="D",(+H940-G940),0)</f>
        <v>0</v>
      </c>
      <c r="P940" s="42"/>
      <c r="Q940" s="42"/>
      <c r="R940" s="42"/>
      <c r="S940" s="393"/>
      <c r="T940" s="714"/>
      <c r="U940" s="105"/>
      <c r="V940" s="64"/>
      <c r="W940" s="306"/>
      <c r="X940" s="66"/>
      <c r="Y940" s="67"/>
      <c r="Z940" s="64"/>
      <c r="AA940" s="68"/>
      <c r="AB940" s="179"/>
      <c r="AC940" s="179"/>
      <c r="AD940" s="179"/>
      <c r="AE940" s="179"/>
      <c r="AF940" s="50"/>
      <c r="AG940" s="50"/>
      <c r="AH940" s="50"/>
      <c r="AI940" s="50"/>
      <c r="AJ940" s="50"/>
      <c r="AK940" s="50"/>
      <c r="AL940" s="50"/>
      <c r="AM940" s="50"/>
      <c r="AN940" s="50"/>
      <c r="AO940" s="50"/>
      <c r="AP940" s="50"/>
      <c r="AQ940" s="50"/>
      <c r="AR940" s="50"/>
    </row>
    <row r="941" spans="1:44" s="51" customFormat="1" ht="30" customHeight="1" thickBot="1">
      <c r="A941" s="431"/>
      <c r="B941" s="147"/>
      <c r="C941" s="432" t="s">
        <v>58</v>
      </c>
      <c r="D941" s="147"/>
      <c r="E941" s="61"/>
      <c r="F941" s="148" t="s">
        <v>54</v>
      </c>
      <c r="G941" s="433"/>
      <c r="H941" s="433"/>
      <c r="I941" s="148" t="s">
        <v>54</v>
      </c>
      <c r="J941" s="148" t="s">
        <v>54</v>
      </c>
      <c r="K941" s="148" t="s">
        <v>54</v>
      </c>
      <c r="L941" s="149">
        <f>SUM(L940:L940)</f>
        <v>0</v>
      </c>
      <c r="M941" s="149">
        <f t="shared" ref="M941:O941" si="999">SUM(M940:M940)</f>
        <v>0</v>
      </c>
      <c r="N941" s="149">
        <f t="shared" si="999"/>
        <v>0</v>
      </c>
      <c r="O941" s="149">
        <f t="shared" si="999"/>
        <v>0</v>
      </c>
      <c r="P941" s="148" t="s">
        <v>54</v>
      </c>
      <c r="Q941" s="148" t="s">
        <v>54</v>
      </c>
      <c r="R941" s="148" t="s">
        <v>54</v>
      </c>
      <c r="S941" s="147"/>
      <c r="T941" s="434"/>
      <c r="U941" s="105"/>
      <c r="V941" s="64">
        <f t="shared" ref="V941" si="1000">$AB$15-((N941*24))</f>
        <v>696</v>
      </c>
      <c r="W941" s="306">
        <v>100</v>
      </c>
      <c r="X941" s="66"/>
      <c r="Y941" s="67">
        <f t="shared" ref="Y941" si="1001">W941</f>
        <v>100</v>
      </c>
      <c r="Z941" s="64">
        <f t="shared" ref="Z941" si="1002">(Y941*(V941-L941*24))/V941</f>
        <v>100</v>
      </c>
      <c r="AA941" s="68">
        <f t="shared" ref="AA941" si="1003">(Z941/Y941)*100</f>
        <v>100</v>
      </c>
      <c r="AB941" s="179"/>
      <c r="AC941" s="179"/>
      <c r="AD941" s="179"/>
      <c r="AE941" s="179"/>
      <c r="AF941" s="50"/>
      <c r="AG941" s="50"/>
      <c r="AH941" s="50"/>
      <c r="AI941" s="50"/>
      <c r="AJ941" s="50"/>
      <c r="AK941" s="50"/>
      <c r="AL941" s="50"/>
      <c r="AM941" s="50"/>
      <c r="AN941" s="50"/>
      <c r="AO941" s="50"/>
      <c r="AP941" s="50"/>
      <c r="AQ941" s="50"/>
      <c r="AR941" s="50"/>
    </row>
    <row r="942" spans="1:44" s="51" customFormat="1" ht="30" customHeight="1" thickBot="1">
      <c r="A942" s="99">
        <v>5</v>
      </c>
      <c r="B942" s="100" t="s">
        <v>603</v>
      </c>
      <c r="C942" s="245" t="s">
        <v>604</v>
      </c>
      <c r="D942" s="306">
        <v>100</v>
      </c>
      <c r="E942" s="70" t="s">
        <v>53</v>
      </c>
      <c r="F942" s="88" t="s">
        <v>54</v>
      </c>
      <c r="G942" s="399"/>
      <c r="H942" s="399"/>
      <c r="I942" s="267"/>
      <c r="J942" s="267"/>
      <c r="K942" s="267"/>
      <c r="L942" s="323">
        <f>IF(RIGHT(S942)="T",(+H942-G942),0)</f>
        <v>0</v>
      </c>
      <c r="M942" s="323">
        <f>IF(RIGHT(S942)="U",(+H942-G942),0)</f>
        <v>0</v>
      </c>
      <c r="N942" s="323">
        <f>IF(RIGHT(S942)="C",(+H942-G942),0)</f>
        <v>0</v>
      </c>
      <c r="O942" s="323">
        <f>IF(RIGHT(S942)="D",(+H942-G942),0)</f>
        <v>0</v>
      </c>
      <c r="P942" s="42"/>
      <c r="Q942" s="42"/>
      <c r="R942" s="42"/>
      <c r="S942" s="393"/>
      <c r="T942" s="714"/>
      <c r="U942" s="105"/>
      <c r="V942" s="64"/>
      <c r="W942" s="306"/>
      <c r="X942" s="66"/>
      <c r="Y942" s="67"/>
      <c r="Z942" s="64"/>
      <c r="AA942" s="68"/>
      <c r="AB942" s="179"/>
      <c r="AC942" s="179"/>
      <c r="AD942" s="179"/>
      <c r="AE942" s="179"/>
      <c r="AF942" s="50"/>
      <c r="AG942" s="50"/>
      <c r="AH942" s="50"/>
      <c r="AI942" s="50"/>
      <c r="AJ942" s="50"/>
      <c r="AK942" s="50"/>
      <c r="AL942" s="50"/>
      <c r="AM942" s="50"/>
      <c r="AN942" s="50"/>
      <c r="AO942" s="50"/>
      <c r="AP942" s="50"/>
      <c r="AQ942" s="50"/>
      <c r="AR942" s="50"/>
    </row>
    <row r="943" spans="1:44" s="51" customFormat="1" ht="30" customHeight="1" thickBot="1">
      <c r="A943" s="431"/>
      <c r="B943" s="147"/>
      <c r="C943" s="432" t="s">
        <v>58</v>
      </c>
      <c r="D943" s="147"/>
      <c r="E943" s="61"/>
      <c r="F943" s="148" t="s">
        <v>54</v>
      </c>
      <c r="G943" s="433"/>
      <c r="H943" s="433"/>
      <c r="I943" s="148" t="s">
        <v>54</v>
      </c>
      <c r="J943" s="148" t="s">
        <v>54</v>
      </c>
      <c r="K943" s="148" t="s">
        <v>54</v>
      </c>
      <c r="L943" s="149">
        <f>SUM(L942:L942)</f>
        <v>0</v>
      </c>
      <c r="M943" s="149">
        <f t="shared" ref="M943:O943" si="1004">SUM(M942:M942)</f>
        <v>0</v>
      </c>
      <c r="N943" s="149">
        <f t="shared" si="1004"/>
        <v>0</v>
      </c>
      <c r="O943" s="149">
        <f t="shared" si="1004"/>
        <v>0</v>
      </c>
      <c r="P943" s="148" t="s">
        <v>54</v>
      </c>
      <c r="Q943" s="148" t="s">
        <v>54</v>
      </c>
      <c r="R943" s="148" t="s">
        <v>54</v>
      </c>
      <c r="S943" s="147"/>
      <c r="T943" s="434"/>
      <c r="U943" s="105"/>
      <c r="V943" s="64">
        <f t="shared" ref="V943" si="1005">$AB$15-((N943*24))</f>
        <v>696</v>
      </c>
      <c r="W943" s="306">
        <v>100</v>
      </c>
      <c r="X943" s="66"/>
      <c r="Y943" s="67">
        <f t="shared" ref="Y943" si="1006">W943</f>
        <v>100</v>
      </c>
      <c r="Z943" s="64">
        <f t="shared" ref="Z943" si="1007">(Y943*(V943-L943*24))/V943</f>
        <v>100</v>
      </c>
      <c r="AA943" s="68">
        <f t="shared" ref="AA943" si="1008">(Z943/Y943)*100</f>
        <v>100</v>
      </c>
      <c r="AB943" s="179"/>
      <c r="AC943" s="179"/>
      <c r="AD943" s="179"/>
      <c r="AE943" s="179"/>
      <c r="AF943" s="50"/>
      <c r="AG943" s="50"/>
      <c r="AH943" s="50"/>
      <c r="AI943" s="50"/>
      <c r="AJ943" s="50"/>
      <c r="AK943" s="50"/>
      <c r="AL943" s="50"/>
      <c r="AM943" s="50"/>
      <c r="AN943" s="50"/>
      <c r="AO943" s="50"/>
      <c r="AP943" s="50"/>
      <c r="AQ943" s="50"/>
      <c r="AR943" s="50"/>
    </row>
    <row r="944" spans="1:44" s="51" customFormat="1" ht="30" customHeight="1" thickBot="1">
      <c r="A944" s="99">
        <v>6</v>
      </c>
      <c r="B944" s="100" t="s">
        <v>605</v>
      </c>
      <c r="C944" s="245" t="s">
        <v>606</v>
      </c>
      <c r="D944" s="306">
        <v>100</v>
      </c>
      <c r="E944" s="61" t="s">
        <v>53</v>
      </c>
      <c r="F944" s="88" t="s">
        <v>54</v>
      </c>
      <c r="G944" s="399"/>
      <c r="H944" s="399"/>
      <c r="I944" s="267"/>
      <c r="J944" s="267"/>
      <c r="K944" s="267"/>
      <c r="L944" s="323">
        <f>IF(RIGHT(S944)="T",(+H944-G944),0)</f>
        <v>0</v>
      </c>
      <c r="M944" s="323">
        <f>IF(RIGHT(S944)="U",(+H944-G944),0)</f>
        <v>0</v>
      </c>
      <c r="N944" s="323">
        <f>IF(RIGHT(S944)="C",(+H944-G944),0)</f>
        <v>0</v>
      </c>
      <c r="O944" s="323">
        <f>IF(RIGHT(S944)="D",(+H944-G944),0)</f>
        <v>0</v>
      </c>
      <c r="P944" s="42"/>
      <c r="Q944" s="42"/>
      <c r="R944" s="42"/>
      <c r="S944" s="393"/>
      <c r="T944" s="714"/>
      <c r="U944" s="105"/>
      <c r="V944" s="64"/>
      <c r="W944" s="306"/>
      <c r="X944" s="66"/>
      <c r="Y944" s="67"/>
      <c r="Z944" s="64"/>
      <c r="AA944" s="68"/>
      <c r="AB944" s="179"/>
      <c r="AC944" s="179"/>
      <c r="AD944" s="179"/>
      <c r="AE944" s="179"/>
      <c r="AF944" s="50"/>
      <c r="AG944" s="50"/>
      <c r="AH944" s="50"/>
      <c r="AI944" s="50"/>
      <c r="AJ944" s="50"/>
      <c r="AK944" s="50"/>
      <c r="AL944" s="50"/>
      <c r="AM944" s="50"/>
      <c r="AN944" s="50"/>
      <c r="AO944" s="50"/>
      <c r="AP944" s="50"/>
      <c r="AQ944" s="50"/>
      <c r="AR944" s="50"/>
    </row>
    <row r="945" spans="1:44" s="51" customFormat="1" ht="30" customHeight="1" thickBot="1">
      <c r="A945" s="431"/>
      <c r="B945" s="147"/>
      <c r="C945" s="432" t="s">
        <v>58</v>
      </c>
      <c r="D945" s="147"/>
      <c r="E945" s="61"/>
      <c r="F945" s="148" t="s">
        <v>54</v>
      </c>
      <c r="G945" s="433"/>
      <c r="H945" s="433"/>
      <c r="I945" s="148" t="s">
        <v>54</v>
      </c>
      <c r="J945" s="148" t="s">
        <v>54</v>
      </c>
      <c r="K945" s="148" t="s">
        <v>54</v>
      </c>
      <c r="L945" s="149">
        <f>SUM(L944:L944)</f>
        <v>0</v>
      </c>
      <c r="M945" s="149">
        <f t="shared" ref="M945:O945" si="1009">SUM(M944:M944)</f>
        <v>0</v>
      </c>
      <c r="N945" s="149">
        <f t="shared" si="1009"/>
        <v>0</v>
      </c>
      <c r="O945" s="149">
        <f t="shared" si="1009"/>
        <v>0</v>
      </c>
      <c r="P945" s="148" t="s">
        <v>54</v>
      </c>
      <c r="Q945" s="148" t="s">
        <v>54</v>
      </c>
      <c r="R945" s="148" t="s">
        <v>54</v>
      </c>
      <c r="S945" s="147"/>
      <c r="T945" s="434"/>
      <c r="U945" s="147"/>
      <c r="V945" s="64">
        <f t="shared" ref="V945" si="1010">$AB$15-((N945*24))</f>
        <v>696</v>
      </c>
      <c r="W945" s="306">
        <v>100</v>
      </c>
      <c r="X945" s="66"/>
      <c r="Y945" s="67">
        <f t="shared" ref="Y945" si="1011">W945</f>
        <v>100</v>
      </c>
      <c r="Z945" s="64">
        <f t="shared" ref="Z945" si="1012">(Y945*(V945-L945*24))/V945</f>
        <v>100</v>
      </c>
      <c r="AA945" s="68">
        <f t="shared" ref="AA945" si="1013">(Z945/Y945)*100</f>
        <v>100</v>
      </c>
      <c r="AB945" s="179"/>
      <c r="AC945" s="179"/>
      <c r="AD945" s="179"/>
      <c r="AE945" s="179"/>
      <c r="AF945" s="50"/>
      <c r="AG945" s="50"/>
      <c r="AH945" s="50"/>
      <c r="AI945" s="50"/>
      <c r="AJ945" s="50"/>
      <c r="AK945" s="50"/>
      <c r="AL945" s="50"/>
      <c r="AM945" s="50"/>
      <c r="AN945" s="50"/>
      <c r="AO945" s="50"/>
      <c r="AP945" s="50"/>
      <c r="AQ945" s="50"/>
      <c r="AR945" s="50"/>
    </row>
    <row r="946" spans="1:44" s="51" customFormat="1" ht="30" customHeight="1" thickBot="1">
      <c r="A946" s="99">
        <v>7</v>
      </c>
      <c r="B946" s="100" t="s">
        <v>607</v>
      </c>
      <c r="C946" s="245" t="s">
        <v>608</v>
      </c>
      <c r="D946" s="306">
        <v>100</v>
      </c>
      <c r="E946" s="70" t="s">
        <v>53</v>
      </c>
      <c r="F946" s="88" t="s">
        <v>54</v>
      </c>
      <c r="G946" s="399"/>
      <c r="H946" s="399"/>
      <c r="I946" s="267"/>
      <c r="J946" s="267"/>
      <c r="K946" s="267"/>
      <c r="L946" s="323">
        <f>IF(RIGHT(S946)="T",(+H946-G946),0)</f>
        <v>0</v>
      </c>
      <c r="M946" s="323">
        <f>IF(RIGHT(S946)="U",(+H946-G946),0)</f>
        <v>0</v>
      </c>
      <c r="N946" s="323">
        <f>IF(RIGHT(S946)="C",(+H946-G946),0)</f>
        <v>0</v>
      </c>
      <c r="O946" s="323">
        <f>IF(RIGHT(S946)="D",(+H946-G946),0)</f>
        <v>0</v>
      </c>
      <c r="P946" s="42"/>
      <c r="Q946" s="42"/>
      <c r="R946" s="42"/>
      <c r="S946" s="393"/>
      <c r="T946" s="714"/>
      <c r="U946" s="105"/>
      <c r="V946" s="64"/>
      <c r="W946" s="306"/>
      <c r="X946" s="66"/>
      <c r="Y946" s="67"/>
      <c r="Z946" s="64"/>
      <c r="AA946" s="68"/>
      <c r="AB946" s="179"/>
      <c r="AC946" s="179"/>
      <c r="AD946" s="179"/>
      <c r="AE946" s="179"/>
      <c r="AF946" s="50"/>
      <c r="AG946" s="50"/>
      <c r="AH946" s="50"/>
      <c r="AI946" s="50"/>
      <c r="AJ946" s="50"/>
      <c r="AK946" s="50"/>
      <c r="AL946" s="50"/>
      <c r="AM946" s="50"/>
      <c r="AN946" s="50"/>
      <c r="AO946" s="50"/>
      <c r="AP946" s="50"/>
      <c r="AQ946" s="50"/>
      <c r="AR946" s="50"/>
    </row>
    <row r="947" spans="1:44" s="51" customFormat="1" ht="30" customHeight="1" thickBot="1">
      <c r="A947" s="431"/>
      <c r="B947" s="147"/>
      <c r="C947" s="432" t="s">
        <v>58</v>
      </c>
      <c r="D947" s="147"/>
      <c r="E947" s="61"/>
      <c r="F947" s="148" t="s">
        <v>54</v>
      </c>
      <c r="G947" s="433"/>
      <c r="H947" s="433"/>
      <c r="I947" s="148" t="s">
        <v>54</v>
      </c>
      <c r="J947" s="148" t="s">
        <v>54</v>
      </c>
      <c r="K947" s="148" t="s">
        <v>54</v>
      </c>
      <c r="L947" s="149">
        <f>SUM(L946:L946)</f>
        <v>0</v>
      </c>
      <c r="M947" s="149">
        <f t="shared" ref="M947:O947" si="1014">SUM(M946:M946)</f>
        <v>0</v>
      </c>
      <c r="N947" s="149">
        <f t="shared" si="1014"/>
        <v>0</v>
      </c>
      <c r="O947" s="149">
        <f t="shared" si="1014"/>
        <v>0</v>
      </c>
      <c r="P947" s="148" t="s">
        <v>54</v>
      </c>
      <c r="Q947" s="148" t="s">
        <v>54</v>
      </c>
      <c r="R947" s="148" t="s">
        <v>54</v>
      </c>
      <c r="S947" s="147"/>
      <c r="T947" s="434"/>
      <c r="U947" s="147"/>
      <c r="V947" s="64">
        <f t="shared" ref="V947" si="1015">$AB$15-((N947*24))</f>
        <v>696</v>
      </c>
      <c r="W947" s="306">
        <v>100</v>
      </c>
      <c r="X947" s="66"/>
      <c r="Y947" s="67">
        <f t="shared" ref="Y947" si="1016">W947</f>
        <v>100</v>
      </c>
      <c r="Z947" s="64">
        <f t="shared" ref="Z947" si="1017">(Y947*(V947-L947*24))/V947</f>
        <v>100</v>
      </c>
      <c r="AA947" s="68">
        <f t="shared" ref="AA947" si="1018">(Z947/Y947)*100</f>
        <v>100</v>
      </c>
      <c r="AB947" s="179"/>
      <c r="AC947" s="179"/>
      <c r="AD947" s="179"/>
      <c r="AE947" s="179"/>
      <c r="AF947" s="50"/>
      <c r="AG947" s="50"/>
      <c r="AH947" s="50"/>
      <c r="AI947" s="50"/>
      <c r="AJ947" s="50"/>
      <c r="AK947" s="50"/>
      <c r="AL947" s="50"/>
      <c r="AM947" s="50"/>
      <c r="AN947" s="50"/>
      <c r="AO947" s="50"/>
      <c r="AP947" s="50"/>
      <c r="AQ947" s="50"/>
      <c r="AR947" s="50"/>
    </row>
    <row r="948" spans="1:44" s="51" customFormat="1" ht="30" customHeight="1">
      <c r="A948" s="213"/>
      <c r="B948" s="214"/>
      <c r="C948" s="324"/>
      <c r="D948" s="325"/>
      <c r="E948" s="543"/>
      <c r="F948" s="52" t="s">
        <v>54</v>
      </c>
      <c r="G948" s="325"/>
      <c r="H948" s="325"/>
      <c r="I948" s="324"/>
      <c r="J948" s="324"/>
      <c r="K948" s="324"/>
      <c r="L948" s="272"/>
      <c r="M948" s="272"/>
      <c r="N948" s="326"/>
      <c r="O948" s="326"/>
      <c r="P948" s="326"/>
      <c r="Q948" s="326"/>
      <c r="R948" s="326"/>
      <c r="S948" s="327"/>
      <c r="T948" s="388"/>
      <c r="U948" s="326"/>
      <c r="V948" s="217"/>
      <c r="W948" s="213"/>
      <c r="X948" s="213"/>
      <c r="Y948" s="220"/>
      <c r="Z948" s="217"/>
      <c r="AA948" s="217"/>
      <c r="AB948" s="179"/>
      <c r="AC948" s="179"/>
      <c r="AD948" s="179"/>
      <c r="AE948" s="179"/>
      <c r="AF948" s="50"/>
      <c r="AG948" s="50"/>
      <c r="AH948" s="50"/>
      <c r="AI948" s="50"/>
      <c r="AJ948" s="50"/>
      <c r="AK948" s="50"/>
      <c r="AL948" s="50"/>
      <c r="AM948" s="50"/>
      <c r="AN948" s="50"/>
      <c r="AO948" s="50"/>
      <c r="AP948" s="50"/>
      <c r="AQ948" s="50"/>
      <c r="AR948" s="50"/>
    </row>
    <row r="949" spans="1:44" s="51" customFormat="1" ht="30" customHeight="1">
      <c r="A949" s="562">
        <f>A822+A933+A946</f>
        <v>83</v>
      </c>
      <c r="B949" s="561"/>
      <c r="C949" s="328" t="s">
        <v>609</v>
      </c>
      <c r="D949" s="292"/>
      <c r="E949" s="565"/>
      <c r="F949" s="77" t="s">
        <v>54</v>
      </c>
      <c r="G949" s="292"/>
      <c r="H949" s="292"/>
      <c r="I949" s="291"/>
      <c r="J949" s="291"/>
      <c r="K949" s="291"/>
      <c r="L949" s="293">
        <f>SUM(L795:L948)</f>
        <v>2.1500000000087311</v>
      </c>
      <c r="M949" s="293">
        <f>SUM(M795:M948)</f>
        <v>0</v>
      </c>
      <c r="N949" s="293">
        <f>SUM(N795:N948)</f>
        <v>0</v>
      </c>
      <c r="O949" s="293">
        <f>SUM(O795:O948)</f>
        <v>35.243055555547471</v>
      </c>
      <c r="P949" s="293"/>
      <c r="Q949" s="293"/>
      <c r="R949" s="293"/>
      <c r="S949" s="293"/>
      <c r="T949" s="382"/>
      <c r="U949" s="293"/>
      <c r="V949" s="144"/>
      <c r="W949" s="329">
        <f>SUM(W795:W948)</f>
        <v>46451</v>
      </c>
      <c r="X949" s="140"/>
      <c r="Y949" s="144">
        <f>SUM(Y795:Y948)</f>
        <v>46451</v>
      </c>
      <c r="Z949" s="146">
        <f>SUM(Z795:Z948)</f>
        <v>46413.7561063217</v>
      </c>
      <c r="AA949" s="235">
        <f>(Z949/Y949)*100</f>
        <v>99.919821115415601</v>
      </c>
      <c r="AB949" s="296" t="s">
        <v>444</v>
      </c>
      <c r="AC949" s="179"/>
      <c r="AD949" s="179"/>
      <c r="AE949" s="179"/>
      <c r="AF949" s="50"/>
      <c r="AG949" s="50"/>
      <c r="AH949" s="50"/>
      <c r="AI949" s="50"/>
      <c r="AJ949" s="50"/>
      <c r="AK949" s="50"/>
      <c r="AL949" s="50"/>
      <c r="AM949" s="50"/>
      <c r="AN949" s="50"/>
      <c r="AO949" s="50"/>
      <c r="AP949" s="50"/>
      <c r="AQ949" s="50"/>
      <c r="AR949" s="50"/>
    </row>
    <row r="950" spans="1:44" s="51" customFormat="1" ht="30" customHeight="1" thickBot="1">
      <c r="A950" s="330" t="s">
        <v>48</v>
      </c>
      <c r="B950" s="222"/>
      <c r="C950" s="273" t="s">
        <v>610</v>
      </c>
      <c r="D950" s="274"/>
      <c r="E950" s="61"/>
      <c r="F950" s="275" t="s">
        <v>54</v>
      </c>
      <c r="G950" s="340"/>
      <c r="H950" s="340"/>
      <c r="I950" s="331"/>
      <c r="J950" s="331"/>
      <c r="K950" s="331"/>
      <c r="L950" s="332"/>
      <c r="M950" s="332"/>
      <c r="N950" s="332"/>
      <c r="O950" s="332"/>
      <c r="P950" s="332"/>
      <c r="Q950" s="332"/>
      <c r="R950" s="332"/>
      <c r="S950" s="333"/>
      <c r="T950" s="389"/>
      <c r="U950" s="304"/>
      <c r="V950" s="207"/>
      <c r="W950" s="222" t="s">
        <v>611</v>
      </c>
      <c r="X950" s="334" t="s">
        <v>612</v>
      </c>
      <c r="Y950" s="305"/>
      <c r="Z950" s="305"/>
      <c r="AA950" s="305"/>
      <c r="AB950" s="179"/>
      <c r="AC950" s="179"/>
      <c r="AD950" s="179"/>
      <c r="AE950" s="179"/>
      <c r="AF950" s="50"/>
      <c r="AG950" s="50"/>
      <c r="AH950" s="50"/>
      <c r="AI950" s="50"/>
      <c r="AJ950" s="50"/>
      <c r="AK950" s="50"/>
      <c r="AL950" s="50"/>
      <c r="AM950" s="50"/>
      <c r="AN950" s="50"/>
      <c r="AO950" s="50"/>
      <c r="AP950" s="50"/>
      <c r="AQ950" s="50"/>
      <c r="AR950" s="50"/>
    </row>
    <row r="951" spans="1:44" s="51" customFormat="1" ht="17.25" thickBot="1">
      <c r="A951" s="1059">
        <v>1</v>
      </c>
      <c r="B951" s="1057" t="s">
        <v>613</v>
      </c>
      <c r="C951" s="1055" t="s">
        <v>614</v>
      </c>
      <c r="D951" s="1051">
        <v>815</v>
      </c>
      <c r="E951" s="1053" t="s">
        <v>53</v>
      </c>
      <c r="F951" s="38" t="s">
        <v>54</v>
      </c>
      <c r="G951" s="399"/>
      <c r="H951" s="399"/>
      <c r="I951" s="247"/>
      <c r="J951" s="247"/>
      <c r="K951" s="247"/>
      <c r="L951" s="84">
        <f t="shared" ref="L951" si="1019">IF(RIGHT(S951)="T",(+H951-G951),0)</f>
        <v>0</v>
      </c>
      <c r="M951" s="84">
        <f t="shared" ref="M951" si="1020">IF(RIGHT(S951)="U",(+H951-G951),0)</f>
        <v>0</v>
      </c>
      <c r="N951" s="84">
        <f t="shared" ref="N951" si="1021">IF(RIGHT(S951)="C",(+H951-G951),0)</f>
        <v>0</v>
      </c>
      <c r="O951" s="84">
        <f t="shared" ref="O951" si="1022">IF(RIGHT(S951)="D",(+H951-G951),0)</f>
        <v>0</v>
      </c>
      <c r="P951" s="42"/>
      <c r="Q951" s="42"/>
      <c r="R951" s="42"/>
      <c r="S951" s="393"/>
      <c r="T951" s="714"/>
      <c r="U951" s="44"/>
      <c r="V951" s="111"/>
      <c r="W951" s="202"/>
      <c r="X951" s="202"/>
      <c r="Y951" s="202"/>
      <c r="Z951" s="202"/>
      <c r="AA951" s="203"/>
      <c r="AB951" s="179"/>
      <c r="AC951" s="179"/>
      <c r="AD951" s="179"/>
      <c r="AE951" s="179"/>
      <c r="AF951" s="50"/>
      <c r="AG951" s="50"/>
      <c r="AH951" s="50"/>
      <c r="AI951" s="50"/>
      <c r="AJ951" s="50"/>
      <c r="AK951" s="50"/>
      <c r="AL951" s="50"/>
      <c r="AM951" s="50"/>
      <c r="AN951" s="50"/>
      <c r="AO951" s="50"/>
      <c r="AP951" s="50"/>
      <c r="AQ951" s="50"/>
      <c r="AR951" s="50"/>
    </row>
    <row r="952" spans="1:44" s="51" customFormat="1" ht="16.5">
      <c r="A952" s="1060"/>
      <c r="B952" s="1058"/>
      <c r="C952" s="1056"/>
      <c r="D952" s="1052"/>
      <c r="E952" s="1054"/>
      <c r="F952" s="38"/>
      <c r="G952" s="399"/>
      <c r="H952" s="399"/>
      <c r="I952" s="247"/>
      <c r="J952" s="247"/>
      <c r="K952" s="247"/>
      <c r="L952" s="84">
        <f t="shared" ref="L952" si="1023">IF(RIGHT(S952)="T",(+H952-G952),0)</f>
        <v>0</v>
      </c>
      <c r="M952" s="84">
        <f t="shared" ref="M952" si="1024">IF(RIGHT(S952)="U",(+H952-G952),0)</f>
        <v>0</v>
      </c>
      <c r="N952" s="84">
        <f t="shared" ref="N952" si="1025">IF(RIGHT(S952)="C",(+H952-G952),0)</f>
        <v>0</v>
      </c>
      <c r="O952" s="84">
        <f t="shared" ref="O952" si="1026">IF(RIGHT(S952)="D",(+H952-G952),0)</f>
        <v>0</v>
      </c>
      <c r="P952" s="42"/>
      <c r="Q952" s="42"/>
      <c r="R952" s="42"/>
      <c r="S952" s="393"/>
      <c r="T952" s="714"/>
      <c r="U952" s="44"/>
      <c r="V952" s="111"/>
      <c r="W952" s="202"/>
      <c r="X952" s="202"/>
      <c r="Y952" s="202"/>
      <c r="Z952" s="202"/>
      <c r="AA952" s="203"/>
      <c r="AB952" s="179"/>
      <c r="AC952" s="179"/>
      <c r="AD952" s="179"/>
      <c r="AE952" s="179"/>
      <c r="AF952" s="50"/>
      <c r="AG952" s="50"/>
      <c r="AH952" s="50"/>
      <c r="AI952" s="50"/>
      <c r="AJ952" s="50"/>
      <c r="AK952" s="50"/>
      <c r="AL952" s="50"/>
      <c r="AM952" s="50"/>
      <c r="AN952" s="50"/>
      <c r="AO952" s="50"/>
      <c r="AP952" s="50"/>
      <c r="AQ952" s="50"/>
      <c r="AR952" s="50"/>
    </row>
    <row r="953" spans="1:44" s="69" customFormat="1" ht="30" customHeight="1" thickBot="1">
      <c r="A953" s="445"/>
      <c r="B953" s="168"/>
      <c r="C953" s="446" t="s">
        <v>58</v>
      </c>
      <c r="D953" s="168"/>
      <c r="E953" s="136"/>
      <c r="F953" s="169" t="s">
        <v>54</v>
      </c>
      <c r="G953" s="447"/>
      <c r="H953" s="447"/>
      <c r="I953" s="169" t="s">
        <v>54</v>
      </c>
      <c r="J953" s="169" t="s">
        <v>54</v>
      </c>
      <c r="K953" s="169" t="s">
        <v>54</v>
      </c>
      <c r="L953" s="170">
        <f>SUM(L951:L952)</f>
        <v>0</v>
      </c>
      <c r="M953" s="170">
        <f>SUM(M951:M952)</f>
        <v>0</v>
      </c>
      <c r="N953" s="170">
        <f>SUM(N951:N952)</f>
        <v>0</v>
      </c>
      <c r="O953" s="170">
        <f>SUM(O951:O952)</f>
        <v>0</v>
      </c>
      <c r="P953" s="170"/>
      <c r="Q953" s="170"/>
      <c r="R953" s="170"/>
      <c r="S953" s="448"/>
      <c r="T953" s="449"/>
      <c r="U953" s="168"/>
      <c r="V953" s="396">
        <f>$AB$15-((N953*24))</f>
        <v>696</v>
      </c>
      <c r="W953" s="435">
        <v>750</v>
      </c>
      <c r="X953" s="150">
        <v>815</v>
      </c>
      <c r="Y953" s="397">
        <f>W953*X953</f>
        <v>611250</v>
      </c>
      <c r="Z953" s="396">
        <f>(Y953*(V953-L953*24))/V953</f>
        <v>611250</v>
      </c>
      <c r="AA953" s="398">
        <f>(Z953/Y953)*100</f>
        <v>100</v>
      </c>
      <c r="AB953" s="59"/>
    </row>
    <row r="954" spans="1:44" s="51" customFormat="1" ht="30" customHeight="1" thickBot="1">
      <c r="A954" s="1059">
        <v>2</v>
      </c>
      <c r="B954" s="1057" t="s">
        <v>615</v>
      </c>
      <c r="C954" s="1055" t="s">
        <v>616</v>
      </c>
      <c r="D954" s="1051">
        <v>815</v>
      </c>
      <c r="E954" s="1036" t="s">
        <v>53</v>
      </c>
      <c r="F954" s="38" t="s">
        <v>54</v>
      </c>
      <c r="G954" s="399">
        <v>42426.26666666667</v>
      </c>
      <c r="H954" s="399">
        <v>42427.126388888886</v>
      </c>
      <c r="I954" s="247"/>
      <c r="J954" s="247"/>
      <c r="K954" s="247"/>
      <c r="L954" s="84">
        <f>IF(RIGHT(S954)="T",(+H954-G954),0)</f>
        <v>0.85972222221607808</v>
      </c>
      <c r="M954" s="84">
        <f>IF(RIGHT(S954)="U",(+H954-G954),0)</f>
        <v>0</v>
      </c>
      <c r="N954" s="84">
        <f>IF(RIGHT(S954)="C",(+H954-G954),0)</f>
        <v>0</v>
      </c>
      <c r="O954" s="84">
        <f>IF(RIGHT(S954)="D",(+H954-G954),0)</f>
        <v>0</v>
      </c>
      <c r="P954" s="44"/>
      <c r="Q954" s="44"/>
      <c r="R954" s="44"/>
      <c r="S954" s="393" t="s">
        <v>834</v>
      </c>
      <c r="T954" s="714" t="s">
        <v>1028</v>
      </c>
      <c r="U954" s="44"/>
      <c r="V954" s="111"/>
      <c r="W954" s="202"/>
      <c r="X954" s="202"/>
      <c r="Y954" s="202"/>
      <c r="Z954" s="202"/>
      <c r="AA954" s="203"/>
      <c r="AB954" s="179"/>
      <c r="AC954" s="179"/>
      <c r="AD954" s="179"/>
      <c r="AE954" s="179"/>
      <c r="AF954" s="50"/>
      <c r="AG954" s="50"/>
      <c r="AH954" s="50"/>
      <c r="AI954" s="50"/>
      <c r="AJ954" s="50"/>
      <c r="AK954" s="50"/>
      <c r="AL954" s="50"/>
      <c r="AM954" s="50"/>
      <c r="AN954" s="50"/>
      <c r="AO954" s="50"/>
      <c r="AP954" s="50"/>
      <c r="AQ954" s="50"/>
      <c r="AR954" s="50"/>
    </row>
    <row r="955" spans="1:44" s="51" customFormat="1" ht="30" customHeight="1" thickBot="1">
      <c r="A955" s="1060"/>
      <c r="B955" s="1058"/>
      <c r="C955" s="1056"/>
      <c r="D955" s="1052"/>
      <c r="E955" s="1037"/>
      <c r="F955" s="88"/>
      <c r="G955" s="399">
        <v>42427.645833333336</v>
      </c>
      <c r="H955" s="399">
        <v>42427.761111111111</v>
      </c>
      <c r="I955" s="267"/>
      <c r="J955" s="267"/>
      <c r="K955" s="267"/>
      <c r="L955" s="84">
        <f t="shared" ref="L955:L956" si="1027">IF(RIGHT(S955)="T",(+H955-G955),0)</f>
        <v>0.11527777777519077</v>
      </c>
      <c r="M955" s="84">
        <f t="shared" ref="M955:M956" si="1028">IF(RIGHT(S955)="U",(+H955-G955),0)</f>
        <v>0</v>
      </c>
      <c r="N955" s="84">
        <f t="shared" ref="N955:N956" si="1029">IF(RIGHT(S955)="C",(+H955-G955),0)</f>
        <v>0</v>
      </c>
      <c r="O955" s="84">
        <f t="shared" ref="O955:O956" si="1030">IF(RIGHT(S955)="D",(+H955-G955),0)</f>
        <v>0</v>
      </c>
      <c r="P955" s="42"/>
      <c r="Q955" s="42"/>
      <c r="R955" s="42"/>
      <c r="S955" s="393" t="s">
        <v>832</v>
      </c>
      <c r="T955" s="714" t="s">
        <v>1029</v>
      </c>
      <c r="U955" s="42"/>
      <c r="V955" s="127"/>
      <c r="W955" s="335"/>
      <c r="X955" s="335"/>
      <c r="Y955" s="335"/>
      <c r="Z955" s="335"/>
      <c r="AA955" s="336"/>
      <c r="AB955" s="179"/>
      <c r="AC955" s="179"/>
      <c r="AD955" s="179"/>
      <c r="AE955" s="179"/>
      <c r="AF955" s="50"/>
      <c r="AG955" s="50"/>
      <c r="AH955" s="50"/>
      <c r="AI955" s="50"/>
      <c r="AJ955" s="50"/>
      <c r="AK955" s="50"/>
      <c r="AL955" s="50"/>
      <c r="AM955" s="50"/>
      <c r="AN955" s="50"/>
      <c r="AO955" s="50"/>
      <c r="AP955" s="50"/>
      <c r="AQ955" s="50"/>
      <c r="AR955" s="50"/>
    </row>
    <row r="956" spans="1:44" s="51" customFormat="1" ht="30" customHeight="1">
      <c r="A956" s="1060"/>
      <c r="B956" s="1058"/>
      <c r="C956" s="1056"/>
      <c r="D956" s="1052"/>
      <c r="E956" s="1037"/>
      <c r="F956" s="88"/>
      <c r="G956" s="399">
        <v>42429.152777777781</v>
      </c>
      <c r="H956" s="399">
        <v>42429.385416666664</v>
      </c>
      <c r="I956" s="267"/>
      <c r="J956" s="267"/>
      <c r="K956" s="267"/>
      <c r="L956" s="84">
        <f t="shared" si="1027"/>
        <v>0.23263888888322981</v>
      </c>
      <c r="M956" s="84">
        <f t="shared" si="1028"/>
        <v>0</v>
      </c>
      <c r="N956" s="84">
        <f t="shared" si="1029"/>
        <v>0</v>
      </c>
      <c r="O956" s="84">
        <f t="shared" si="1030"/>
        <v>0</v>
      </c>
      <c r="P956" s="42"/>
      <c r="Q956" s="42"/>
      <c r="R956" s="42"/>
      <c r="S956" s="393" t="s">
        <v>832</v>
      </c>
      <c r="T956" s="714" t="s">
        <v>1030</v>
      </c>
      <c r="U956" s="42"/>
      <c r="V956" s="127"/>
      <c r="W956" s="335"/>
      <c r="X956" s="335"/>
      <c r="Y956" s="335"/>
      <c r="Z956" s="335"/>
      <c r="AA956" s="336"/>
      <c r="AB956" s="179"/>
      <c r="AC956" s="179"/>
      <c r="AD956" s="179"/>
      <c r="AE956" s="179"/>
      <c r="AF956" s="50"/>
      <c r="AG956" s="50"/>
      <c r="AH956" s="50"/>
      <c r="AI956" s="50"/>
      <c r="AJ956" s="50"/>
      <c r="AK956" s="50"/>
      <c r="AL956" s="50"/>
      <c r="AM956" s="50"/>
      <c r="AN956" s="50"/>
      <c r="AO956" s="50"/>
      <c r="AP956" s="50"/>
      <c r="AQ956" s="50"/>
      <c r="AR956" s="50"/>
    </row>
    <row r="957" spans="1:44" s="69" customFormat="1" ht="30" customHeight="1" thickBot="1">
      <c r="A957" s="445"/>
      <c r="B957" s="168"/>
      <c r="C957" s="446" t="s">
        <v>58</v>
      </c>
      <c r="D957" s="168"/>
      <c r="E957" s="136"/>
      <c r="F957" s="169" t="s">
        <v>54</v>
      </c>
      <c r="G957" s="447"/>
      <c r="H957" s="447"/>
      <c r="I957" s="169" t="s">
        <v>54</v>
      </c>
      <c r="J957" s="169" t="s">
        <v>54</v>
      </c>
      <c r="K957" s="169" t="s">
        <v>54</v>
      </c>
      <c r="L957" s="170">
        <f>SUM(L954:L956)</f>
        <v>1.2076388888744987</v>
      </c>
      <c r="M957" s="170">
        <f>SUM(M954:M956)</f>
        <v>0</v>
      </c>
      <c r="N957" s="170">
        <f>SUM(N954:N956)</f>
        <v>0</v>
      </c>
      <c r="O957" s="170">
        <f>SUM(O954:O956)</f>
        <v>0</v>
      </c>
      <c r="P957" s="170"/>
      <c r="Q957" s="170"/>
      <c r="R957" s="170"/>
      <c r="S957" s="448"/>
      <c r="T957" s="449"/>
      <c r="U957" s="168"/>
      <c r="V957" s="396">
        <f>$AB$15-((N957*24))</f>
        <v>696</v>
      </c>
      <c r="W957" s="435">
        <v>750</v>
      </c>
      <c r="X957" s="150">
        <v>815</v>
      </c>
      <c r="Y957" s="397">
        <f>W957*X957</f>
        <v>611250</v>
      </c>
      <c r="Z957" s="396">
        <f>(Y957*(V957-L957*24))/V957</f>
        <v>585795.88721294701</v>
      </c>
      <c r="AA957" s="520">
        <f>(Z957/Y957)*100</f>
        <v>95.835727969398292</v>
      </c>
      <c r="AB957" s="59"/>
    </row>
    <row r="958" spans="1:44" s="59" customFormat="1" ht="30" customHeight="1" thickBot="1">
      <c r="A958" s="1049">
        <v>3</v>
      </c>
      <c r="B958" s="1061" t="s">
        <v>617</v>
      </c>
      <c r="C958" s="1065" t="s">
        <v>618</v>
      </c>
      <c r="D958" s="1051">
        <v>789.78599999999994</v>
      </c>
      <c r="E958" s="1036" t="s">
        <v>53</v>
      </c>
      <c r="F958" s="38" t="s">
        <v>54</v>
      </c>
      <c r="G958" s="399">
        <v>42406.367361111108</v>
      </c>
      <c r="H958" s="399">
        <v>42406.82916666667</v>
      </c>
      <c r="I958" s="38"/>
      <c r="J958" s="38"/>
      <c r="K958" s="38"/>
      <c r="L958" s="84">
        <f>IF(RIGHT(S958)="T",(+H958-G958),0)</f>
        <v>0.46180555556202307</v>
      </c>
      <c r="M958" s="84">
        <f>IF(RIGHT(S958)="U",(+H958-G958),0)</f>
        <v>0</v>
      </c>
      <c r="N958" s="84">
        <f>IF(RIGHT(S958)="C",(+H958-G958),0)</f>
        <v>0</v>
      </c>
      <c r="O958" s="84">
        <f>IF(RIGHT(S958)="D",(+H958-G958),0)</f>
        <v>0</v>
      </c>
      <c r="P958" s="521"/>
      <c r="Q958" s="521"/>
      <c r="R958" s="521"/>
      <c r="S958" s="393" t="s">
        <v>834</v>
      </c>
      <c r="T958" s="714" t="s">
        <v>1026</v>
      </c>
      <c r="U958" s="192"/>
      <c r="V958" s="74"/>
      <c r="W958" s="75"/>
      <c r="X958" s="75"/>
      <c r="Y958" s="75"/>
      <c r="Z958" s="75"/>
      <c r="AA958" s="76"/>
    </row>
    <row r="959" spans="1:44" s="59" customFormat="1" ht="30" customHeight="1">
      <c r="A959" s="1050"/>
      <c r="B959" s="1062"/>
      <c r="C959" s="1101"/>
      <c r="D959" s="1052"/>
      <c r="E959" s="1038"/>
      <c r="F959" s="38" t="s">
        <v>54</v>
      </c>
      <c r="G959" s="399">
        <v>42411.686805555553</v>
      </c>
      <c r="H959" s="399">
        <v>42411.693055555559</v>
      </c>
      <c r="I959" s="38"/>
      <c r="J959" s="38"/>
      <c r="K959" s="38"/>
      <c r="L959" s="84">
        <f t="shared" ref="L959" si="1031">IF(RIGHT(S959)="T",(+H959-G959),0)</f>
        <v>6.2500000058207661E-3</v>
      </c>
      <c r="M959" s="84">
        <f t="shared" ref="M959" si="1032">IF(RIGHT(S959)="U",(+H959-G959),0)</f>
        <v>0</v>
      </c>
      <c r="N959" s="84">
        <f t="shared" ref="N959" si="1033">IF(RIGHT(S959)="C",(+H959-G959),0)</f>
        <v>0</v>
      </c>
      <c r="O959" s="84">
        <f t="shared" ref="O959" si="1034">IF(RIGHT(S959)="D",(+H959-G959),0)</f>
        <v>0</v>
      </c>
      <c r="P959" s="521"/>
      <c r="Q959" s="521"/>
      <c r="R959" s="521"/>
      <c r="S959" s="393" t="s">
        <v>839</v>
      </c>
      <c r="T959" s="714" t="s">
        <v>1027</v>
      </c>
      <c r="U959" s="192"/>
      <c r="V959" s="80"/>
      <c r="W959" s="81"/>
      <c r="X959" s="81"/>
      <c r="Y959" s="81"/>
      <c r="Z959" s="81"/>
      <c r="AA959" s="82"/>
    </row>
    <row r="960" spans="1:44" s="69" customFormat="1" ht="30" customHeight="1" thickBot="1">
      <c r="A960" s="445"/>
      <c r="B960" s="168"/>
      <c r="C960" s="446" t="s">
        <v>58</v>
      </c>
      <c r="D960" s="168"/>
      <c r="E960" s="136"/>
      <c r="F960" s="169" t="s">
        <v>54</v>
      </c>
      <c r="G960" s="447"/>
      <c r="H960" s="447"/>
      <c r="I960" s="169" t="s">
        <v>54</v>
      </c>
      <c r="J960" s="169" t="s">
        <v>54</v>
      </c>
      <c r="K960" s="169" t="s">
        <v>54</v>
      </c>
      <c r="L960" s="170">
        <f>SUM(L958:L959)</f>
        <v>0.46805555556784384</v>
      </c>
      <c r="M960" s="170">
        <f>SUM(M958:M959)</f>
        <v>0</v>
      </c>
      <c r="N960" s="170">
        <f>SUM(N958:N959)</f>
        <v>0</v>
      </c>
      <c r="O960" s="170">
        <f>SUM(O958:O959)</f>
        <v>0</v>
      </c>
      <c r="P960" s="170"/>
      <c r="Q960" s="170"/>
      <c r="R960" s="170"/>
      <c r="S960" s="448"/>
      <c r="T960" s="449"/>
      <c r="U960" s="168"/>
      <c r="V960" s="404">
        <f>$AB$15-((N960*24))</f>
        <v>696</v>
      </c>
      <c r="W960" s="405">
        <v>1250</v>
      </c>
      <c r="X960" s="98">
        <v>789.78599999999994</v>
      </c>
      <c r="Y960" s="406">
        <f>W960*X960</f>
        <v>987232.49999999988</v>
      </c>
      <c r="Z960" s="404">
        <f>(Y960*(V960-L960*24))/V960</f>
        <v>971298.7187495816</v>
      </c>
      <c r="AA960" s="407">
        <f>(Z960/Y960)*100</f>
        <v>98.386015325628122</v>
      </c>
      <c r="AB960" s="59"/>
    </row>
    <row r="961" spans="1:44" s="59" customFormat="1" ht="30" customHeight="1" thickBot="1">
      <c r="A961" s="1049">
        <v>4</v>
      </c>
      <c r="B961" s="1061" t="s">
        <v>619</v>
      </c>
      <c r="C961" s="1065" t="s">
        <v>620</v>
      </c>
      <c r="D961" s="1051">
        <v>789.78599999999994</v>
      </c>
      <c r="E961" s="1036" t="s">
        <v>53</v>
      </c>
      <c r="F961" s="38" t="s">
        <v>54</v>
      </c>
      <c r="G961" s="399">
        <v>42407.357638888891</v>
      </c>
      <c r="H961" s="399">
        <v>42407.811111111114</v>
      </c>
      <c r="I961" s="38"/>
      <c r="J961" s="38"/>
      <c r="K961" s="38"/>
      <c r="L961" s="78">
        <f>IF(RIGHT(S961)="T",(+H961-G961),0)</f>
        <v>0.45347222222335404</v>
      </c>
      <c r="M961" s="78">
        <f>IF(RIGHT(S961)="U",(+H961-G961),0)</f>
        <v>0</v>
      </c>
      <c r="N961" s="78">
        <f>IF(RIGHT(S961)="C",(+H961-G961),0)</f>
        <v>0</v>
      </c>
      <c r="O961" s="78">
        <f>IF(RIGHT(S961)="D",(+H961-G961),0)</f>
        <v>0</v>
      </c>
      <c r="P961" s="521"/>
      <c r="Q961" s="521"/>
      <c r="R961" s="521"/>
      <c r="S961" s="393" t="s">
        <v>834</v>
      </c>
      <c r="T961" s="714" t="s">
        <v>1026</v>
      </c>
      <c r="U961" s="192"/>
      <c r="V961" s="74"/>
      <c r="W961" s="75"/>
      <c r="X961" s="75"/>
      <c r="Y961" s="75"/>
      <c r="Z961" s="75"/>
      <c r="AA961" s="76"/>
    </row>
    <row r="962" spans="1:44" s="59" customFormat="1" ht="30" customHeight="1">
      <c r="A962" s="1050"/>
      <c r="B962" s="1062"/>
      <c r="C962" s="1101"/>
      <c r="D962" s="1052"/>
      <c r="E962" s="1037"/>
      <c r="F962" s="88"/>
      <c r="G962" s="399">
        <v>42411.686805555553</v>
      </c>
      <c r="H962" s="399">
        <v>42411.697916666664</v>
      </c>
      <c r="I962" s="77"/>
      <c r="J962" s="77"/>
      <c r="K962" s="77"/>
      <c r="L962" s="78">
        <f t="shared" ref="L962" si="1035">IF(RIGHT(S962)="T",(+H962-G962),0)</f>
        <v>1.1111111110949423E-2</v>
      </c>
      <c r="M962" s="78">
        <f t="shared" ref="M962" si="1036">IF(RIGHT(S962)="U",(+H962-G962),0)</f>
        <v>0</v>
      </c>
      <c r="N962" s="78">
        <f t="shared" ref="N962" si="1037">IF(RIGHT(S962)="C",(+H962-G962),0)</f>
        <v>0</v>
      </c>
      <c r="O962" s="78">
        <f t="shared" ref="O962" si="1038">IF(RIGHT(S962)="D",(+H962-G962),0)</f>
        <v>0</v>
      </c>
      <c r="P962" s="749"/>
      <c r="Q962" s="749"/>
      <c r="R962" s="749"/>
      <c r="S962" s="393" t="s">
        <v>839</v>
      </c>
      <c r="T962" s="714" t="s">
        <v>1027</v>
      </c>
      <c r="U962" s="192"/>
      <c r="V962" s="74"/>
      <c r="W962" s="75"/>
      <c r="X962" s="75"/>
      <c r="Y962" s="75"/>
      <c r="Z962" s="75"/>
      <c r="AA962" s="76"/>
    </row>
    <row r="963" spans="1:44" s="69" customFormat="1" ht="30" customHeight="1" thickBot="1">
      <c r="A963" s="445"/>
      <c r="B963" s="168"/>
      <c r="C963" s="446" t="s">
        <v>58</v>
      </c>
      <c r="D963" s="168"/>
      <c r="E963" s="61"/>
      <c r="F963" s="169" t="s">
        <v>54</v>
      </c>
      <c r="G963" s="447"/>
      <c r="H963" s="447"/>
      <c r="I963" s="169" t="s">
        <v>54</v>
      </c>
      <c r="J963" s="169" t="s">
        <v>54</v>
      </c>
      <c r="K963" s="169" t="s">
        <v>54</v>
      </c>
      <c r="L963" s="170">
        <f>SUM(L961:L962)</f>
        <v>0.46458333333430346</v>
      </c>
      <c r="M963" s="170">
        <f>SUM(M961:M962)</f>
        <v>0</v>
      </c>
      <c r="N963" s="170">
        <f>SUM(N961:N962)</f>
        <v>0</v>
      </c>
      <c r="O963" s="170">
        <f>SUM(O961:O962)</f>
        <v>0</v>
      </c>
      <c r="P963" s="170"/>
      <c r="Q963" s="170"/>
      <c r="R963" s="170"/>
      <c r="S963" s="448"/>
      <c r="T963" s="449"/>
      <c r="U963" s="168"/>
      <c r="V963" s="396">
        <f>$AB$15-((N963*24))</f>
        <v>696</v>
      </c>
      <c r="W963" s="435">
        <v>1250</v>
      </c>
      <c r="X963" s="150">
        <v>789.78599999999994</v>
      </c>
      <c r="Y963" s="397">
        <f>W963*X963</f>
        <v>987232.49999999988</v>
      </c>
      <c r="Z963" s="396">
        <f>(Y963*(V963-L963*24))/V963</f>
        <v>971416.92187496694</v>
      </c>
      <c r="AA963" s="398">
        <f>(Z963/Y963)*100</f>
        <v>98.397988505743797</v>
      </c>
      <c r="AB963" s="59"/>
    </row>
    <row r="964" spans="1:44" s="51" customFormat="1" ht="30" customHeight="1">
      <c r="A964" s="268"/>
      <c r="B964" s="214"/>
      <c r="C964" s="337" t="s">
        <v>621</v>
      </c>
      <c r="D964" s="338"/>
      <c r="E964" s="70"/>
      <c r="F964" s="52" t="s">
        <v>54</v>
      </c>
      <c r="G964" s="338"/>
      <c r="H964" s="338"/>
      <c r="I964" s="337"/>
      <c r="J964" s="337"/>
      <c r="K964" s="337"/>
      <c r="L964" s="272">
        <f>SUM(L960+L963+L957+L953)</f>
        <v>2.140277777776646</v>
      </c>
      <c r="M964" s="272">
        <f>SUM(M960+M963+M957+M953)</f>
        <v>0</v>
      </c>
      <c r="N964" s="272">
        <f>SUM(N960+N963+N957+N953)</f>
        <v>0</v>
      </c>
      <c r="O964" s="272">
        <f>SUM(O960+O963+O957+O953)</f>
        <v>0</v>
      </c>
      <c r="P964" s="272"/>
      <c r="Q964" s="272"/>
      <c r="R964" s="272"/>
      <c r="S964" s="272"/>
      <c r="T964" s="381"/>
      <c r="U964" s="272"/>
      <c r="V964" s="217"/>
      <c r="W964" s="218"/>
      <c r="X964" s="217">
        <f>SUM(X951:X963)</f>
        <v>3209.5720000000001</v>
      </c>
      <c r="Y964" s="217">
        <f>SUM(Y951:Y963)</f>
        <v>3196965</v>
      </c>
      <c r="Z964" s="220">
        <f>SUM(Z951:Z963)</f>
        <v>3139761.5278374958</v>
      </c>
      <c r="AA964" s="339">
        <f>(Z964/Y964)*100</f>
        <v>98.21069445043959</v>
      </c>
      <c r="AB964" s="296" t="s">
        <v>444</v>
      </c>
      <c r="AC964" s="179"/>
      <c r="AD964" s="179"/>
      <c r="AE964" s="179"/>
      <c r="AF964" s="50"/>
      <c r="AG964" s="50"/>
      <c r="AH964" s="50"/>
      <c r="AI964" s="50"/>
      <c r="AJ964" s="50"/>
      <c r="AK964" s="50"/>
      <c r="AL964" s="50"/>
      <c r="AM964" s="50"/>
      <c r="AN964" s="50"/>
      <c r="AO964" s="50"/>
      <c r="AP964" s="50"/>
      <c r="AQ964" s="50"/>
      <c r="AR964" s="50"/>
    </row>
    <row r="965" spans="1:44" s="51" customFormat="1" ht="30" customHeight="1" thickBot="1">
      <c r="A965" s="330" t="s">
        <v>622</v>
      </c>
      <c r="B965" s="222"/>
      <c r="C965" s="273" t="s">
        <v>623</v>
      </c>
      <c r="D965" s="340"/>
      <c r="E965" s="61"/>
      <c r="F965" s="256" t="s">
        <v>54</v>
      </c>
      <c r="G965" s="340"/>
      <c r="H965" s="340"/>
      <c r="I965" s="331"/>
      <c r="J965" s="331"/>
      <c r="K965" s="331"/>
      <c r="L965" s="332"/>
      <c r="M965" s="332"/>
      <c r="N965" s="332"/>
      <c r="O965" s="332"/>
      <c r="P965" s="332"/>
      <c r="Q965" s="332"/>
      <c r="R965" s="332"/>
      <c r="S965" s="333"/>
      <c r="T965" s="389"/>
      <c r="U965" s="304"/>
      <c r="V965" s="207"/>
      <c r="W965" s="222" t="s">
        <v>611</v>
      </c>
      <c r="X965" s="334"/>
      <c r="Y965" s="305"/>
      <c r="Z965" s="305"/>
      <c r="AA965" s="305"/>
      <c r="AB965" s="179"/>
      <c r="AC965" s="179"/>
      <c r="AD965" s="179"/>
      <c r="AE965" s="179"/>
      <c r="AF965" s="50"/>
      <c r="AG965" s="50"/>
      <c r="AH965" s="50"/>
      <c r="AI965" s="50"/>
      <c r="AJ965" s="50"/>
      <c r="AK965" s="50"/>
      <c r="AL965" s="50"/>
      <c r="AM965" s="50"/>
      <c r="AN965" s="50"/>
      <c r="AO965" s="50"/>
      <c r="AP965" s="50"/>
      <c r="AQ965" s="50"/>
      <c r="AR965" s="50"/>
    </row>
    <row r="966" spans="1:44" s="51" customFormat="1" ht="36" customHeight="1">
      <c r="A966" s="1019">
        <v>1</v>
      </c>
      <c r="B966" s="1010" t="s">
        <v>624</v>
      </c>
      <c r="C966" s="1014" t="s">
        <v>625</v>
      </c>
      <c r="D966" s="1013">
        <v>250</v>
      </c>
      <c r="E966" s="1016" t="s">
        <v>53</v>
      </c>
      <c r="F966" s="88" t="s">
        <v>54</v>
      </c>
      <c r="G966" s="399">
        <v>42427.992361111108</v>
      </c>
      <c r="H966" s="614">
        <v>42430</v>
      </c>
      <c r="I966" s="267"/>
      <c r="J966" s="267"/>
      <c r="K966" s="860">
        <v>2</v>
      </c>
      <c r="L966" s="41">
        <f>IF(RIGHT(S966)="T",(+H966-G966),0)</f>
        <v>2.007638888891961</v>
      </c>
      <c r="M966" s="41">
        <f>IF(RIGHT(S966)="U",(+H966-G966),0)</f>
        <v>0</v>
      </c>
      <c r="N966" s="41">
        <f>IF(RIGHT(S966)="C",(+H966-G966),0)</f>
        <v>0</v>
      </c>
      <c r="O966" s="41">
        <f>IF(RIGHT(S966)="D",(+H966-G966),0)</f>
        <v>0</v>
      </c>
      <c r="P966" s="860">
        <v>120</v>
      </c>
      <c r="Q966" s="42" t="s">
        <v>830</v>
      </c>
      <c r="R966" s="860">
        <v>118</v>
      </c>
      <c r="S966" s="393" t="s">
        <v>839</v>
      </c>
      <c r="T966" s="714" t="s">
        <v>1025</v>
      </c>
      <c r="U966" s="44"/>
      <c r="V966" s="107"/>
      <c r="W966" s="108"/>
      <c r="X966" s="530"/>
      <c r="Y966" s="109"/>
      <c r="Z966" s="107"/>
      <c r="AA966" s="110"/>
      <c r="AB966" s="179"/>
      <c r="AC966" s="179"/>
      <c r="AD966" s="179"/>
      <c r="AE966" s="179"/>
      <c r="AF966" s="50"/>
      <c r="AG966" s="50"/>
      <c r="AH966" s="50"/>
      <c r="AI966" s="50"/>
      <c r="AJ966" s="50"/>
      <c r="AK966" s="50"/>
      <c r="AL966" s="50"/>
      <c r="AM966" s="50"/>
      <c r="AN966" s="50"/>
      <c r="AO966" s="50"/>
      <c r="AP966" s="50"/>
      <c r="AQ966" s="50"/>
      <c r="AR966" s="50"/>
    </row>
    <row r="967" spans="1:44" s="69" customFormat="1" ht="30" customHeight="1" thickBot="1">
      <c r="A967" s="445"/>
      <c r="B967" s="168"/>
      <c r="C967" s="446" t="s">
        <v>58</v>
      </c>
      <c r="D967" s="168"/>
      <c r="E967" s="136"/>
      <c r="F967" s="169" t="s">
        <v>54</v>
      </c>
      <c r="G967" s="447"/>
      <c r="H967" s="447"/>
      <c r="I967" s="169" t="s">
        <v>54</v>
      </c>
      <c r="J967" s="169" t="s">
        <v>54</v>
      </c>
      <c r="K967" s="169" t="s">
        <v>54</v>
      </c>
      <c r="L967" s="170">
        <f>SUM(L966:L966)</f>
        <v>2.007638888891961</v>
      </c>
      <c r="M967" s="170">
        <f>SUM(M966:M966)</f>
        <v>0</v>
      </c>
      <c r="N967" s="170">
        <f>SUM(N966:N966)</f>
        <v>0</v>
      </c>
      <c r="O967" s="170">
        <f>SUM(O966:O966)</f>
        <v>0</v>
      </c>
      <c r="P967" s="170"/>
      <c r="Q967" s="170"/>
      <c r="R967" s="170"/>
      <c r="S967" s="448"/>
      <c r="T967" s="449"/>
      <c r="U967" s="168"/>
      <c r="V967" s="396">
        <f>$AB$15-((N967*24))</f>
        <v>696</v>
      </c>
      <c r="W967" s="435">
        <v>250</v>
      </c>
      <c r="X967" s="150"/>
      <c r="Y967" s="397">
        <f>W967</f>
        <v>250</v>
      </c>
      <c r="Z967" s="396">
        <f>(Y967*(V967-L967*24))/V967</f>
        <v>232.69276819920722</v>
      </c>
      <c r="AA967" s="520">
        <f>(Z967/Y967)*100</f>
        <v>93.077107279682892</v>
      </c>
      <c r="AB967" s="59"/>
    </row>
    <row r="968" spans="1:44" s="124" customFormat="1" ht="27" customHeight="1" thickBot="1">
      <c r="A968" s="1049">
        <v>2</v>
      </c>
      <c r="B968" s="1061" t="s">
        <v>626</v>
      </c>
      <c r="C968" s="1065" t="s">
        <v>627</v>
      </c>
      <c r="D968" s="1070">
        <v>250</v>
      </c>
      <c r="E968" s="1036" t="s">
        <v>53</v>
      </c>
      <c r="F968" s="71" t="s">
        <v>54</v>
      </c>
      <c r="G968" s="399"/>
      <c r="H968" s="399"/>
      <c r="I968" s="71"/>
      <c r="J968" s="71"/>
      <c r="K968" s="71"/>
      <c r="L968" s="41">
        <f>IF(RIGHT(S968)="T",(+H968-G968),0)</f>
        <v>0</v>
      </c>
      <c r="M968" s="41">
        <f>IF(RIGHT(S968)="U",(+H968-G968),0)</f>
        <v>0</v>
      </c>
      <c r="N968" s="41">
        <f>IF(RIGHT(S968)="C",(+H968-G968),0)</f>
        <v>0</v>
      </c>
      <c r="O968" s="41">
        <f>IF(RIGHT(S968)="D",(+H968-G968),0)</f>
        <v>0</v>
      </c>
      <c r="P968" s="71"/>
      <c r="Q968" s="71"/>
      <c r="R968" s="71"/>
      <c r="S968" s="393"/>
      <c r="T968" s="714"/>
      <c r="U968" s="123"/>
      <c r="V968" s="85"/>
      <c r="W968" s="86"/>
      <c r="X968" s="86"/>
      <c r="Y968" s="86"/>
      <c r="Z968" s="86"/>
      <c r="AA968" s="87"/>
    </row>
    <row r="969" spans="1:44" s="124" customFormat="1" ht="27" customHeight="1">
      <c r="A969" s="1104"/>
      <c r="B969" s="1087"/>
      <c r="C969" s="1066"/>
      <c r="D969" s="1084"/>
      <c r="E969" s="1038"/>
      <c r="F969" s="71" t="s">
        <v>54</v>
      </c>
      <c r="G969" s="865"/>
      <c r="H969" s="865"/>
      <c r="I969" s="71"/>
      <c r="J969" s="71"/>
      <c r="K969" s="71"/>
      <c r="L969" s="41">
        <f>IF(RIGHT(S969)="T",(+H969-G969),0)</f>
        <v>0</v>
      </c>
      <c r="M969" s="41">
        <f>IF(RIGHT(S969)="U",(+H969-G969),0)</f>
        <v>0</v>
      </c>
      <c r="N969" s="41">
        <f>IF(RIGHT(S969)="C",(+H969-G969),0)</f>
        <v>0</v>
      </c>
      <c r="O969" s="41">
        <f>IF(RIGHT(S969)="D",(+H969-G969),0)</f>
        <v>0</v>
      </c>
      <c r="P969" s="71"/>
      <c r="Q969" s="71"/>
      <c r="R969" s="71"/>
      <c r="S969" s="958"/>
      <c r="T969" s="959"/>
      <c r="U969" s="123"/>
      <c r="V969" s="85"/>
      <c r="W969" s="86"/>
      <c r="X969" s="86"/>
      <c r="Y969" s="86"/>
      <c r="Z969" s="86"/>
      <c r="AA969" s="87"/>
    </row>
    <row r="970" spans="1:44" s="69" customFormat="1" ht="30" customHeight="1" thickBot="1">
      <c r="A970" s="401"/>
      <c r="B970" s="60"/>
      <c r="C970" s="402" t="s">
        <v>58</v>
      </c>
      <c r="D970" s="60"/>
      <c r="E970" s="136"/>
      <c r="F970" s="62" t="s">
        <v>54</v>
      </c>
      <c r="G970" s="403"/>
      <c r="H970" s="403"/>
      <c r="I970" s="62" t="s">
        <v>54</v>
      </c>
      <c r="J970" s="62" t="s">
        <v>54</v>
      </c>
      <c r="K970" s="62" t="s">
        <v>54</v>
      </c>
      <c r="L970" s="63">
        <f>SUM(L968:L969)</f>
        <v>0</v>
      </c>
      <c r="M970" s="63">
        <f t="shared" ref="M970:O970" si="1039">SUM(M968:M969)</f>
        <v>0</v>
      </c>
      <c r="N970" s="63">
        <f t="shared" si="1039"/>
        <v>0</v>
      </c>
      <c r="O970" s="63">
        <f t="shared" si="1039"/>
        <v>0</v>
      </c>
      <c r="P970" s="63"/>
      <c r="Q970" s="63"/>
      <c r="R970" s="63"/>
      <c r="S970" s="442"/>
      <c r="T970" s="412"/>
      <c r="U970" s="60"/>
      <c r="V970" s="404">
        <f>$AB$15-((N970*24))</f>
        <v>696</v>
      </c>
      <c r="W970" s="405">
        <v>250</v>
      </c>
      <c r="X970" s="98"/>
      <c r="Y970" s="406">
        <f>W970</f>
        <v>250</v>
      </c>
      <c r="Z970" s="404">
        <f>(Y970*(V970-L970*24))/V970</f>
        <v>250</v>
      </c>
      <c r="AA970" s="522">
        <f>(Z970/Y970)*100</f>
        <v>100</v>
      </c>
      <c r="AB970" s="59"/>
    </row>
    <row r="971" spans="1:44" s="51" customFormat="1" ht="30" customHeight="1">
      <c r="A971" s="213"/>
      <c r="B971" s="214"/>
      <c r="C971" s="342" t="s">
        <v>628</v>
      </c>
      <c r="D971" s="218"/>
      <c r="E971" s="544"/>
      <c r="F971" s="52" t="s">
        <v>54</v>
      </c>
      <c r="G971" s="271"/>
      <c r="H971" s="271"/>
      <c r="I971" s="342"/>
      <c r="J971" s="342"/>
      <c r="K971" s="342"/>
      <c r="L971" s="272">
        <f>SUM(L966+L970)</f>
        <v>2.007638888891961</v>
      </c>
      <c r="M971" s="272">
        <f>SUM(M966+M970)</f>
        <v>0</v>
      </c>
      <c r="N971" s="272">
        <f>SUM(N966+N970)</f>
        <v>0</v>
      </c>
      <c r="O971" s="272">
        <f>SUM(O966+O970)</f>
        <v>0</v>
      </c>
      <c r="P971" s="272"/>
      <c r="Q971" s="272"/>
      <c r="R971" s="272"/>
      <c r="S971" s="272"/>
      <c r="T971" s="381"/>
      <c r="U971" s="272"/>
      <c r="V971" s="217"/>
      <c r="W971" s="218"/>
      <c r="X971" s="531"/>
      <c r="Y971" s="217">
        <f>SUM(Y966:Y970)</f>
        <v>500</v>
      </c>
      <c r="Z971" s="220">
        <f>SUM(Z966:Z970)</f>
        <v>482.69276819920719</v>
      </c>
      <c r="AA971" s="339">
        <f>(Z971/Y971)*100</f>
        <v>96.538553639841439</v>
      </c>
      <c r="AB971" s="296" t="s">
        <v>444</v>
      </c>
      <c r="AC971" s="179"/>
      <c r="AD971" s="179"/>
      <c r="AE971" s="179"/>
      <c r="AF971" s="50"/>
      <c r="AG971" s="50"/>
      <c r="AH971" s="50"/>
      <c r="AI971" s="50"/>
      <c r="AJ971" s="50"/>
      <c r="AK971" s="50"/>
      <c r="AL971" s="50"/>
      <c r="AM971" s="50"/>
      <c r="AN971" s="50"/>
      <c r="AO971" s="50"/>
      <c r="AP971" s="50"/>
      <c r="AQ971" s="50"/>
      <c r="AR971" s="50"/>
    </row>
    <row r="972" spans="1:44" s="51" customFormat="1" ht="30" customHeight="1" thickBot="1">
      <c r="A972" s="343" t="s">
        <v>629</v>
      </c>
      <c r="B972" s="222"/>
      <c r="C972" s="273" t="s">
        <v>630</v>
      </c>
      <c r="D972" s="274"/>
      <c r="E972" s="136"/>
      <c r="F972" s="275" t="s">
        <v>54</v>
      </c>
      <c r="G972" s="340"/>
      <c r="H972" s="340"/>
      <c r="I972" s="331"/>
      <c r="J972" s="331"/>
      <c r="K972" s="331"/>
      <c r="L972" s="332"/>
      <c r="M972" s="332"/>
      <c r="N972" s="332"/>
      <c r="O972" s="332"/>
      <c r="P972" s="332"/>
      <c r="Q972" s="332"/>
      <c r="R972" s="332"/>
      <c r="S972" s="333"/>
      <c r="T972" s="389"/>
      <c r="U972" s="304"/>
      <c r="V972" s="207"/>
      <c r="W972" s="344" t="s">
        <v>631</v>
      </c>
      <c r="X972" s="334"/>
      <c r="Y972" s="305" t="s">
        <v>632</v>
      </c>
      <c r="Z972" s="305" t="s">
        <v>633</v>
      </c>
      <c r="AA972" s="305"/>
      <c r="AB972" s="179"/>
      <c r="AC972" s="179"/>
      <c r="AD972" s="179"/>
      <c r="AE972" s="179"/>
      <c r="AF972" s="50"/>
      <c r="AG972" s="50"/>
      <c r="AH972" s="50"/>
      <c r="AI972" s="50"/>
      <c r="AJ972" s="50"/>
      <c r="AK972" s="50"/>
      <c r="AL972" s="50"/>
      <c r="AM972" s="50"/>
      <c r="AN972" s="50"/>
      <c r="AO972" s="50"/>
      <c r="AP972" s="50"/>
      <c r="AQ972" s="50"/>
      <c r="AR972" s="50"/>
    </row>
    <row r="973" spans="1:44" ht="30" customHeight="1">
      <c r="A973" s="345">
        <v>1</v>
      </c>
      <c r="B973" s="534" t="s">
        <v>634</v>
      </c>
      <c r="C973" s="346" t="s">
        <v>635</v>
      </c>
      <c r="D973" s="347"/>
      <c r="E973" s="544" t="s">
        <v>53</v>
      </c>
      <c r="F973" s="129"/>
      <c r="G973" s="39"/>
      <c r="H973" s="39"/>
      <c r="I973" s="348"/>
      <c r="J973" s="348"/>
      <c r="K973" s="348"/>
      <c r="L973" s="134">
        <f>IF(RIGHT(S973)="T",(+H973-G973),0)</f>
        <v>0</v>
      </c>
      <c r="M973" s="134">
        <f>IF(RIGHT(S973)="U",(+H973-G973),0)</f>
        <v>0</v>
      </c>
      <c r="N973" s="134">
        <f>IF(RIGHT(S973)="C",(+H973-G973),0)</f>
        <v>0</v>
      </c>
      <c r="O973" s="134">
        <f>IF(RIGHT(S973)="D",(+H973-G973),0)</f>
        <v>0</v>
      </c>
      <c r="P973" s="349"/>
      <c r="Q973" s="349"/>
      <c r="R973" s="349"/>
      <c r="S973" s="43"/>
      <c r="T973" s="376"/>
      <c r="U973" s="350"/>
      <c r="V973" s="351"/>
      <c r="W973" s="197"/>
      <c r="X973" s="197"/>
      <c r="Y973" s="197"/>
      <c r="Z973" s="197"/>
      <c r="AA973" s="198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</row>
    <row r="974" spans="1:44" s="69" customFormat="1" ht="30" customHeight="1" thickBot="1">
      <c r="A974" s="422"/>
      <c r="B974" s="135"/>
      <c r="C974" s="423" t="s">
        <v>58</v>
      </c>
      <c r="D974" s="135"/>
      <c r="E974" s="136"/>
      <c r="F974" s="137" t="s">
        <v>54</v>
      </c>
      <c r="G974" s="424"/>
      <c r="H974" s="424"/>
      <c r="I974" s="137" t="s">
        <v>54</v>
      </c>
      <c r="J974" s="137" t="s">
        <v>54</v>
      </c>
      <c r="K974" s="137" t="s">
        <v>54</v>
      </c>
      <c r="L974" s="138">
        <f>SUM(L973:L973)</f>
        <v>0</v>
      </c>
      <c r="M974" s="138">
        <f>SUM(M973:M973)</f>
        <v>0</v>
      </c>
      <c r="N974" s="138">
        <f>SUM(N973:N973)</f>
        <v>0</v>
      </c>
      <c r="O974" s="138">
        <f>SUM(O973:O973)</f>
        <v>0</v>
      </c>
      <c r="P974" s="138"/>
      <c r="Q974" s="138"/>
      <c r="R974" s="138"/>
      <c r="S974" s="135"/>
      <c r="T974" s="425"/>
      <c r="U974" s="135"/>
      <c r="V974" s="426">
        <f>$AB$15-((N974*24))</f>
        <v>696</v>
      </c>
      <c r="W974" s="427">
        <v>250</v>
      </c>
      <c r="X974" s="98"/>
      <c r="Y974" s="428">
        <f>W974</f>
        <v>250</v>
      </c>
      <c r="Z974" s="429">
        <f>(Y974*(V974-L974*24))/V974</f>
        <v>250</v>
      </c>
      <c r="AA974" s="430">
        <f>(Z974/Y974)*100</f>
        <v>100</v>
      </c>
    </row>
    <row r="975" spans="1:44" s="59" customFormat="1" ht="30" customHeight="1">
      <c r="A975" s="352">
        <v>2</v>
      </c>
      <c r="B975" s="555" t="s">
        <v>552</v>
      </c>
      <c r="C975" s="556" t="s">
        <v>636</v>
      </c>
      <c r="D975" s="163">
        <v>280</v>
      </c>
      <c r="E975" s="544" t="s">
        <v>53</v>
      </c>
      <c r="F975" s="71" t="s">
        <v>54</v>
      </c>
      <c r="G975" s="162"/>
      <c r="H975" s="162"/>
      <c r="I975" s="71" t="s">
        <v>54</v>
      </c>
      <c r="J975" s="71" t="s">
        <v>54</v>
      </c>
      <c r="K975" s="83"/>
      <c r="L975" s="72">
        <f>IF(RIGHT(S975)="T",(+H975-G975),0)</f>
        <v>0</v>
      </c>
      <c r="M975" s="72">
        <f>IF(RIGHT(S975)="U",(+H975-G975),0)</f>
        <v>0</v>
      </c>
      <c r="N975" s="72">
        <f>IF(RIGHT(S975)="C",(+H975-G975),0)</f>
        <v>0</v>
      </c>
      <c r="O975" s="72">
        <f>IF(RIGHT(S975)="D",(+H975-G975),0)</f>
        <v>0</v>
      </c>
      <c r="P975" s="71" t="s">
        <v>54</v>
      </c>
      <c r="Q975" s="71" t="s">
        <v>54</v>
      </c>
      <c r="R975" s="71" t="s">
        <v>54</v>
      </c>
      <c r="S975" s="163"/>
      <c r="T975" s="123"/>
      <c r="U975" s="73"/>
      <c r="V975" s="85"/>
      <c r="W975" s="86"/>
      <c r="X975" s="86"/>
      <c r="Y975" s="86"/>
      <c r="Z975" s="86"/>
      <c r="AA975" s="87"/>
    </row>
    <row r="976" spans="1:44" s="69" customFormat="1" ht="30" customHeight="1" thickBot="1">
      <c r="A976" s="492"/>
      <c r="B976" s="60"/>
      <c r="C976" s="402" t="s">
        <v>58</v>
      </c>
      <c r="D976" s="60"/>
      <c r="E976" s="136"/>
      <c r="F976" s="62" t="s">
        <v>54</v>
      </c>
      <c r="G976" s="403"/>
      <c r="H976" s="403"/>
      <c r="I976" s="62" t="s">
        <v>54</v>
      </c>
      <c r="J976" s="62" t="s">
        <v>54</v>
      </c>
      <c r="K976" s="62" t="s">
        <v>54</v>
      </c>
      <c r="L976" s="63">
        <f>SUM(L975:L975)</f>
        <v>0</v>
      </c>
      <c r="M976" s="63">
        <f>SUM(M975:M975)</f>
        <v>0</v>
      </c>
      <c r="N976" s="63">
        <f>SUM(N975:N975)</f>
        <v>0</v>
      </c>
      <c r="O976" s="63">
        <f>SUM(O975:O975)</f>
        <v>0</v>
      </c>
      <c r="P976" s="62" t="s">
        <v>54</v>
      </c>
      <c r="Q976" s="62" t="s">
        <v>54</v>
      </c>
      <c r="R976" s="62" t="s">
        <v>54</v>
      </c>
      <c r="S976" s="442"/>
      <c r="T976" s="412"/>
      <c r="U976" s="60"/>
      <c r="V976" s="404">
        <f>$AB$15-((N976*24))</f>
        <v>696</v>
      </c>
      <c r="W976" s="405">
        <v>280</v>
      </c>
      <c r="X976" s="98"/>
      <c r="Y976" s="406">
        <f>W976</f>
        <v>280</v>
      </c>
      <c r="Z976" s="404">
        <f>(Y976*(V976-L976*24))/V976</f>
        <v>280</v>
      </c>
      <c r="AA976" s="407">
        <f>(Z976/Y976)*100</f>
        <v>100</v>
      </c>
      <c r="AB976" s="59"/>
    </row>
    <row r="977" spans="1:44" s="51" customFormat="1" ht="30" customHeight="1">
      <c r="A977" s="213"/>
      <c r="B977" s="214"/>
      <c r="C977" s="342" t="s">
        <v>637</v>
      </c>
      <c r="D977" s="271"/>
      <c r="E977" s="544"/>
      <c r="F977" s="52" t="s">
        <v>54</v>
      </c>
      <c r="G977" s="271"/>
      <c r="H977" s="271"/>
      <c r="I977" s="342"/>
      <c r="J977" s="342"/>
      <c r="K977" s="342"/>
      <c r="L977" s="272">
        <f>SUM(L974+L976)</f>
        <v>0</v>
      </c>
      <c r="M977" s="272">
        <f t="shared" ref="M977:O977" si="1040">SUM(M974+M976)</f>
        <v>0</v>
      </c>
      <c r="N977" s="272">
        <f t="shared" si="1040"/>
        <v>0</v>
      </c>
      <c r="O977" s="272">
        <f t="shared" si="1040"/>
        <v>0</v>
      </c>
      <c r="P977" s="272"/>
      <c r="Q977" s="272"/>
      <c r="R977" s="272"/>
      <c r="S977" s="272"/>
      <c r="T977" s="381"/>
      <c r="U977" s="272"/>
      <c r="V977" s="217"/>
      <c r="W977" s="218"/>
      <c r="X977" s="531"/>
      <c r="Y977" s="217">
        <f>SUM(Y975:Y976)</f>
        <v>280</v>
      </c>
      <c r="Z977" s="220">
        <f>SUM(Z975:Z976)</f>
        <v>280</v>
      </c>
      <c r="AA977" s="339">
        <f>(Z977/Y977)*100</f>
        <v>100</v>
      </c>
      <c r="AB977" s="296" t="s">
        <v>444</v>
      </c>
      <c r="AC977" s="179"/>
      <c r="AD977" s="179"/>
      <c r="AE977" s="179"/>
      <c r="AF977" s="50"/>
      <c r="AG977" s="50"/>
      <c r="AH977" s="50"/>
      <c r="AI977" s="50"/>
      <c r="AJ977" s="50"/>
      <c r="AK977" s="50"/>
      <c r="AL977" s="50"/>
      <c r="AM977" s="50"/>
      <c r="AN977" s="50"/>
      <c r="AO977" s="50"/>
      <c r="AP977" s="50"/>
      <c r="AQ977" s="50"/>
      <c r="AR977" s="50"/>
    </row>
    <row r="978" spans="1:44" s="51" customFormat="1" ht="30" customHeight="1" thickBot="1">
      <c r="A978" s="343" t="s">
        <v>638</v>
      </c>
      <c r="B978" s="222"/>
      <c r="C978" s="273" t="s">
        <v>639</v>
      </c>
      <c r="D978" s="274"/>
      <c r="E978" s="136"/>
      <c r="F978" s="275" t="s">
        <v>54</v>
      </c>
      <c r="G978" s="274"/>
      <c r="H978" s="274"/>
      <c r="I978" s="276"/>
      <c r="J978" s="276"/>
      <c r="K978" s="276"/>
      <c r="L978" s="304"/>
      <c r="M978" s="304"/>
      <c r="N978" s="304"/>
      <c r="O978" s="304"/>
      <c r="P978" s="304"/>
      <c r="Q978" s="304"/>
      <c r="R978" s="304"/>
      <c r="S978" s="229"/>
      <c r="T978" s="384"/>
      <c r="U978" s="304"/>
      <c r="V978" s="207"/>
      <c r="W978" s="344" t="s">
        <v>631</v>
      </c>
      <c r="X978" s="334"/>
      <c r="Y978" s="305" t="s">
        <v>632</v>
      </c>
      <c r="Z978" s="305" t="s">
        <v>633</v>
      </c>
      <c r="AA978" s="330"/>
      <c r="AB978" s="179"/>
      <c r="AC978" s="179"/>
      <c r="AD978" s="179"/>
      <c r="AE978" s="179"/>
      <c r="AF978" s="50"/>
      <c r="AG978" s="50"/>
      <c r="AH978" s="50"/>
      <c r="AI978" s="50"/>
      <c r="AJ978" s="50"/>
      <c r="AK978" s="50"/>
      <c r="AL978" s="50"/>
      <c r="AM978" s="50"/>
      <c r="AN978" s="50"/>
      <c r="AO978" s="50"/>
      <c r="AP978" s="50"/>
      <c r="AQ978" s="50"/>
      <c r="AR978" s="50"/>
    </row>
    <row r="979" spans="1:44" s="51" customFormat="1" ht="30" customHeight="1" thickBot="1">
      <c r="A979" s="353">
        <v>1</v>
      </c>
      <c r="B979" s="100" t="s">
        <v>640</v>
      </c>
      <c r="C979" s="245" t="s">
        <v>809</v>
      </c>
      <c r="D979" s="65">
        <v>125</v>
      </c>
      <c r="E979" s="545" t="s">
        <v>53</v>
      </c>
      <c r="F979" s="103" t="s">
        <v>54</v>
      </c>
      <c r="G979" s="371"/>
      <c r="H979" s="371"/>
      <c r="I979" s="246"/>
      <c r="J979" s="246"/>
      <c r="K979" s="246"/>
      <c r="L979" s="896">
        <v>0</v>
      </c>
      <c r="M979" s="896">
        <v>0</v>
      </c>
      <c r="N979" s="896">
        <v>0</v>
      </c>
      <c r="O979" s="896">
        <v>0</v>
      </c>
      <c r="P979" s="283"/>
      <c r="Q979" s="283"/>
      <c r="R979" s="283"/>
      <c r="S979" s="283"/>
      <c r="T979" s="390"/>
      <c r="U979" s="283"/>
      <c r="V979" s="64">
        <f t="shared" ref="V979:V986" si="1041">$AB$15-((N979*24))</f>
        <v>696</v>
      </c>
      <c r="W979" s="65">
        <v>125</v>
      </c>
      <c r="X979" s="66"/>
      <c r="Y979" s="67">
        <f t="shared" ref="Y979:Y1102" si="1042">W979</f>
        <v>125</v>
      </c>
      <c r="Z979" s="64">
        <f t="shared" ref="Z979:Z986" si="1043">(Y979*(V979-L979*24))/V979</f>
        <v>125</v>
      </c>
      <c r="AA979" s="68">
        <f t="shared" ref="AA979:AA1102" si="1044">(Z979/Y979)*100</f>
        <v>100</v>
      </c>
      <c r="AB979" s="179"/>
      <c r="AC979" s="179"/>
      <c r="AD979" s="179"/>
      <c r="AE979" s="179"/>
      <c r="AF979" s="50"/>
      <c r="AG979" s="50"/>
      <c r="AH979" s="50"/>
      <c r="AI979" s="50"/>
      <c r="AJ979" s="50"/>
      <c r="AK979" s="50"/>
      <c r="AL979" s="50"/>
      <c r="AM979" s="50"/>
      <c r="AN979" s="50"/>
      <c r="AO979" s="50"/>
      <c r="AP979" s="50"/>
      <c r="AQ979" s="50"/>
      <c r="AR979" s="50"/>
    </row>
    <row r="980" spans="1:44" s="51" customFormat="1" ht="30" customHeight="1" thickBot="1">
      <c r="A980" s="353">
        <v>2</v>
      </c>
      <c r="B980" s="100" t="s">
        <v>642</v>
      </c>
      <c r="C980" s="245" t="s">
        <v>641</v>
      </c>
      <c r="D980" s="65">
        <v>125</v>
      </c>
      <c r="E980" s="70" t="s">
        <v>53</v>
      </c>
      <c r="F980" s="103" t="s">
        <v>54</v>
      </c>
      <c r="G980" s="371"/>
      <c r="H980" s="371"/>
      <c r="I980" s="246"/>
      <c r="J980" s="246"/>
      <c r="K980" s="246"/>
      <c r="L980" s="896">
        <v>0</v>
      </c>
      <c r="M980" s="896">
        <v>0</v>
      </c>
      <c r="N980" s="896">
        <v>0</v>
      </c>
      <c r="O980" s="896">
        <v>0</v>
      </c>
      <c r="P980" s="283"/>
      <c r="Q980" s="283"/>
      <c r="R980" s="283"/>
      <c r="S980" s="283"/>
      <c r="T980" s="390"/>
      <c r="U980" s="283"/>
      <c r="V980" s="64">
        <f t="shared" si="1041"/>
        <v>696</v>
      </c>
      <c r="W980" s="65">
        <v>125</v>
      </c>
      <c r="X980" s="66"/>
      <c r="Y980" s="67">
        <f t="shared" si="1042"/>
        <v>125</v>
      </c>
      <c r="Z980" s="64">
        <f t="shared" si="1043"/>
        <v>125</v>
      </c>
      <c r="AA980" s="68">
        <f t="shared" si="1044"/>
        <v>100</v>
      </c>
      <c r="AB980" s="179"/>
      <c r="AC980" s="179"/>
      <c r="AD980" s="179"/>
      <c r="AE980" s="179"/>
      <c r="AF980" s="50"/>
      <c r="AG980" s="50"/>
      <c r="AH980" s="50"/>
      <c r="AI980" s="50"/>
      <c r="AJ980" s="50"/>
      <c r="AK980" s="50"/>
      <c r="AL980" s="50"/>
      <c r="AM980" s="50"/>
      <c r="AN980" s="50"/>
      <c r="AO980" s="50"/>
      <c r="AP980" s="50"/>
      <c r="AQ980" s="50"/>
      <c r="AR980" s="50"/>
    </row>
    <row r="981" spans="1:44" s="51" customFormat="1" ht="30" customHeight="1" thickBot="1">
      <c r="A981" s="353">
        <v>3</v>
      </c>
      <c r="B981" s="100" t="s">
        <v>643</v>
      </c>
      <c r="C981" s="245" t="s">
        <v>644</v>
      </c>
      <c r="D981" s="65">
        <v>240</v>
      </c>
      <c r="E981" s="61" t="s">
        <v>53</v>
      </c>
      <c r="F981" s="103" t="s">
        <v>54</v>
      </c>
      <c r="G981" s="399"/>
      <c r="H981" s="399"/>
      <c r="I981" s="71" t="s">
        <v>54</v>
      </c>
      <c r="J981" s="71" t="s">
        <v>54</v>
      </c>
      <c r="K981" s="83"/>
      <c r="L981" s="72">
        <f>IF(RIGHT(S981)="T",(+H981-G981),0)</f>
        <v>0</v>
      </c>
      <c r="M981" s="72">
        <f>IF(RIGHT(S981)="U",(+H981-G981),0)</f>
        <v>0</v>
      </c>
      <c r="N981" s="72">
        <f>IF(RIGHT(S981)="C",(+H981-G981),0)</f>
        <v>0</v>
      </c>
      <c r="O981" s="72">
        <f>IF(RIGHT(S981)="D",(+H981-G981),0)</f>
        <v>0</v>
      </c>
      <c r="P981" s="71" t="s">
        <v>54</v>
      </c>
      <c r="Q981" s="71" t="s">
        <v>54</v>
      </c>
      <c r="R981" s="71" t="s">
        <v>54</v>
      </c>
      <c r="S981" s="393"/>
      <c r="T981" s="726"/>
      <c r="U981" s="73"/>
      <c r="V981" s="85"/>
      <c r="W981" s="86"/>
      <c r="X981" s="86"/>
      <c r="Y981" s="86"/>
      <c r="Z981" s="86"/>
      <c r="AA981" s="87"/>
      <c r="AB981" s="179"/>
      <c r="AC981" s="179"/>
      <c r="AD981" s="179"/>
      <c r="AE981" s="179"/>
      <c r="AF981" s="50"/>
      <c r="AG981" s="50"/>
      <c r="AH981" s="50"/>
      <c r="AI981" s="50"/>
      <c r="AJ981" s="50"/>
      <c r="AK981" s="50"/>
      <c r="AL981" s="50"/>
      <c r="AM981" s="50"/>
      <c r="AN981" s="50"/>
      <c r="AO981" s="50"/>
      <c r="AP981" s="50"/>
      <c r="AQ981" s="50"/>
      <c r="AR981" s="50"/>
    </row>
    <row r="982" spans="1:44" s="51" customFormat="1" ht="30" customHeight="1" thickBot="1">
      <c r="A982" s="353"/>
      <c r="B982" s="100"/>
      <c r="C982" s="402" t="s">
        <v>58</v>
      </c>
      <c r="D982" s="60"/>
      <c r="E982" s="61"/>
      <c r="F982" s="62" t="s">
        <v>54</v>
      </c>
      <c r="G982" s="403"/>
      <c r="H982" s="403"/>
      <c r="I982" s="62" t="s">
        <v>54</v>
      </c>
      <c r="J982" s="62" t="s">
        <v>54</v>
      </c>
      <c r="K982" s="62" t="s">
        <v>54</v>
      </c>
      <c r="L982" s="63">
        <f>SUM(L981:L981)</f>
        <v>0</v>
      </c>
      <c r="M982" s="63">
        <f>SUM(M981:M981)</f>
        <v>0</v>
      </c>
      <c r="N982" s="63">
        <f>SUM(N981:N981)</f>
        <v>0</v>
      </c>
      <c r="O982" s="63">
        <f>SUM(O981:O981)</f>
        <v>0</v>
      </c>
      <c r="P982" s="62" t="s">
        <v>54</v>
      </c>
      <c r="Q982" s="62" t="s">
        <v>54</v>
      </c>
      <c r="R982" s="62" t="s">
        <v>54</v>
      </c>
      <c r="S982" s="442"/>
      <c r="T982" s="412"/>
      <c r="U982" s="283"/>
      <c r="V982" s="64">
        <f t="shared" ref="V982" si="1045">$AB$15-((N982*24))</f>
        <v>696</v>
      </c>
      <c r="W982" s="65">
        <v>240</v>
      </c>
      <c r="X982" s="66"/>
      <c r="Y982" s="67">
        <f t="shared" ref="Y982" si="1046">W982</f>
        <v>240</v>
      </c>
      <c r="Z982" s="64">
        <f t="shared" ref="Z982" si="1047">(Y982*(V982-L982*24))/V982</f>
        <v>240</v>
      </c>
      <c r="AA982" s="68">
        <f t="shared" ref="AA982" si="1048">(Z982/Y982)*100</f>
        <v>100</v>
      </c>
      <c r="AB982" s="179"/>
      <c r="AC982" s="179"/>
      <c r="AD982" s="179"/>
      <c r="AE982" s="179"/>
      <c r="AF982" s="50"/>
      <c r="AG982" s="50"/>
      <c r="AH982" s="50"/>
      <c r="AI982" s="50"/>
      <c r="AJ982" s="50"/>
      <c r="AK982" s="50"/>
      <c r="AL982" s="50"/>
      <c r="AM982" s="50"/>
      <c r="AN982" s="50"/>
      <c r="AO982" s="50"/>
      <c r="AP982" s="50"/>
      <c r="AQ982" s="50"/>
      <c r="AR982" s="50"/>
    </row>
    <row r="983" spans="1:44" s="51" customFormat="1" ht="30" customHeight="1" thickBot="1">
      <c r="A983" s="353">
        <v>4</v>
      </c>
      <c r="B983" s="100" t="s">
        <v>645</v>
      </c>
      <c r="C983" s="245" t="s">
        <v>646</v>
      </c>
      <c r="D983" s="65">
        <v>240</v>
      </c>
      <c r="E983" s="70" t="s">
        <v>53</v>
      </c>
      <c r="F983" s="103" t="s">
        <v>54</v>
      </c>
      <c r="G983" s="399"/>
      <c r="H983" s="399"/>
      <c r="I983" s="71" t="s">
        <v>54</v>
      </c>
      <c r="J983" s="71" t="s">
        <v>54</v>
      </c>
      <c r="K983" s="83"/>
      <c r="L983" s="72">
        <f>IF(RIGHT(S983)="T",(+H983-G983),0)</f>
        <v>0</v>
      </c>
      <c r="M983" s="72">
        <f>IF(RIGHT(S983)="U",(+H983-G983),0)</f>
        <v>0</v>
      </c>
      <c r="N983" s="72">
        <f>IF(RIGHT(S983)="C",(+H983-G983),0)</f>
        <v>0</v>
      </c>
      <c r="O983" s="72">
        <f>IF(RIGHT(S983)="D",(+H983-G983),0)</f>
        <v>0</v>
      </c>
      <c r="P983" s="71" t="s">
        <v>54</v>
      </c>
      <c r="Q983" s="71" t="s">
        <v>54</v>
      </c>
      <c r="R983" s="71" t="s">
        <v>54</v>
      </c>
      <c r="S983" s="898"/>
      <c r="T983" s="726"/>
      <c r="U983" s="73"/>
      <c r="V983" s="85"/>
      <c r="W983" s="86"/>
      <c r="X983" s="86"/>
      <c r="Y983" s="86"/>
      <c r="Z983" s="86"/>
      <c r="AA983" s="87"/>
      <c r="AB983" s="179"/>
      <c r="AC983" s="179"/>
      <c r="AD983" s="179"/>
      <c r="AE983" s="179"/>
      <c r="AF983" s="50"/>
      <c r="AG983" s="50"/>
      <c r="AH983" s="50"/>
      <c r="AI983" s="50"/>
      <c r="AJ983" s="50"/>
      <c r="AK983" s="50"/>
      <c r="AL983" s="50"/>
      <c r="AM983" s="50"/>
      <c r="AN983" s="50"/>
      <c r="AO983" s="50"/>
      <c r="AP983" s="50"/>
      <c r="AQ983" s="50"/>
      <c r="AR983" s="50"/>
    </row>
    <row r="984" spans="1:44" s="51" customFormat="1" ht="30" customHeight="1" thickBot="1">
      <c r="A984" s="353"/>
      <c r="B984" s="100"/>
      <c r="C984" s="402" t="s">
        <v>58</v>
      </c>
      <c r="D984" s="60"/>
      <c r="E984" s="61"/>
      <c r="F984" s="62" t="s">
        <v>54</v>
      </c>
      <c r="G984" s="403"/>
      <c r="H984" s="403"/>
      <c r="I984" s="62" t="s">
        <v>54</v>
      </c>
      <c r="J984" s="62" t="s">
        <v>54</v>
      </c>
      <c r="K984" s="62" t="s">
        <v>54</v>
      </c>
      <c r="L984" s="63">
        <f>SUM(L983:L983)</f>
        <v>0</v>
      </c>
      <c r="M984" s="63">
        <f>SUM(M983:M983)</f>
        <v>0</v>
      </c>
      <c r="N984" s="63">
        <f>SUM(N983:N983)</f>
        <v>0</v>
      </c>
      <c r="O984" s="63">
        <f>SUM(O983:O983)</f>
        <v>0</v>
      </c>
      <c r="P984" s="62" t="s">
        <v>54</v>
      </c>
      <c r="Q984" s="62" t="s">
        <v>54</v>
      </c>
      <c r="R984" s="62" t="s">
        <v>54</v>
      </c>
      <c r="S984" s="442"/>
      <c r="T984" s="412"/>
      <c r="U984" s="283"/>
      <c r="V984" s="64">
        <f t="shared" ref="V984" si="1049">$AB$15-((N984*24))</f>
        <v>696</v>
      </c>
      <c r="W984" s="65">
        <v>240</v>
      </c>
      <c r="X984" s="66"/>
      <c r="Y984" s="67">
        <f t="shared" ref="Y984" si="1050">W984</f>
        <v>240</v>
      </c>
      <c r="Z984" s="64">
        <f t="shared" ref="Z984" si="1051">(Y984*(V984-L984*24))/V984</f>
        <v>240</v>
      </c>
      <c r="AA984" s="68">
        <f t="shared" ref="AA984" si="1052">(Z984/Y984)*100</f>
        <v>100</v>
      </c>
      <c r="AB984" s="179"/>
      <c r="AC984" s="179"/>
      <c r="AD984" s="179"/>
      <c r="AE984" s="179"/>
      <c r="AF984" s="50"/>
      <c r="AG984" s="50"/>
      <c r="AH984" s="50"/>
      <c r="AI984" s="50"/>
      <c r="AJ984" s="50"/>
      <c r="AK984" s="50"/>
      <c r="AL984" s="50"/>
      <c r="AM984" s="50"/>
      <c r="AN984" s="50"/>
      <c r="AO984" s="50"/>
      <c r="AP984" s="50"/>
      <c r="AQ984" s="50"/>
      <c r="AR984" s="50"/>
    </row>
    <row r="985" spans="1:44" s="51" customFormat="1" ht="30" customHeight="1" thickBot="1">
      <c r="A985" s="353">
        <v>5</v>
      </c>
      <c r="B985" s="100" t="s">
        <v>647</v>
      </c>
      <c r="C985" s="245" t="s">
        <v>648</v>
      </c>
      <c r="D985" s="65">
        <v>80</v>
      </c>
      <c r="E985" s="61" t="s">
        <v>53</v>
      </c>
      <c r="F985" s="103" t="s">
        <v>54</v>
      </c>
      <c r="G985" s="371"/>
      <c r="H985" s="371"/>
      <c r="I985" s="246"/>
      <c r="J985" s="246"/>
      <c r="K985" s="246"/>
      <c r="L985" s="896">
        <v>0</v>
      </c>
      <c r="M985" s="896">
        <v>0</v>
      </c>
      <c r="N985" s="896">
        <v>0</v>
      </c>
      <c r="O985" s="896">
        <v>0</v>
      </c>
      <c r="P985" s="283"/>
      <c r="Q985" s="283"/>
      <c r="R985" s="283"/>
      <c r="S985" s="283"/>
      <c r="T985" s="390"/>
      <c r="U985" s="283"/>
      <c r="V985" s="64">
        <f t="shared" si="1041"/>
        <v>696</v>
      </c>
      <c r="W985" s="65">
        <v>80</v>
      </c>
      <c r="X985" s="66"/>
      <c r="Y985" s="67">
        <f t="shared" si="1042"/>
        <v>80</v>
      </c>
      <c r="Z985" s="64">
        <f t="shared" si="1043"/>
        <v>80</v>
      </c>
      <c r="AA985" s="68">
        <f t="shared" si="1044"/>
        <v>100</v>
      </c>
      <c r="AB985" s="179"/>
      <c r="AC985" s="179"/>
      <c r="AD985" s="179"/>
      <c r="AE985" s="179"/>
      <c r="AF985" s="50"/>
      <c r="AG985" s="50"/>
      <c r="AH985" s="50"/>
      <c r="AI985" s="50"/>
      <c r="AJ985" s="50"/>
      <c r="AK985" s="50"/>
      <c r="AL985" s="50"/>
      <c r="AM985" s="50"/>
      <c r="AN985" s="50"/>
      <c r="AO985" s="50"/>
      <c r="AP985" s="50"/>
      <c r="AQ985" s="50"/>
      <c r="AR985" s="50"/>
    </row>
    <row r="986" spans="1:44" s="51" customFormat="1" ht="30" customHeight="1" thickBot="1">
      <c r="A986" s="354">
        <v>6</v>
      </c>
      <c r="B986" s="546" t="s">
        <v>649</v>
      </c>
      <c r="C986" s="548" t="s">
        <v>650</v>
      </c>
      <c r="D986" s="190">
        <v>125</v>
      </c>
      <c r="E986" s="70" t="s">
        <v>53</v>
      </c>
      <c r="F986" s="88" t="s">
        <v>54</v>
      </c>
      <c r="G986" s="549"/>
      <c r="H986" s="549"/>
      <c r="I986" s="267"/>
      <c r="J986" s="267"/>
      <c r="K986" s="267"/>
      <c r="L986" s="896">
        <v>0</v>
      </c>
      <c r="M986" s="896">
        <v>0</v>
      </c>
      <c r="N986" s="896">
        <v>0</v>
      </c>
      <c r="O986" s="896">
        <v>0</v>
      </c>
      <c r="P986" s="355"/>
      <c r="Q986" s="355"/>
      <c r="R986" s="355"/>
      <c r="S986" s="355"/>
      <c r="T986" s="391"/>
      <c r="U986" s="355"/>
      <c r="V986" s="189">
        <f t="shared" si="1041"/>
        <v>696</v>
      </c>
      <c r="W986" s="190">
        <v>125</v>
      </c>
      <c r="X986" s="537"/>
      <c r="Y986" s="191">
        <f t="shared" si="1042"/>
        <v>125</v>
      </c>
      <c r="Z986" s="189">
        <f t="shared" si="1043"/>
        <v>125</v>
      </c>
      <c r="AA986" s="318">
        <f t="shared" si="1044"/>
        <v>100</v>
      </c>
      <c r="AB986" s="179"/>
      <c r="AC986" s="179"/>
      <c r="AD986" s="179"/>
      <c r="AE986" s="179"/>
      <c r="AF986" s="50"/>
      <c r="AG986" s="50"/>
      <c r="AH986" s="50"/>
      <c r="AI986" s="50"/>
      <c r="AJ986" s="50"/>
      <c r="AK986" s="50"/>
      <c r="AL986" s="50"/>
      <c r="AM986" s="50"/>
      <c r="AN986" s="50"/>
      <c r="AO986" s="50"/>
      <c r="AP986" s="50"/>
      <c r="AQ986" s="50"/>
      <c r="AR986" s="50"/>
    </row>
    <row r="987" spans="1:44" s="51" customFormat="1" ht="30" customHeight="1" thickBot="1">
      <c r="A987" s="353">
        <v>7</v>
      </c>
      <c r="B987" s="100" t="s">
        <v>651</v>
      </c>
      <c r="C987" s="245" t="s">
        <v>652</v>
      </c>
      <c r="D987" s="65">
        <v>80</v>
      </c>
      <c r="E987" s="61" t="s">
        <v>53</v>
      </c>
      <c r="F987" s="71" t="s">
        <v>54</v>
      </c>
      <c r="G987" s="399"/>
      <c r="H987" s="399"/>
      <c r="I987" s="71" t="s">
        <v>54</v>
      </c>
      <c r="J987" s="71" t="s">
        <v>54</v>
      </c>
      <c r="K987" s="83"/>
      <c r="L987" s="72">
        <f t="shared" ref="L987:L988" si="1053">IF(RIGHT(S987)="T",(+H987-G987),0)</f>
        <v>0</v>
      </c>
      <c r="M987" s="72">
        <f t="shared" ref="M987:M988" si="1054">IF(RIGHT(S987)="U",(+H987-G987),0)</f>
        <v>0</v>
      </c>
      <c r="N987" s="72">
        <f t="shared" ref="N987:N988" si="1055">IF(RIGHT(S987)="C",(+H987-G987),0)</f>
        <v>0</v>
      </c>
      <c r="O987" s="72">
        <f t="shared" ref="O987:O988" si="1056">IF(RIGHT(S987)="D",(+H987-G987),0)</f>
        <v>0</v>
      </c>
      <c r="P987" s="71" t="s">
        <v>54</v>
      </c>
      <c r="Q987" s="71" t="s">
        <v>54</v>
      </c>
      <c r="R987" s="71" t="s">
        <v>54</v>
      </c>
      <c r="S987" s="393"/>
      <c r="T987" s="726"/>
      <c r="U987" s="73"/>
      <c r="V987" s="85"/>
      <c r="W987" s="86"/>
      <c r="X987" s="86"/>
      <c r="Y987" s="86"/>
      <c r="Z987" s="86"/>
      <c r="AA987" s="87"/>
      <c r="AB987" s="179"/>
      <c r="AC987" s="179"/>
      <c r="AD987" s="179"/>
      <c r="AE987" s="179"/>
      <c r="AF987" s="50"/>
      <c r="AG987" s="50"/>
      <c r="AH987" s="50"/>
      <c r="AI987" s="50"/>
      <c r="AJ987" s="50"/>
      <c r="AK987" s="50"/>
      <c r="AL987" s="50"/>
      <c r="AM987" s="50"/>
      <c r="AN987" s="50"/>
      <c r="AO987" s="50"/>
      <c r="AP987" s="50"/>
      <c r="AQ987" s="50"/>
      <c r="AR987" s="50"/>
    </row>
    <row r="988" spans="1:44" s="51" customFormat="1" ht="30" customHeight="1" thickBot="1">
      <c r="A988" s="866"/>
      <c r="B988" s="849"/>
      <c r="C988" s="848"/>
      <c r="D988" s="435"/>
      <c r="E988" s="61"/>
      <c r="F988" s="71" t="s">
        <v>54</v>
      </c>
      <c r="G988" s="399"/>
      <c r="H988" s="399"/>
      <c r="I988" s="71" t="s">
        <v>54</v>
      </c>
      <c r="J988" s="71" t="s">
        <v>54</v>
      </c>
      <c r="K988" s="83"/>
      <c r="L988" s="72">
        <f t="shared" si="1053"/>
        <v>0</v>
      </c>
      <c r="M988" s="72">
        <f t="shared" si="1054"/>
        <v>0</v>
      </c>
      <c r="N988" s="72">
        <f t="shared" si="1055"/>
        <v>0</v>
      </c>
      <c r="O988" s="72">
        <f t="shared" si="1056"/>
        <v>0</v>
      </c>
      <c r="P988" s="71" t="s">
        <v>54</v>
      </c>
      <c r="Q988" s="71" t="s">
        <v>54</v>
      </c>
      <c r="R988" s="71" t="s">
        <v>54</v>
      </c>
      <c r="S988" s="393"/>
      <c r="T988" s="726"/>
      <c r="U988" s="73"/>
      <c r="V988" s="85"/>
      <c r="W988" s="86"/>
      <c r="X988" s="86"/>
      <c r="Y988" s="86"/>
      <c r="Z988" s="86"/>
      <c r="AA988" s="87"/>
      <c r="AB988" s="179"/>
      <c r="AC988" s="179"/>
      <c r="AD988" s="179"/>
      <c r="AE988" s="179"/>
      <c r="AF988" s="50"/>
      <c r="AG988" s="50"/>
      <c r="AH988" s="50"/>
      <c r="AI988" s="50"/>
      <c r="AJ988" s="50"/>
      <c r="AK988" s="50"/>
      <c r="AL988" s="50"/>
      <c r="AM988" s="50"/>
      <c r="AN988" s="50"/>
      <c r="AO988" s="50"/>
      <c r="AP988" s="50"/>
      <c r="AQ988" s="50"/>
      <c r="AR988" s="50"/>
    </row>
    <row r="989" spans="1:44" s="51" customFormat="1" ht="30" customHeight="1" thickBot="1">
      <c r="A989" s="422"/>
      <c r="B989" s="60"/>
      <c r="C989" s="402" t="s">
        <v>58</v>
      </c>
      <c r="D989" s="60"/>
      <c r="E989" s="61"/>
      <c r="F989" s="62" t="s">
        <v>54</v>
      </c>
      <c r="G989" s="403"/>
      <c r="H989" s="403"/>
      <c r="I989" s="62" t="s">
        <v>54</v>
      </c>
      <c r="J989" s="62" t="s">
        <v>54</v>
      </c>
      <c r="K989" s="62" t="s">
        <v>54</v>
      </c>
      <c r="L989" s="63">
        <f>SUM(L987:L987)</f>
        <v>0</v>
      </c>
      <c r="M989" s="63">
        <f>SUM(M987:M987)</f>
        <v>0</v>
      </c>
      <c r="N989" s="63">
        <f>SUM(N987:N987)</f>
        <v>0</v>
      </c>
      <c r="O989" s="63">
        <f>SUM(O987:O988)</f>
        <v>0</v>
      </c>
      <c r="P989" s="62" t="s">
        <v>54</v>
      </c>
      <c r="Q989" s="62" t="s">
        <v>54</v>
      </c>
      <c r="R989" s="62" t="s">
        <v>54</v>
      </c>
      <c r="S989" s="442"/>
      <c r="T989" s="412"/>
      <c r="U989" s="60"/>
      <c r="V989" s="64">
        <f t="shared" ref="V989" si="1057">$AB$15-((N989*24))</f>
        <v>696</v>
      </c>
      <c r="W989" s="65">
        <v>80</v>
      </c>
      <c r="X989" s="66"/>
      <c r="Y989" s="67">
        <f t="shared" ref="Y989" si="1058">W989</f>
        <v>80</v>
      </c>
      <c r="Z989" s="64">
        <f t="shared" ref="Z989" si="1059">(Y989*(V989-L989*24))/V989</f>
        <v>80</v>
      </c>
      <c r="AA989" s="68">
        <f t="shared" ref="AA989" si="1060">(Z989/Y989)*100</f>
        <v>100</v>
      </c>
      <c r="AB989" s="179"/>
      <c r="AC989" s="179"/>
      <c r="AD989" s="179"/>
      <c r="AE989" s="179"/>
      <c r="AF989" s="50"/>
      <c r="AG989" s="50"/>
      <c r="AH989" s="50"/>
      <c r="AI989" s="50"/>
      <c r="AJ989" s="50"/>
      <c r="AK989" s="50"/>
      <c r="AL989" s="50"/>
      <c r="AM989" s="50"/>
      <c r="AN989" s="50"/>
      <c r="AO989" s="50"/>
      <c r="AP989" s="50"/>
      <c r="AQ989" s="50"/>
      <c r="AR989" s="50"/>
    </row>
    <row r="990" spans="1:44" s="59" customFormat="1" ht="30" customHeight="1">
      <c r="A990" s="352">
        <v>8</v>
      </c>
      <c r="B990" s="356" t="s">
        <v>653</v>
      </c>
      <c r="C990" s="357" t="s">
        <v>654</v>
      </c>
      <c r="D990" s="341">
        <v>125</v>
      </c>
      <c r="E990" s="70" t="s">
        <v>53</v>
      </c>
      <c r="F990" s="71" t="s">
        <v>54</v>
      </c>
      <c r="G990" s="399"/>
      <c r="H990" s="399"/>
      <c r="I990" s="71" t="s">
        <v>54</v>
      </c>
      <c r="J990" s="71" t="s">
        <v>54</v>
      </c>
      <c r="K990" s="83"/>
      <c r="L990" s="72">
        <f>IF(RIGHT(S990)="T",(+H990-G990),0)</f>
        <v>0</v>
      </c>
      <c r="M990" s="72">
        <f>IF(RIGHT(S990)="U",(+H990-G990),0)</f>
        <v>0</v>
      </c>
      <c r="N990" s="72">
        <f>IF(RIGHT(S990)="C",(+H990-G990),0)</f>
        <v>0</v>
      </c>
      <c r="O990" s="72">
        <f>IF(RIGHT(S990)="D",(+H990-G990),0)</f>
        <v>0</v>
      </c>
      <c r="P990" s="71" t="s">
        <v>54</v>
      </c>
      <c r="Q990" s="71" t="s">
        <v>54</v>
      </c>
      <c r="R990" s="71" t="s">
        <v>54</v>
      </c>
      <c r="S990" s="393"/>
      <c r="T990" s="726"/>
      <c r="U990" s="73"/>
      <c r="V990" s="85"/>
      <c r="W990" s="86"/>
      <c r="X990" s="86"/>
      <c r="Y990" s="86"/>
      <c r="Z990" s="86"/>
      <c r="AA990" s="87"/>
    </row>
    <row r="991" spans="1:44" s="69" customFormat="1" ht="30" customHeight="1" thickBot="1">
      <c r="A991" s="422"/>
      <c r="B991" s="60"/>
      <c r="C991" s="402" t="s">
        <v>58</v>
      </c>
      <c r="D991" s="60"/>
      <c r="E991" s="61"/>
      <c r="F991" s="62" t="s">
        <v>54</v>
      </c>
      <c r="G991" s="403"/>
      <c r="H991" s="403"/>
      <c r="I991" s="62" t="s">
        <v>54</v>
      </c>
      <c r="J991" s="62" t="s">
        <v>54</v>
      </c>
      <c r="K991" s="62" t="s">
        <v>54</v>
      </c>
      <c r="L991" s="63">
        <f>SUM(L990:L990)</f>
        <v>0</v>
      </c>
      <c r="M991" s="63">
        <f>SUM(M990:M990)</f>
        <v>0</v>
      </c>
      <c r="N991" s="63">
        <f>SUM(N990:N990)</f>
        <v>0</v>
      </c>
      <c r="O991" s="63">
        <f>SUM(O990:O990)</f>
        <v>0</v>
      </c>
      <c r="P991" s="62" t="s">
        <v>54</v>
      </c>
      <c r="Q991" s="62" t="s">
        <v>54</v>
      </c>
      <c r="R991" s="62" t="s">
        <v>54</v>
      </c>
      <c r="S991" s="442"/>
      <c r="T991" s="412"/>
      <c r="U991" s="60"/>
      <c r="V991" s="404">
        <f>$AB$15-((N991*24))</f>
        <v>696</v>
      </c>
      <c r="W991" s="405">
        <v>125</v>
      </c>
      <c r="X991" s="98"/>
      <c r="Y991" s="406">
        <f t="shared" ref="Y991" si="1061">W991</f>
        <v>125</v>
      </c>
      <c r="Z991" s="404">
        <f>(Y991*(V991-L991*24))/V991</f>
        <v>125</v>
      </c>
      <c r="AA991" s="407">
        <f t="shared" ref="AA991" si="1062">(Z991/Y991)*100</f>
        <v>100</v>
      </c>
      <c r="AB991" s="59"/>
    </row>
    <row r="992" spans="1:44" s="51" customFormat="1" ht="30" customHeight="1" thickBot="1">
      <c r="A992" s="353">
        <v>9</v>
      </c>
      <c r="B992" s="100" t="s">
        <v>655</v>
      </c>
      <c r="C992" s="245" t="s">
        <v>656</v>
      </c>
      <c r="D992" s="65">
        <v>125</v>
      </c>
      <c r="E992" s="102" t="s">
        <v>53</v>
      </c>
      <c r="F992" s="71" t="s">
        <v>54</v>
      </c>
      <c r="G992" s="399"/>
      <c r="H992" s="399"/>
      <c r="I992" s="71" t="s">
        <v>54</v>
      </c>
      <c r="J992" s="71" t="s">
        <v>54</v>
      </c>
      <c r="K992" s="83"/>
      <c r="L992" s="72">
        <f t="shared" ref="L992:L993" si="1063">IF(RIGHT(S992)="T",(+H992-G992),0)</f>
        <v>0</v>
      </c>
      <c r="M992" s="72">
        <f t="shared" ref="M992:M993" si="1064">IF(RIGHT(S992)="U",(+H992-G992),0)</f>
        <v>0</v>
      </c>
      <c r="N992" s="72">
        <f t="shared" ref="N992:N993" si="1065">IF(RIGHT(S992)="C",(+H992-G992),0)</f>
        <v>0</v>
      </c>
      <c r="O992" s="72">
        <f t="shared" ref="O992:O993" si="1066">IF(RIGHT(S992)="D",(+H992-G992),0)</f>
        <v>0</v>
      </c>
      <c r="P992" s="71" t="s">
        <v>54</v>
      </c>
      <c r="Q992" s="71" t="s">
        <v>54</v>
      </c>
      <c r="R992" s="71" t="s">
        <v>54</v>
      </c>
      <c r="S992" s="393"/>
      <c r="T992" s="726"/>
      <c r="U992" s="73"/>
      <c r="V992" s="85"/>
      <c r="W992" s="86"/>
      <c r="X992" s="86"/>
      <c r="Y992" s="86"/>
      <c r="Z992" s="86"/>
      <c r="AA992" s="87"/>
      <c r="AB992" s="179"/>
      <c r="AC992" s="179"/>
      <c r="AD992" s="179"/>
      <c r="AE992" s="179"/>
      <c r="AF992" s="50"/>
      <c r="AG992" s="50"/>
      <c r="AH992" s="50"/>
      <c r="AI992" s="50"/>
      <c r="AJ992" s="50"/>
      <c r="AK992" s="50"/>
      <c r="AL992" s="50"/>
      <c r="AM992" s="50"/>
      <c r="AN992" s="50"/>
      <c r="AO992" s="50"/>
      <c r="AP992" s="50"/>
      <c r="AQ992" s="50"/>
      <c r="AR992" s="50"/>
    </row>
    <row r="993" spans="1:44" s="51" customFormat="1" ht="30" customHeight="1" thickBot="1">
      <c r="A993" s="866"/>
      <c r="B993" s="849"/>
      <c r="C993" s="848"/>
      <c r="D993" s="435"/>
      <c r="E993" s="789"/>
      <c r="F993" s="71" t="s">
        <v>54</v>
      </c>
      <c r="G993" s="399"/>
      <c r="H993" s="399"/>
      <c r="I993" s="71" t="s">
        <v>54</v>
      </c>
      <c r="J993" s="71" t="s">
        <v>54</v>
      </c>
      <c r="K993" s="83"/>
      <c r="L993" s="72">
        <f t="shared" si="1063"/>
        <v>0</v>
      </c>
      <c r="M993" s="72">
        <f t="shared" si="1064"/>
        <v>0</v>
      </c>
      <c r="N993" s="72">
        <f t="shared" si="1065"/>
        <v>0</v>
      </c>
      <c r="O993" s="72">
        <f t="shared" si="1066"/>
        <v>0</v>
      </c>
      <c r="P993" s="71" t="s">
        <v>54</v>
      </c>
      <c r="Q993" s="71" t="s">
        <v>54</v>
      </c>
      <c r="R993" s="71" t="s">
        <v>54</v>
      </c>
      <c r="S993" s="393"/>
      <c r="T993" s="726"/>
      <c r="U993" s="73"/>
      <c r="V993" s="85"/>
      <c r="W993" s="86"/>
      <c r="X993" s="86"/>
      <c r="Y993" s="86"/>
      <c r="Z993" s="86"/>
      <c r="AA993" s="87"/>
      <c r="AB993" s="179"/>
      <c r="AC993" s="179"/>
      <c r="AD993" s="179"/>
      <c r="AE993" s="179"/>
      <c r="AF993" s="50"/>
      <c r="AG993" s="50"/>
      <c r="AH993" s="50"/>
      <c r="AI993" s="50"/>
      <c r="AJ993" s="50"/>
      <c r="AK993" s="50"/>
      <c r="AL993" s="50"/>
      <c r="AM993" s="50"/>
      <c r="AN993" s="50"/>
      <c r="AO993" s="50"/>
      <c r="AP993" s="50"/>
      <c r="AQ993" s="50"/>
      <c r="AR993" s="50"/>
    </row>
    <row r="994" spans="1:44" s="51" customFormat="1" ht="30" customHeight="1" thickBot="1">
      <c r="A994" s="422"/>
      <c r="B994" s="60"/>
      <c r="C994" s="402" t="s">
        <v>58</v>
      </c>
      <c r="D994" s="60"/>
      <c r="E994" s="61"/>
      <c r="F994" s="62" t="s">
        <v>54</v>
      </c>
      <c r="G994" s="403"/>
      <c r="H994" s="403"/>
      <c r="I994" s="62" t="s">
        <v>54</v>
      </c>
      <c r="J994" s="62" t="s">
        <v>54</v>
      </c>
      <c r="K994" s="62" t="s">
        <v>54</v>
      </c>
      <c r="L994" s="63">
        <f>SUM(L992:L992)</f>
        <v>0</v>
      </c>
      <c r="M994" s="63">
        <f>SUM(M992:M992)</f>
        <v>0</v>
      </c>
      <c r="N994" s="63">
        <f>SUM(N992:N992)</f>
        <v>0</v>
      </c>
      <c r="O994" s="63">
        <f>SUM(O992:O993)</f>
        <v>0</v>
      </c>
      <c r="P994" s="62" t="s">
        <v>54</v>
      </c>
      <c r="Q994" s="62" t="s">
        <v>54</v>
      </c>
      <c r="R994" s="62" t="s">
        <v>54</v>
      </c>
      <c r="S994" s="442"/>
      <c r="T994" s="412"/>
      <c r="U994" s="60"/>
      <c r="V994" s="64">
        <f>$AB$15-((N994*24))</f>
        <v>696</v>
      </c>
      <c r="W994" s="65">
        <v>125</v>
      </c>
      <c r="X994" s="66"/>
      <c r="Y994" s="67">
        <f t="shared" ref="Y994" si="1067">W994</f>
        <v>125</v>
      </c>
      <c r="Z994" s="64">
        <f>(Y994*(V994-L994*24))/V994</f>
        <v>125</v>
      </c>
      <c r="AA994" s="68">
        <f t="shared" ref="AA994" si="1068">(Z994/Y994)*100</f>
        <v>100</v>
      </c>
      <c r="AB994" s="179"/>
      <c r="AC994" s="179"/>
      <c r="AD994" s="179"/>
      <c r="AE994" s="179"/>
      <c r="AF994" s="50"/>
      <c r="AG994" s="50"/>
      <c r="AH994" s="50"/>
      <c r="AI994" s="50"/>
      <c r="AJ994" s="50"/>
      <c r="AK994" s="50"/>
      <c r="AL994" s="50"/>
      <c r="AM994" s="50"/>
      <c r="AN994" s="50"/>
      <c r="AO994" s="50"/>
      <c r="AP994" s="50"/>
      <c r="AQ994" s="50"/>
      <c r="AR994" s="50"/>
    </row>
    <row r="995" spans="1:44" s="51" customFormat="1" ht="30" customHeight="1" thickBot="1">
      <c r="A995" s="353">
        <v>10</v>
      </c>
      <c r="B995" s="100" t="s">
        <v>657</v>
      </c>
      <c r="C995" s="245" t="s">
        <v>658</v>
      </c>
      <c r="D995" s="65">
        <v>125</v>
      </c>
      <c r="E995" s="575" t="s">
        <v>53</v>
      </c>
      <c r="F995" s="71" t="s">
        <v>54</v>
      </c>
      <c r="G995" s="399"/>
      <c r="H995" s="399"/>
      <c r="I995" s="71" t="s">
        <v>54</v>
      </c>
      <c r="J995" s="71" t="s">
        <v>54</v>
      </c>
      <c r="K995" s="71" t="s">
        <v>54</v>
      </c>
      <c r="L995" s="72">
        <f>IF(RIGHT(S995)="T",(+H995-G995),0)</f>
        <v>0</v>
      </c>
      <c r="M995" s="72">
        <f>IF(RIGHT(S995)="U",(+H995-G995),0)</f>
        <v>0</v>
      </c>
      <c r="N995" s="72">
        <f>IF(RIGHT(S995)="C",(+H995-G995),0)</f>
        <v>0</v>
      </c>
      <c r="O995" s="72">
        <f>IF(RIGHT(S995)="D",(+H995-G995),0)</f>
        <v>0</v>
      </c>
      <c r="P995" s="71" t="s">
        <v>54</v>
      </c>
      <c r="Q995" s="71" t="s">
        <v>54</v>
      </c>
      <c r="R995" s="71" t="s">
        <v>54</v>
      </c>
      <c r="S995" s="898"/>
      <c r="T995" s="726"/>
      <c r="U995" s="73"/>
      <c r="V995" s="85"/>
      <c r="W995" s="86"/>
      <c r="X995" s="86"/>
      <c r="Y995" s="86"/>
      <c r="Z995" s="86"/>
      <c r="AA995" s="87"/>
      <c r="AB995" s="179"/>
      <c r="AC995" s="179"/>
      <c r="AD995" s="179"/>
      <c r="AE995" s="179"/>
      <c r="AF995" s="50"/>
      <c r="AG995" s="50"/>
      <c r="AH995" s="50"/>
      <c r="AI995" s="50"/>
      <c r="AJ995" s="50"/>
      <c r="AK995" s="50"/>
      <c r="AL995" s="50"/>
      <c r="AM995" s="50"/>
      <c r="AN995" s="50"/>
      <c r="AO995" s="50"/>
      <c r="AP995" s="50"/>
      <c r="AQ995" s="50"/>
      <c r="AR995" s="50"/>
    </row>
    <row r="996" spans="1:44" s="51" customFormat="1" ht="30" customHeight="1" thickBot="1">
      <c r="A996" s="484"/>
      <c r="B996" s="251"/>
      <c r="C996" s="488" t="s">
        <v>58</v>
      </c>
      <c r="D996" s="251"/>
      <c r="E996" s="61"/>
      <c r="F996" s="62" t="s">
        <v>54</v>
      </c>
      <c r="G996" s="403"/>
      <c r="H996" s="403"/>
      <c r="I996" s="62" t="s">
        <v>54</v>
      </c>
      <c r="J996" s="62" t="s">
        <v>54</v>
      </c>
      <c r="K996" s="62" t="s">
        <v>54</v>
      </c>
      <c r="L996" s="63">
        <f>SUM(L995:L995)</f>
        <v>0</v>
      </c>
      <c r="M996" s="63">
        <f>SUM(M995:M995)</f>
        <v>0</v>
      </c>
      <c r="N996" s="63">
        <f>SUM(N995:N995)</f>
        <v>0</v>
      </c>
      <c r="O996" s="63">
        <f>SUM(O995:O995)</f>
        <v>0</v>
      </c>
      <c r="P996" s="62" t="s">
        <v>54</v>
      </c>
      <c r="Q996" s="62" t="s">
        <v>54</v>
      </c>
      <c r="R996" s="62" t="s">
        <v>54</v>
      </c>
      <c r="S996" s="489"/>
      <c r="T996" s="490"/>
      <c r="U996" s="251"/>
      <c r="V996" s="64">
        <f>$AB$15-((N996*24))</f>
        <v>696</v>
      </c>
      <c r="W996" s="65">
        <v>125</v>
      </c>
      <c r="X996" s="66"/>
      <c r="Y996" s="67">
        <f t="shared" ref="Y996" si="1069">W996</f>
        <v>125</v>
      </c>
      <c r="Z996" s="64">
        <f>(Y996*(V996-L996*24))/V996</f>
        <v>125</v>
      </c>
      <c r="AA996" s="68">
        <f t="shared" ref="AA996" si="1070">(Z996/Y996)*100</f>
        <v>100</v>
      </c>
      <c r="AB996" s="179"/>
      <c r="AC996" s="179"/>
      <c r="AD996" s="179"/>
      <c r="AE996" s="179"/>
      <c r="AF996" s="50"/>
      <c r="AG996" s="50"/>
      <c r="AH996" s="50"/>
      <c r="AI996" s="50"/>
      <c r="AJ996" s="50"/>
      <c r="AK996" s="50"/>
      <c r="AL996" s="50"/>
      <c r="AM996" s="50"/>
      <c r="AN996" s="50"/>
      <c r="AO996" s="50"/>
      <c r="AP996" s="50"/>
      <c r="AQ996" s="50"/>
      <c r="AR996" s="50"/>
    </row>
    <row r="997" spans="1:44" s="59" customFormat="1" ht="30" customHeight="1">
      <c r="A997" s="352">
        <v>11</v>
      </c>
      <c r="B997" s="356" t="s">
        <v>659</v>
      </c>
      <c r="C997" s="357" t="s">
        <v>660</v>
      </c>
      <c r="D997" s="341">
        <v>240</v>
      </c>
      <c r="E997" s="70" t="s">
        <v>53</v>
      </c>
      <c r="F997" s="71" t="s">
        <v>54</v>
      </c>
      <c r="G997" s="399">
        <v>42401</v>
      </c>
      <c r="H997" s="399">
        <v>42402.069444444445</v>
      </c>
      <c r="I997" s="71" t="s">
        <v>54</v>
      </c>
      <c r="J997" s="71" t="s">
        <v>54</v>
      </c>
      <c r="K997" s="71" t="s">
        <v>54</v>
      </c>
      <c r="L997" s="72">
        <f>IF(RIGHT(S997)="T",(+H997-G997),0)</f>
        <v>0</v>
      </c>
      <c r="M997" s="72">
        <f>IF(RIGHT(S997)="U",(+H997-G997),0)</f>
        <v>0</v>
      </c>
      <c r="N997" s="72">
        <f>IF(RIGHT(S997)="C",(+H997-G997),0)</f>
        <v>0</v>
      </c>
      <c r="O997" s="72">
        <f>IF(RIGHT(S997)="D",(+H997-G997),0)</f>
        <v>1.0694444444452529</v>
      </c>
      <c r="P997" s="71" t="s">
        <v>54</v>
      </c>
      <c r="Q997" s="71" t="s">
        <v>54</v>
      </c>
      <c r="R997" s="71" t="s">
        <v>54</v>
      </c>
      <c r="S997" s="898" t="s">
        <v>865</v>
      </c>
      <c r="T997" s="726" t="s">
        <v>869</v>
      </c>
      <c r="U997" s="73"/>
      <c r="V997" s="85"/>
      <c r="W997" s="86"/>
      <c r="X997" s="86"/>
      <c r="Y997" s="86"/>
      <c r="Z997" s="86"/>
      <c r="AA997" s="87"/>
    </row>
    <row r="998" spans="1:44" s="69" customFormat="1" ht="30" customHeight="1" thickBot="1">
      <c r="A998" s="484"/>
      <c r="B998" s="251"/>
      <c r="C998" s="488" t="s">
        <v>58</v>
      </c>
      <c r="D998" s="251"/>
      <c r="E998" s="61"/>
      <c r="F998" s="62" t="s">
        <v>54</v>
      </c>
      <c r="G998" s="403"/>
      <c r="H998" s="403"/>
      <c r="I998" s="62" t="s">
        <v>54</v>
      </c>
      <c r="J998" s="62" t="s">
        <v>54</v>
      </c>
      <c r="K998" s="62" t="s">
        <v>54</v>
      </c>
      <c r="L998" s="63">
        <f>SUM(L997:L997)</f>
        <v>0</v>
      </c>
      <c r="M998" s="63">
        <f>SUM(M997:M997)</f>
        <v>0</v>
      </c>
      <c r="N998" s="63">
        <f>SUM(N997:N997)</f>
        <v>0</v>
      </c>
      <c r="O998" s="63">
        <f>SUM(O997:O997)</f>
        <v>1.0694444444452529</v>
      </c>
      <c r="P998" s="62" t="s">
        <v>54</v>
      </c>
      <c r="Q998" s="62" t="s">
        <v>54</v>
      </c>
      <c r="R998" s="62" t="s">
        <v>54</v>
      </c>
      <c r="S998" s="489"/>
      <c r="T998" s="490"/>
      <c r="U998" s="251"/>
      <c r="V998" s="404">
        <f>$AB$15-((N998*24))</f>
        <v>696</v>
      </c>
      <c r="W998" s="405">
        <v>240</v>
      </c>
      <c r="X998" s="98"/>
      <c r="Y998" s="406">
        <f t="shared" ref="Y998" si="1071">W998</f>
        <v>240</v>
      </c>
      <c r="Z998" s="404">
        <f>(Y998*(V998-L998*24))/V998</f>
        <v>240</v>
      </c>
      <c r="AA998" s="407">
        <f t="shared" ref="AA998" si="1072">(Z998/Y998)*100</f>
        <v>100</v>
      </c>
      <c r="AB998" s="59"/>
    </row>
    <row r="999" spans="1:44" s="51" customFormat="1" ht="30" customHeight="1" thickBot="1">
      <c r="A999" s="353">
        <v>12</v>
      </c>
      <c r="B999" s="100" t="s">
        <v>661</v>
      </c>
      <c r="C999" s="245" t="s">
        <v>662</v>
      </c>
      <c r="D999" s="65">
        <v>240</v>
      </c>
      <c r="E999" s="102" t="s">
        <v>53</v>
      </c>
      <c r="F999" s="103" t="s">
        <v>54</v>
      </c>
      <c r="G999" s="371"/>
      <c r="H999" s="371"/>
      <c r="I999" s="246"/>
      <c r="J999" s="246"/>
      <c r="K999" s="246"/>
      <c r="L999" s="896">
        <v>0</v>
      </c>
      <c r="M999" s="896">
        <v>0</v>
      </c>
      <c r="N999" s="896">
        <v>0</v>
      </c>
      <c r="O999" s="896">
        <v>0</v>
      </c>
      <c r="P999" s="283"/>
      <c r="Q999" s="283"/>
      <c r="R999" s="283"/>
      <c r="S999" s="283"/>
      <c r="T999" s="390"/>
      <c r="U999" s="283"/>
      <c r="V999" s="64">
        <f>$AB$15-((N999*24))</f>
        <v>696</v>
      </c>
      <c r="W999" s="65">
        <v>240</v>
      </c>
      <c r="X999" s="66"/>
      <c r="Y999" s="67">
        <f t="shared" si="1042"/>
        <v>240</v>
      </c>
      <c r="Z999" s="64">
        <f>(Y999*(V999-L999*24))/V999</f>
        <v>240</v>
      </c>
      <c r="AA999" s="68">
        <f t="shared" si="1044"/>
        <v>100</v>
      </c>
      <c r="AB999" s="179"/>
      <c r="AC999" s="179"/>
      <c r="AD999" s="179"/>
      <c r="AE999" s="179"/>
      <c r="AF999" s="50"/>
      <c r="AG999" s="50"/>
      <c r="AH999" s="50"/>
      <c r="AI999" s="50"/>
      <c r="AJ999" s="50"/>
      <c r="AK999" s="50"/>
      <c r="AL999" s="50"/>
      <c r="AM999" s="50"/>
      <c r="AN999" s="50"/>
      <c r="AO999" s="50"/>
      <c r="AP999" s="50"/>
      <c r="AQ999" s="50"/>
      <c r="AR999" s="50"/>
    </row>
    <row r="1000" spans="1:44" s="59" customFormat="1" ht="30" customHeight="1">
      <c r="A1000" s="352">
        <v>13</v>
      </c>
      <c r="B1000" s="356" t="s">
        <v>663</v>
      </c>
      <c r="C1000" s="252" t="s">
        <v>664</v>
      </c>
      <c r="D1000" s="341">
        <v>80</v>
      </c>
      <c r="E1000" s="572" t="s">
        <v>53</v>
      </c>
      <c r="F1000" s="71" t="s">
        <v>54</v>
      </c>
      <c r="G1000" s="399"/>
      <c r="H1000" s="399"/>
      <c r="I1000" s="71" t="s">
        <v>54</v>
      </c>
      <c r="J1000" s="71" t="s">
        <v>54</v>
      </c>
      <c r="K1000" s="83"/>
      <c r="L1000" s="72">
        <f>IF(RIGHT(S1000)="T",(+H1000-G1000),0)</f>
        <v>0</v>
      </c>
      <c r="M1000" s="72">
        <f>IF(RIGHT(S1000)="U",(+H1000-G1000),0)</f>
        <v>0</v>
      </c>
      <c r="N1000" s="72">
        <f>IF(RIGHT(S1000)="C",(+H1000-G1000),0)</f>
        <v>0</v>
      </c>
      <c r="O1000" s="72">
        <f>IF(RIGHT(S1000)="D",(+H1000-G1000),0)</f>
        <v>0</v>
      </c>
      <c r="P1000" s="71" t="s">
        <v>54</v>
      </c>
      <c r="Q1000" s="71" t="s">
        <v>54</v>
      </c>
      <c r="R1000" s="71" t="s">
        <v>54</v>
      </c>
      <c r="S1000" s="393"/>
      <c r="T1000" s="726"/>
      <c r="U1000" s="73"/>
      <c r="V1000" s="85"/>
      <c r="W1000" s="86"/>
      <c r="X1000" s="86"/>
      <c r="Y1000" s="86"/>
      <c r="Z1000" s="86"/>
      <c r="AA1000" s="87"/>
    </row>
    <row r="1001" spans="1:44" s="69" customFormat="1" ht="30" customHeight="1" thickBot="1">
      <c r="A1001" s="422"/>
      <c r="B1001" s="60"/>
      <c r="C1001" s="402" t="s">
        <v>58</v>
      </c>
      <c r="D1001" s="60"/>
      <c r="E1001" s="136"/>
      <c r="F1001" s="62" t="s">
        <v>54</v>
      </c>
      <c r="G1001" s="403"/>
      <c r="H1001" s="403"/>
      <c r="I1001" s="62" t="s">
        <v>54</v>
      </c>
      <c r="J1001" s="62" t="s">
        <v>54</v>
      </c>
      <c r="K1001" s="164"/>
      <c r="L1001" s="63">
        <f>SUM(L1000:L1000)</f>
        <v>0</v>
      </c>
      <c r="M1001" s="63">
        <f>SUM(M1000:M1000)</f>
        <v>0</v>
      </c>
      <c r="N1001" s="63">
        <f>SUM(N1000:N1000)</f>
        <v>0</v>
      </c>
      <c r="O1001" s="63">
        <f>SUM(O1000:O1000)</f>
        <v>0</v>
      </c>
      <c r="P1001" s="62" t="s">
        <v>54</v>
      </c>
      <c r="Q1001" s="62" t="s">
        <v>54</v>
      </c>
      <c r="R1001" s="62" t="s">
        <v>54</v>
      </c>
      <c r="S1001" s="442"/>
      <c r="T1001" s="412"/>
      <c r="U1001" s="60"/>
      <c r="V1001" s="404">
        <f>$AB$15-((N1001*24))</f>
        <v>696</v>
      </c>
      <c r="W1001" s="405">
        <v>80</v>
      </c>
      <c r="X1001" s="98"/>
      <c r="Y1001" s="406">
        <f t="shared" ref="Y1001" si="1073">W1001</f>
        <v>80</v>
      </c>
      <c r="Z1001" s="404">
        <f>(Y1001*(V1001-L1001*24))/V1001</f>
        <v>80</v>
      </c>
      <c r="AA1001" s="407">
        <f t="shared" ref="AA1001" si="1074">(Z1001/Y1001)*100</f>
        <v>100</v>
      </c>
      <c r="AB1001" s="59"/>
    </row>
    <row r="1002" spans="1:44" s="51" customFormat="1" ht="30" customHeight="1" thickBot="1">
      <c r="A1002" s="353">
        <v>14</v>
      </c>
      <c r="B1002" s="859" t="s">
        <v>665</v>
      </c>
      <c r="C1002" s="245" t="s">
        <v>666</v>
      </c>
      <c r="D1002" s="65">
        <v>50</v>
      </c>
      <c r="E1002" s="575" t="s">
        <v>53</v>
      </c>
      <c r="F1002" s="71" t="s">
        <v>54</v>
      </c>
      <c r="G1002" s="399"/>
      <c r="H1002" s="399"/>
      <c r="I1002" s="71" t="s">
        <v>54</v>
      </c>
      <c r="J1002" s="71" t="s">
        <v>54</v>
      </c>
      <c r="K1002" s="83"/>
      <c r="L1002" s="72">
        <f>IF(RIGHT(S1002)="T",(+H1002-G1002),0)</f>
        <v>0</v>
      </c>
      <c r="M1002" s="72">
        <f>IF(RIGHT(S1002)="U",(+H1002-G1002),0)</f>
        <v>0</v>
      </c>
      <c r="N1002" s="72">
        <f>IF(RIGHT(S1002)="C",(+H1002-G1002),0)</f>
        <v>0</v>
      </c>
      <c r="O1002" s="72">
        <f>IF(RIGHT(S1002)="D",(+H1002-G1002),0)</f>
        <v>0</v>
      </c>
      <c r="P1002" s="71" t="s">
        <v>54</v>
      </c>
      <c r="Q1002" s="71" t="s">
        <v>54</v>
      </c>
      <c r="R1002" s="71" t="s">
        <v>54</v>
      </c>
      <c r="S1002" s="898"/>
      <c r="T1002" s="726"/>
      <c r="U1002" s="73"/>
      <c r="V1002" s="85"/>
      <c r="W1002" s="86"/>
      <c r="X1002" s="86"/>
      <c r="Y1002" s="86"/>
      <c r="Z1002" s="86"/>
      <c r="AA1002" s="87"/>
      <c r="AB1002" s="179"/>
      <c r="AC1002" s="179"/>
      <c r="AD1002" s="179"/>
      <c r="AE1002" s="179"/>
      <c r="AF1002" s="50"/>
      <c r="AG1002" s="50"/>
      <c r="AH1002" s="50"/>
      <c r="AI1002" s="50"/>
      <c r="AJ1002" s="50"/>
      <c r="AK1002" s="50"/>
      <c r="AL1002" s="50"/>
      <c r="AM1002" s="50"/>
      <c r="AN1002" s="50"/>
      <c r="AO1002" s="50"/>
      <c r="AP1002" s="50"/>
      <c r="AQ1002" s="50"/>
      <c r="AR1002" s="50"/>
    </row>
    <row r="1003" spans="1:44" s="51" customFormat="1" ht="30" customHeight="1" thickBot="1">
      <c r="A1003" s="422"/>
      <c r="B1003" s="60"/>
      <c r="C1003" s="402" t="s">
        <v>58</v>
      </c>
      <c r="D1003" s="60"/>
      <c r="E1003" s="136"/>
      <c r="F1003" s="62" t="s">
        <v>54</v>
      </c>
      <c r="G1003" s="403"/>
      <c r="H1003" s="403"/>
      <c r="I1003" s="62" t="s">
        <v>54</v>
      </c>
      <c r="J1003" s="62" t="s">
        <v>54</v>
      </c>
      <c r="K1003" s="164"/>
      <c r="L1003" s="63">
        <f>SUM(L1002:L1002)</f>
        <v>0</v>
      </c>
      <c r="M1003" s="63">
        <f>SUM(M1002:M1002)</f>
        <v>0</v>
      </c>
      <c r="N1003" s="63">
        <f>SUM(N1002:N1002)</f>
        <v>0</v>
      </c>
      <c r="O1003" s="63">
        <f>SUM(O1002:O1002)</f>
        <v>0</v>
      </c>
      <c r="P1003" s="62" t="s">
        <v>54</v>
      </c>
      <c r="Q1003" s="62" t="s">
        <v>54</v>
      </c>
      <c r="R1003" s="62" t="s">
        <v>54</v>
      </c>
      <c r="S1003" s="442"/>
      <c r="T1003" s="412"/>
      <c r="U1003" s="60"/>
      <c r="V1003" s="64">
        <f>$AB$15-((N1003*24))</f>
        <v>696</v>
      </c>
      <c r="W1003" s="65">
        <v>50</v>
      </c>
      <c r="X1003" s="66"/>
      <c r="Y1003" s="67">
        <f t="shared" ref="Y1003" si="1075">W1003</f>
        <v>50</v>
      </c>
      <c r="Z1003" s="64">
        <f>(Y1003*(V1003-L1003*24))/V1003</f>
        <v>50</v>
      </c>
      <c r="AA1003" s="68">
        <f t="shared" ref="AA1003" si="1076">(Z1003/Y1003)*100</f>
        <v>100</v>
      </c>
      <c r="AB1003" s="179"/>
      <c r="AC1003" s="179"/>
      <c r="AD1003" s="179"/>
      <c r="AE1003" s="179"/>
      <c r="AF1003" s="50"/>
      <c r="AG1003" s="50"/>
      <c r="AH1003" s="50"/>
      <c r="AI1003" s="50"/>
      <c r="AJ1003" s="50"/>
      <c r="AK1003" s="50"/>
      <c r="AL1003" s="50"/>
      <c r="AM1003" s="50"/>
      <c r="AN1003" s="50"/>
      <c r="AO1003" s="50"/>
      <c r="AP1003" s="50"/>
      <c r="AQ1003" s="50"/>
      <c r="AR1003" s="50"/>
    </row>
    <row r="1004" spans="1:44" s="51" customFormat="1" ht="30" customHeight="1" thickBot="1">
      <c r="A1004" s="353">
        <v>15</v>
      </c>
      <c r="B1004" s="859" t="s">
        <v>667</v>
      </c>
      <c r="C1004" s="245" t="s">
        <v>668</v>
      </c>
      <c r="D1004" s="65">
        <v>50</v>
      </c>
      <c r="E1004" s="102" t="s">
        <v>53</v>
      </c>
      <c r="F1004" s="103" t="s">
        <v>54</v>
      </c>
      <c r="G1004" s="371"/>
      <c r="H1004" s="371"/>
      <c r="I1004" s="246"/>
      <c r="J1004" s="246"/>
      <c r="K1004" s="246"/>
      <c r="L1004" s="896">
        <v>0</v>
      </c>
      <c r="M1004" s="896">
        <v>0</v>
      </c>
      <c r="N1004" s="896">
        <v>0</v>
      </c>
      <c r="O1004" s="896">
        <v>0</v>
      </c>
      <c r="P1004" s="283"/>
      <c r="Q1004" s="283"/>
      <c r="R1004" s="283"/>
      <c r="S1004" s="283"/>
      <c r="T1004" s="390"/>
      <c r="U1004" s="283"/>
      <c r="V1004" s="64">
        <f>$AB$15-((N1004*24))</f>
        <v>696</v>
      </c>
      <c r="W1004" s="65">
        <v>50</v>
      </c>
      <c r="X1004" s="66"/>
      <c r="Y1004" s="67">
        <f t="shared" si="1042"/>
        <v>50</v>
      </c>
      <c r="Z1004" s="64">
        <f>(Y1004*(V1004-L1004*24))/V1004</f>
        <v>50</v>
      </c>
      <c r="AA1004" s="68">
        <f t="shared" si="1044"/>
        <v>100</v>
      </c>
      <c r="AB1004" s="179"/>
      <c r="AC1004" s="179"/>
      <c r="AD1004" s="179"/>
      <c r="AE1004" s="179"/>
      <c r="AF1004" s="50"/>
      <c r="AG1004" s="50"/>
      <c r="AH1004" s="50"/>
      <c r="AI1004" s="50"/>
      <c r="AJ1004" s="50"/>
      <c r="AK1004" s="50"/>
      <c r="AL1004" s="50"/>
      <c r="AM1004" s="50"/>
      <c r="AN1004" s="50"/>
      <c r="AO1004" s="50"/>
      <c r="AP1004" s="50"/>
      <c r="AQ1004" s="50"/>
      <c r="AR1004" s="50"/>
    </row>
    <row r="1005" spans="1:44" s="51" customFormat="1" ht="30" customHeight="1">
      <c r="A1005" s="1015">
        <v>16</v>
      </c>
      <c r="B1005" s="1010" t="s">
        <v>669</v>
      </c>
      <c r="C1005" s="1014" t="s">
        <v>870</v>
      </c>
      <c r="D1005" s="1013">
        <v>50</v>
      </c>
      <c r="E1005" s="1018" t="s">
        <v>53</v>
      </c>
      <c r="F1005" s="38" t="s">
        <v>54</v>
      </c>
      <c r="G1005" s="399">
        <v>42406.468055555553</v>
      </c>
      <c r="H1005" s="399">
        <v>42406.635416666664</v>
      </c>
      <c r="I1005" s="247"/>
      <c r="J1005" s="247"/>
      <c r="K1005" s="247"/>
      <c r="L1005" s="84">
        <f t="shared" ref="L1005" si="1077">IF(RIGHT(S1005)="T",(+H1005-G1005),0)</f>
        <v>0</v>
      </c>
      <c r="M1005" s="84">
        <f t="shared" ref="M1005" si="1078">IF(RIGHT(S1005)="U",(+H1005-G1005),0)</f>
        <v>0</v>
      </c>
      <c r="N1005" s="84">
        <f t="shared" ref="N1005" si="1079">IF(RIGHT(S1005)="C",(+H1005-G1005),0)</f>
        <v>0</v>
      </c>
      <c r="O1005" s="84">
        <f t="shared" ref="O1005" si="1080">IF(RIGHT(S1005)="D",(+H1005-G1005),0)</f>
        <v>0.16736111111094942</v>
      </c>
      <c r="P1005" s="44"/>
      <c r="Q1005" s="44"/>
      <c r="R1005" s="44"/>
      <c r="S1005" s="898" t="s">
        <v>865</v>
      </c>
      <c r="T1005" s="726" t="s">
        <v>866</v>
      </c>
      <c r="U1005" s="44"/>
      <c r="V1005" s="107"/>
      <c r="W1005" s="108"/>
      <c r="X1005" s="530"/>
      <c r="Y1005" s="109"/>
      <c r="Z1005" s="107"/>
      <c r="AA1005" s="110"/>
      <c r="AB1005" s="179"/>
      <c r="AC1005" s="179"/>
      <c r="AD1005" s="179"/>
      <c r="AE1005" s="179"/>
      <c r="AF1005" s="50"/>
      <c r="AG1005" s="50"/>
      <c r="AH1005" s="50"/>
      <c r="AI1005" s="50"/>
      <c r="AJ1005" s="50"/>
      <c r="AK1005" s="50"/>
      <c r="AL1005" s="50"/>
      <c r="AM1005" s="50"/>
      <c r="AN1005" s="50"/>
      <c r="AO1005" s="50"/>
      <c r="AP1005" s="50"/>
      <c r="AQ1005" s="50"/>
      <c r="AR1005" s="50"/>
    </row>
    <row r="1006" spans="1:44" s="69" customFormat="1" ht="30" customHeight="1" thickBot="1">
      <c r="A1006" s="484"/>
      <c r="B1006" s="1008"/>
      <c r="C1006" s="1009" t="s">
        <v>58</v>
      </c>
      <c r="D1006" s="1008"/>
      <c r="E1006" s="61"/>
      <c r="F1006" s="62" t="s">
        <v>54</v>
      </c>
      <c r="G1006" s="403"/>
      <c r="H1006" s="403"/>
      <c r="I1006" s="62" t="s">
        <v>54</v>
      </c>
      <c r="J1006" s="62" t="s">
        <v>54</v>
      </c>
      <c r="K1006" s="164"/>
      <c r="L1006" s="63">
        <f>SUM(L1005:L1005)</f>
        <v>0</v>
      </c>
      <c r="M1006" s="63">
        <f>SUM(M1005:M1005)</f>
        <v>0</v>
      </c>
      <c r="N1006" s="63">
        <f>SUM(N1005:N1005)</f>
        <v>0</v>
      </c>
      <c r="O1006" s="63">
        <f>SUM(O1005:O1005)</f>
        <v>0.16736111111094942</v>
      </c>
      <c r="P1006" s="62" t="s">
        <v>54</v>
      </c>
      <c r="Q1006" s="62" t="s">
        <v>54</v>
      </c>
      <c r="R1006" s="62" t="s">
        <v>54</v>
      </c>
      <c r="S1006" s="489"/>
      <c r="T1006" s="490"/>
      <c r="U1006" s="251"/>
      <c r="V1006" s="404">
        <f>$AB$15-((N1006*24))</f>
        <v>696</v>
      </c>
      <c r="W1006" s="405">
        <v>50</v>
      </c>
      <c r="X1006" s="98"/>
      <c r="Y1006" s="406">
        <f t="shared" ref="Y1006" si="1081">W1006</f>
        <v>50</v>
      </c>
      <c r="Z1006" s="404">
        <f>(Y1006*(V1006-L1006*24))/V1006</f>
        <v>50</v>
      </c>
      <c r="AA1006" s="407">
        <f t="shared" ref="AA1006" si="1082">(Z1006/Y1006)*100</f>
        <v>100</v>
      </c>
      <c r="AB1006" s="59"/>
    </row>
    <row r="1007" spans="1:44" s="69" customFormat="1" ht="30" customHeight="1" thickBot="1">
      <c r="A1007" s="1046">
        <v>17</v>
      </c>
      <c r="B1007" s="1167" t="s">
        <v>871</v>
      </c>
      <c r="C1007" s="1042" t="s">
        <v>872</v>
      </c>
      <c r="D1007" s="1236">
        <v>50</v>
      </c>
      <c r="E1007" s="1053" t="s">
        <v>53</v>
      </c>
      <c r="F1007" s="71" t="s">
        <v>54</v>
      </c>
      <c r="G1007" s="399"/>
      <c r="H1007" s="399"/>
      <c r="I1007" s="71" t="s">
        <v>54</v>
      </c>
      <c r="J1007" s="71" t="s">
        <v>54</v>
      </c>
      <c r="K1007" s="83"/>
      <c r="L1007" s="72">
        <f>IF(RIGHT(S1007)="T",(+H1007-G1007),0)</f>
        <v>0</v>
      </c>
      <c r="M1007" s="72">
        <f>IF(RIGHT(S1007)="U",(+H1007-G1007),0)</f>
        <v>0</v>
      </c>
      <c r="N1007" s="72">
        <f>IF(RIGHT(S1007)="C",(+H1007-G1007),0)</f>
        <v>0</v>
      </c>
      <c r="O1007" s="72">
        <f>IF(RIGHT(S1007)="D",(+H1007-G1007),0)</f>
        <v>0</v>
      </c>
      <c r="P1007" s="71" t="s">
        <v>54</v>
      </c>
      <c r="Q1007" s="71" t="s">
        <v>54</v>
      </c>
      <c r="R1007" s="71" t="s">
        <v>54</v>
      </c>
      <c r="S1007" s="898"/>
      <c r="T1007" s="726"/>
      <c r="U1007" s="73"/>
      <c r="V1007" s="85"/>
      <c r="W1007" s="86"/>
      <c r="X1007" s="86"/>
      <c r="Y1007" s="86"/>
      <c r="Z1007" s="86"/>
      <c r="AA1007" s="87"/>
      <c r="AB1007" s="59"/>
    </row>
    <row r="1008" spans="1:44" s="69" customFormat="1" ht="30" customHeight="1" thickBot="1">
      <c r="A1008" s="1047"/>
      <c r="B1008" s="1167"/>
      <c r="C1008" s="1042"/>
      <c r="D1008" s="1236"/>
      <c r="E1008" s="1054"/>
      <c r="F1008" s="71" t="s">
        <v>54</v>
      </c>
      <c r="G1008" s="399"/>
      <c r="H1008" s="399"/>
      <c r="I1008" s="71" t="s">
        <v>54</v>
      </c>
      <c r="J1008" s="71" t="s">
        <v>54</v>
      </c>
      <c r="K1008" s="83"/>
      <c r="L1008" s="72">
        <f t="shared" ref="L1008:L1012" si="1083">IF(RIGHT(S1008)="T",(+H1008-G1008),0)</f>
        <v>0</v>
      </c>
      <c r="M1008" s="72">
        <f t="shared" ref="M1008:M1012" si="1084">IF(RIGHT(S1008)="U",(+H1008-G1008),0)</f>
        <v>0</v>
      </c>
      <c r="N1008" s="72">
        <f t="shared" ref="N1008:N1012" si="1085">IF(RIGHT(S1008)="C",(+H1008-G1008),0)</f>
        <v>0</v>
      </c>
      <c r="O1008" s="72">
        <f t="shared" ref="O1008:O1012" si="1086">IF(RIGHT(S1008)="D",(+H1008-G1008),0)</f>
        <v>0</v>
      </c>
      <c r="P1008" s="71" t="s">
        <v>54</v>
      </c>
      <c r="Q1008" s="71" t="s">
        <v>54</v>
      </c>
      <c r="R1008" s="71" t="s">
        <v>54</v>
      </c>
      <c r="S1008" s="898"/>
      <c r="T1008" s="726"/>
      <c r="U1008" s="73"/>
      <c r="V1008" s="85"/>
      <c r="W1008" s="86"/>
      <c r="X1008" s="86"/>
      <c r="Y1008" s="86"/>
      <c r="Z1008" s="86"/>
      <c r="AA1008" s="87"/>
      <c r="AB1008" s="59"/>
    </row>
    <row r="1009" spans="1:44" s="69" customFormat="1" ht="30" customHeight="1" thickBot="1">
      <c r="A1009" s="1047"/>
      <c r="B1009" s="1167"/>
      <c r="C1009" s="1042"/>
      <c r="D1009" s="1236"/>
      <c r="E1009" s="1054"/>
      <c r="F1009" s="71" t="s">
        <v>54</v>
      </c>
      <c r="G1009" s="399"/>
      <c r="H1009" s="399"/>
      <c r="I1009" s="71" t="s">
        <v>54</v>
      </c>
      <c r="J1009" s="71" t="s">
        <v>54</v>
      </c>
      <c r="K1009" s="83"/>
      <c r="L1009" s="72">
        <f t="shared" si="1083"/>
        <v>0</v>
      </c>
      <c r="M1009" s="72">
        <f t="shared" si="1084"/>
        <v>0</v>
      </c>
      <c r="N1009" s="72">
        <f t="shared" si="1085"/>
        <v>0</v>
      </c>
      <c r="O1009" s="72">
        <f t="shared" si="1086"/>
        <v>0</v>
      </c>
      <c r="P1009" s="71" t="s">
        <v>54</v>
      </c>
      <c r="Q1009" s="71" t="s">
        <v>54</v>
      </c>
      <c r="R1009" s="71" t="s">
        <v>54</v>
      </c>
      <c r="S1009" s="898"/>
      <c r="T1009" s="726"/>
      <c r="U1009" s="73"/>
      <c r="V1009" s="85"/>
      <c r="W1009" s="86"/>
      <c r="X1009" s="86"/>
      <c r="Y1009" s="86"/>
      <c r="Z1009" s="86"/>
      <c r="AA1009" s="87"/>
      <c r="AB1009" s="59"/>
    </row>
    <row r="1010" spans="1:44" s="69" customFormat="1" ht="30" customHeight="1" thickBot="1">
      <c r="A1010" s="1047"/>
      <c r="B1010" s="1167"/>
      <c r="C1010" s="1042"/>
      <c r="D1010" s="1236"/>
      <c r="E1010" s="1054"/>
      <c r="F1010" s="71" t="s">
        <v>54</v>
      </c>
      <c r="G1010" s="399"/>
      <c r="H1010" s="399"/>
      <c r="I1010" s="71" t="s">
        <v>54</v>
      </c>
      <c r="J1010" s="71" t="s">
        <v>54</v>
      </c>
      <c r="K1010" s="83"/>
      <c r="L1010" s="72">
        <f t="shared" si="1083"/>
        <v>0</v>
      </c>
      <c r="M1010" s="72">
        <f t="shared" si="1084"/>
        <v>0</v>
      </c>
      <c r="N1010" s="72">
        <f t="shared" si="1085"/>
        <v>0</v>
      </c>
      <c r="O1010" s="72">
        <f t="shared" si="1086"/>
        <v>0</v>
      </c>
      <c r="P1010" s="71" t="s">
        <v>54</v>
      </c>
      <c r="Q1010" s="71" t="s">
        <v>54</v>
      </c>
      <c r="R1010" s="71" t="s">
        <v>54</v>
      </c>
      <c r="S1010" s="898"/>
      <c r="T1010" s="726"/>
      <c r="U1010" s="73"/>
      <c r="V1010" s="85"/>
      <c r="W1010" s="86"/>
      <c r="X1010" s="86"/>
      <c r="Y1010" s="86"/>
      <c r="Z1010" s="86"/>
      <c r="AA1010" s="87"/>
      <c r="AB1010" s="59"/>
    </row>
    <row r="1011" spans="1:44" s="69" customFormat="1" ht="30" customHeight="1" thickBot="1">
      <c r="A1011" s="1047"/>
      <c r="B1011" s="1167"/>
      <c r="C1011" s="1042"/>
      <c r="D1011" s="1236"/>
      <c r="E1011" s="1054"/>
      <c r="F1011" s="71" t="s">
        <v>54</v>
      </c>
      <c r="G1011" s="399"/>
      <c r="H1011" s="399"/>
      <c r="I1011" s="71" t="s">
        <v>54</v>
      </c>
      <c r="J1011" s="71" t="s">
        <v>54</v>
      </c>
      <c r="K1011" s="83"/>
      <c r="L1011" s="72">
        <f t="shared" si="1083"/>
        <v>0</v>
      </c>
      <c r="M1011" s="72">
        <f t="shared" si="1084"/>
        <v>0</v>
      </c>
      <c r="N1011" s="72">
        <f t="shared" si="1085"/>
        <v>0</v>
      </c>
      <c r="O1011" s="72">
        <f t="shared" si="1086"/>
        <v>0</v>
      </c>
      <c r="P1011" s="71" t="s">
        <v>54</v>
      </c>
      <c r="Q1011" s="71" t="s">
        <v>54</v>
      </c>
      <c r="R1011" s="71" t="s">
        <v>54</v>
      </c>
      <c r="S1011" s="898"/>
      <c r="T1011" s="726"/>
      <c r="U1011" s="73"/>
      <c r="V1011" s="85"/>
      <c r="W1011" s="86"/>
      <c r="X1011" s="86"/>
      <c r="Y1011" s="86"/>
      <c r="Z1011" s="86"/>
      <c r="AA1011" s="87"/>
      <c r="AB1011" s="59"/>
    </row>
    <row r="1012" spans="1:44" s="69" customFormat="1" ht="30" customHeight="1" thickBot="1">
      <c r="A1012" s="1048"/>
      <c r="B1012" s="1167"/>
      <c r="C1012" s="1042"/>
      <c r="D1012" s="1236"/>
      <c r="E1012" s="1069"/>
      <c r="F1012" s="71" t="s">
        <v>54</v>
      </c>
      <c r="G1012" s="399"/>
      <c r="H1012" s="399"/>
      <c r="I1012" s="71" t="s">
        <v>54</v>
      </c>
      <c r="J1012" s="71" t="s">
        <v>54</v>
      </c>
      <c r="K1012" s="83"/>
      <c r="L1012" s="72">
        <f t="shared" si="1083"/>
        <v>0</v>
      </c>
      <c r="M1012" s="72">
        <f t="shared" si="1084"/>
        <v>0</v>
      </c>
      <c r="N1012" s="72">
        <f t="shared" si="1085"/>
        <v>0</v>
      </c>
      <c r="O1012" s="72">
        <f t="shared" si="1086"/>
        <v>0</v>
      </c>
      <c r="P1012" s="71" t="s">
        <v>54</v>
      </c>
      <c r="Q1012" s="71" t="s">
        <v>54</v>
      </c>
      <c r="R1012" s="71" t="s">
        <v>54</v>
      </c>
      <c r="S1012" s="898"/>
      <c r="T1012" s="726"/>
      <c r="U1012" s="73"/>
      <c r="V1012" s="85"/>
      <c r="W1012" s="86"/>
      <c r="X1012" s="86"/>
      <c r="Y1012" s="86"/>
      <c r="Z1012" s="86"/>
      <c r="AA1012" s="87"/>
      <c r="AB1012" s="59"/>
    </row>
    <row r="1013" spans="1:44" s="69" customFormat="1" ht="30" customHeight="1" thickBot="1">
      <c r="A1013" s="484"/>
      <c r="B1013" s="251"/>
      <c r="C1013" s="1009" t="s">
        <v>58</v>
      </c>
      <c r="D1013" s="251"/>
      <c r="E1013" s="61"/>
      <c r="F1013" s="62" t="s">
        <v>54</v>
      </c>
      <c r="G1013" s="403"/>
      <c r="H1013" s="403"/>
      <c r="I1013" s="62" t="s">
        <v>54</v>
      </c>
      <c r="J1013" s="62" t="s">
        <v>54</v>
      </c>
      <c r="K1013" s="164"/>
      <c r="L1013" s="63">
        <f t="shared" ref="L1013:M1013" si="1087">SUM(L1007:L1012)</f>
        <v>0</v>
      </c>
      <c r="M1013" s="63">
        <f t="shared" si="1087"/>
        <v>0</v>
      </c>
      <c r="N1013" s="63">
        <f>SUM(N1007:N1012)</f>
        <v>0</v>
      </c>
      <c r="O1013" s="63">
        <f t="shared" ref="O1013" si="1088">SUM(O1007:O1012)</f>
        <v>0</v>
      </c>
      <c r="P1013" s="62" t="s">
        <v>54</v>
      </c>
      <c r="Q1013" s="62" t="s">
        <v>54</v>
      </c>
      <c r="R1013" s="62" t="s">
        <v>54</v>
      </c>
      <c r="S1013" s="489"/>
      <c r="T1013" s="490"/>
      <c r="U1013" s="251"/>
      <c r="V1013" s="404">
        <f>$AB$15-((N1013*24))</f>
        <v>696</v>
      </c>
      <c r="W1013" s="405">
        <v>50</v>
      </c>
      <c r="X1013" s="98"/>
      <c r="Y1013" s="406">
        <f t="shared" ref="Y1013" si="1089">W1013</f>
        <v>50</v>
      </c>
      <c r="Z1013" s="404">
        <f>(Y1013*(V1013-L1013*24))/V1013</f>
        <v>50</v>
      </c>
      <c r="AA1013" s="407">
        <f t="shared" ref="AA1013" si="1090">(Z1013/Y1013)*100</f>
        <v>100</v>
      </c>
      <c r="AB1013" s="59"/>
    </row>
    <row r="1014" spans="1:44" s="69" customFormat="1" ht="30" customHeight="1" thickBot="1">
      <c r="A1014" s="1046">
        <v>18</v>
      </c>
      <c r="B1014" s="1043" t="s">
        <v>874</v>
      </c>
      <c r="C1014" s="1042" t="s">
        <v>873</v>
      </c>
      <c r="D1014" s="1039">
        <v>50</v>
      </c>
      <c r="E1014" s="1036" t="s">
        <v>53</v>
      </c>
      <c r="F1014" s="38" t="s">
        <v>54</v>
      </c>
      <c r="G1014" s="399"/>
      <c r="H1014" s="399"/>
      <c r="I1014" s="247"/>
      <c r="J1014" s="247"/>
      <c r="K1014" s="247"/>
      <c r="L1014" s="474">
        <f t="shared" ref="L1014" si="1091">IF(RIGHT(S1014)="T",(+H1014-G1014),0)</f>
        <v>0</v>
      </c>
      <c r="M1014" s="474">
        <f t="shared" ref="M1014" si="1092">IF(RIGHT(S1014)="U",(+H1014-G1014),0)</f>
        <v>0</v>
      </c>
      <c r="N1014" s="474">
        <f t="shared" ref="N1014" si="1093">IF(RIGHT(S1014)="C",(+H1014-G1014),0)</f>
        <v>0</v>
      </c>
      <c r="O1014" s="474">
        <f t="shared" ref="O1014" si="1094">IF(RIGHT(S1014)="D",(+H1014-G1014),0)</f>
        <v>0</v>
      </c>
      <c r="P1014" s="576"/>
      <c r="Q1014" s="576"/>
      <c r="R1014" s="576"/>
      <c r="S1014" s="898"/>
      <c r="T1014" s="726"/>
      <c r="U1014" s="576"/>
      <c r="V1014" s="107"/>
      <c r="W1014" s="1006"/>
      <c r="X1014" s="1007"/>
      <c r="Y1014" s="109"/>
      <c r="Z1014" s="107"/>
      <c r="AA1014" s="110"/>
      <c r="AB1014" s="59"/>
    </row>
    <row r="1015" spans="1:44" s="69" customFormat="1" ht="30" customHeight="1" thickBot="1">
      <c r="A1015" s="1047"/>
      <c r="B1015" s="1044"/>
      <c r="C1015" s="1042"/>
      <c r="D1015" s="1040"/>
      <c r="E1015" s="1037"/>
      <c r="F1015" s="38" t="s">
        <v>54</v>
      </c>
      <c r="G1015" s="399"/>
      <c r="H1015" s="399"/>
      <c r="I1015" s="247"/>
      <c r="J1015" s="247"/>
      <c r="K1015" s="247"/>
      <c r="L1015" s="474">
        <f t="shared" ref="L1015:L1016" si="1095">IF(RIGHT(S1015)="T",(+H1015-G1015),0)</f>
        <v>0</v>
      </c>
      <c r="M1015" s="474">
        <f t="shared" ref="M1015:M1016" si="1096">IF(RIGHT(S1015)="U",(+H1015-G1015),0)</f>
        <v>0</v>
      </c>
      <c r="N1015" s="474">
        <f t="shared" ref="N1015:N1016" si="1097">IF(RIGHT(S1015)="C",(+H1015-G1015),0)</f>
        <v>0</v>
      </c>
      <c r="O1015" s="474">
        <f t="shared" ref="O1015:O1016" si="1098">IF(RIGHT(S1015)="D",(+H1015-G1015),0)</f>
        <v>0</v>
      </c>
      <c r="P1015" s="576"/>
      <c r="Q1015" s="576"/>
      <c r="R1015" s="576"/>
      <c r="S1015" s="898"/>
      <c r="T1015" s="726"/>
      <c r="U1015" s="576"/>
      <c r="V1015" s="107"/>
      <c r="W1015" s="1006"/>
      <c r="X1015" s="1007"/>
      <c r="Y1015" s="109"/>
      <c r="Z1015" s="107"/>
      <c r="AA1015" s="110"/>
      <c r="AB1015" s="59"/>
    </row>
    <row r="1016" spans="1:44" s="69" customFormat="1" ht="30" customHeight="1">
      <c r="A1016" s="1048"/>
      <c r="B1016" s="1045"/>
      <c r="C1016" s="1042"/>
      <c r="D1016" s="1041"/>
      <c r="E1016" s="1038"/>
      <c r="F1016" s="38" t="s">
        <v>54</v>
      </c>
      <c r="G1016" s="399"/>
      <c r="H1016" s="399"/>
      <c r="I1016" s="247"/>
      <c r="J1016" s="247"/>
      <c r="K1016" s="247"/>
      <c r="L1016" s="474">
        <f t="shared" si="1095"/>
        <v>0</v>
      </c>
      <c r="M1016" s="474">
        <f t="shared" si="1096"/>
        <v>0</v>
      </c>
      <c r="N1016" s="474">
        <f t="shared" si="1097"/>
        <v>0</v>
      </c>
      <c r="O1016" s="474">
        <f t="shared" si="1098"/>
        <v>0</v>
      </c>
      <c r="P1016" s="576"/>
      <c r="Q1016" s="576"/>
      <c r="R1016" s="576"/>
      <c r="S1016" s="898"/>
      <c r="T1016" s="726"/>
      <c r="U1016" s="576"/>
      <c r="V1016" s="107"/>
      <c r="W1016" s="1006"/>
      <c r="X1016" s="1007"/>
      <c r="Y1016" s="109"/>
      <c r="Z1016" s="107"/>
      <c r="AA1016" s="110"/>
      <c r="AB1016" s="59"/>
    </row>
    <row r="1017" spans="1:44" s="69" customFormat="1" ht="30" customHeight="1" thickBot="1">
      <c r="A1017" s="484"/>
      <c r="B1017" s="251"/>
      <c r="C1017" s="488" t="s">
        <v>58</v>
      </c>
      <c r="D1017" s="251"/>
      <c r="E1017" s="61"/>
      <c r="F1017" s="62" t="s">
        <v>54</v>
      </c>
      <c r="G1017" s="403"/>
      <c r="H1017" s="403"/>
      <c r="I1017" s="62" t="s">
        <v>54</v>
      </c>
      <c r="J1017" s="62" t="s">
        <v>54</v>
      </c>
      <c r="K1017" s="164"/>
      <c r="L1017" s="63">
        <f t="shared" ref="L1017:N1017" si="1099">SUM(L1014:L1016)</f>
        <v>0</v>
      </c>
      <c r="M1017" s="63">
        <f t="shared" si="1099"/>
        <v>0</v>
      </c>
      <c r="N1017" s="63">
        <f t="shared" si="1099"/>
        <v>0</v>
      </c>
      <c r="O1017" s="63">
        <f>SUM(O1014:O1016)</f>
        <v>0</v>
      </c>
      <c r="P1017" s="62" t="s">
        <v>54</v>
      </c>
      <c r="Q1017" s="62" t="s">
        <v>54</v>
      </c>
      <c r="R1017" s="62" t="s">
        <v>54</v>
      </c>
      <c r="S1017" s="489"/>
      <c r="T1017" s="490"/>
      <c r="U1017" s="251"/>
      <c r="V1017" s="404">
        <f>$AB$15-((N1017*24))</f>
        <v>696</v>
      </c>
      <c r="W1017" s="405">
        <v>50</v>
      </c>
      <c r="X1017" s="98"/>
      <c r="Y1017" s="406">
        <f t="shared" ref="Y1017" si="1100">W1017</f>
        <v>50</v>
      </c>
      <c r="Z1017" s="404">
        <f>(Y1017*(V1017-L1017*24))/V1017</f>
        <v>50</v>
      </c>
      <c r="AA1017" s="407">
        <f t="shared" ref="AA1017" si="1101">(Z1017/Y1017)*100</f>
        <v>100</v>
      </c>
      <c r="AB1017" s="59"/>
    </row>
    <row r="1018" spans="1:44" s="59" customFormat="1" ht="30" customHeight="1" thickBot="1">
      <c r="A1018" s="1088">
        <v>19</v>
      </c>
      <c r="B1018" s="1061" t="s">
        <v>670</v>
      </c>
      <c r="C1018" s="1085" t="s">
        <v>671</v>
      </c>
      <c r="D1018" s="1070">
        <v>80</v>
      </c>
      <c r="E1018" s="1053" t="s">
        <v>53</v>
      </c>
      <c r="F1018" s="71" t="s">
        <v>54</v>
      </c>
      <c r="G1018" s="399">
        <v>42417.381249999999</v>
      </c>
      <c r="H1018" s="399">
        <v>42417.798611111109</v>
      </c>
      <c r="I1018" s="52" t="s">
        <v>54</v>
      </c>
      <c r="J1018" s="52" t="s">
        <v>54</v>
      </c>
      <c r="K1018" s="52" t="s">
        <v>54</v>
      </c>
      <c r="L1018" s="321">
        <f>IF(RIGHT(S1018)="T",(+H1018-G1018),0)</f>
        <v>0</v>
      </c>
      <c r="M1018" s="321">
        <f>IF(RIGHT(S1018)="U",(+H1018-G1018),0)</f>
        <v>0</v>
      </c>
      <c r="N1018" s="321">
        <f>IF(RIGHT(S1018)="C",(+H1018-G1018),0)</f>
        <v>0</v>
      </c>
      <c r="O1018" s="321">
        <f>IF(RIGHT(S1018)="D",(+H1018-G1018),0)</f>
        <v>0.41736111111094942</v>
      </c>
      <c r="P1018" s="52" t="s">
        <v>54</v>
      </c>
      <c r="Q1018" s="52" t="s">
        <v>54</v>
      </c>
      <c r="R1018" s="52" t="s">
        <v>54</v>
      </c>
      <c r="S1018" s="898" t="s">
        <v>865</v>
      </c>
      <c r="T1018" s="726" t="s">
        <v>867</v>
      </c>
      <c r="U1018" s="55"/>
      <c r="V1018" s="56"/>
      <c r="W1018" s="57"/>
      <c r="X1018" s="57"/>
      <c r="Y1018" s="57"/>
      <c r="Z1018" s="57"/>
      <c r="AA1018" s="58"/>
    </row>
    <row r="1019" spans="1:44" s="59" customFormat="1" ht="30" customHeight="1">
      <c r="A1019" s="1089"/>
      <c r="B1019" s="1087"/>
      <c r="C1019" s="1086"/>
      <c r="D1019" s="1084"/>
      <c r="E1019" s="1078"/>
      <c r="F1019" s="88"/>
      <c r="G1019" s="399"/>
      <c r="H1019" s="399"/>
      <c r="I1019" s="88"/>
      <c r="J1019" s="88"/>
      <c r="K1019" s="88"/>
      <c r="L1019" s="84">
        <f>IF(RIGHT(S1019)="T",(+H1019-G1019),0)</f>
        <v>0</v>
      </c>
      <c r="M1019" s="84">
        <f>IF(RIGHT(S1019)="U",(+H1019-G1019),0)</f>
        <v>0</v>
      </c>
      <c r="N1019" s="84">
        <f>IF(RIGHT(S1019)="C",(+H1019-G1019),0)</f>
        <v>0</v>
      </c>
      <c r="O1019" s="84">
        <f>IF(RIGHT(S1019)="D",(+H1019-G1019),0)</f>
        <v>0</v>
      </c>
      <c r="P1019" s="71" t="s">
        <v>54</v>
      </c>
      <c r="Q1019" s="71" t="s">
        <v>54</v>
      </c>
      <c r="R1019" s="71" t="s">
        <v>54</v>
      </c>
      <c r="S1019" s="898"/>
      <c r="T1019" s="726"/>
      <c r="U1019" s="73"/>
      <c r="V1019" s="80"/>
      <c r="W1019" s="81"/>
      <c r="X1019" s="81"/>
      <c r="Y1019" s="81"/>
      <c r="Z1019" s="81"/>
      <c r="AA1019" s="82"/>
    </row>
    <row r="1020" spans="1:44" s="69" customFormat="1" ht="30" customHeight="1" thickBot="1">
      <c r="A1020" s="484"/>
      <c r="B1020" s="251"/>
      <c r="C1020" s="488" t="s">
        <v>58</v>
      </c>
      <c r="D1020" s="251"/>
      <c r="E1020" s="61"/>
      <c r="F1020" s="62" t="s">
        <v>54</v>
      </c>
      <c r="G1020" s="403"/>
      <c r="H1020" s="403"/>
      <c r="I1020" s="62" t="s">
        <v>54</v>
      </c>
      <c r="J1020" s="62" t="s">
        <v>54</v>
      </c>
      <c r="K1020" s="164"/>
      <c r="L1020" s="63">
        <f>SUM(L1018:L1018)</f>
        <v>0</v>
      </c>
      <c r="M1020" s="63">
        <f>SUM(M1018:M1018)</f>
        <v>0</v>
      </c>
      <c r="N1020" s="63">
        <f>SUM(N1018:N1018)</f>
        <v>0</v>
      </c>
      <c r="O1020" s="63">
        <f>SUM(O1018:O1018)</f>
        <v>0.41736111111094942</v>
      </c>
      <c r="P1020" s="62" t="s">
        <v>54</v>
      </c>
      <c r="Q1020" s="62" t="s">
        <v>54</v>
      </c>
      <c r="R1020" s="62" t="s">
        <v>54</v>
      </c>
      <c r="S1020" s="489"/>
      <c r="T1020" s="490"/>
      <c r="U1020" s="251"/>
      <c r="V1020" s="404">
        <f t="shared" ref="V1020:V1060" si="1102">$AB$15-((N1020*24))</f>
        <v>696</v>
      </c>
      <c r="W1020" s="405">
        <v>80</v>
      </c>
      <c r="X1020" s="98"/>
      <c r="Y1020" s="406">
        <f t="shared" ref="Y1020" si="1103">W1020</f>
        <v>80</v>
      </c>
      <c r="Z1020" s="404">
        <f t="shared" ref="Z1020:Z1060" si="1104">(Y1020*(V1020-L1020*24))/V1020</f>
        <v>80</v>
      </c>
      <c r="AA1020" s="407">
        <f t="shared" ref="AA1020" si="1105">(Z1020/Y1020)*100</f>
        <v>100</v>
      </c>
      <c r="AB1020" s="59"/>
    </row>
    <row r="1021" spans="1:44" s="51" customFormat="1" ht="30" customHeight="1" thickBot="1">
      <c r="A1021" s="353">
        <v>20</v>
      </c>
      <c r="B1021" s="100" t="s">
        <v>672</v>
      </c>
      <c r="C1021" s="245" t="s">
        <v>673</v>
      </c>
      <c r="D1021" s="65">
        <v>80</v>
      </c>
      <c r="E1021" s="102" t="s">
        <v>53</v>
      </c>
      <c r="F1021" s="103" t="s">
        <v>54</v>
      </c>
      <c r="G1021" s="371"/>
      <c r="H1021" s="371"/>
      <c r="I1021" s="246"/>
      <c r="J1021" s="246"/>
      <c r="K1021" s="246"/>
      <c r="L1021" s="896">
        <v>0</v>
      </c>
      <c r="M1021" s="896">
        <v>0</v>
      </c>
      <c r="N1021" s="896">
        <v>0</v>
      </c>
      <c r="O1021" s="896">
        <v>0</v>
      </c>
      <c r="P1021" s="105"/>
      <c r="Q1021" s="105"/>
      <c r="R1021" s="105"/>
      <c r="S1021" s="105"/>
      <c r="T1021" s="377"/>
      <c r="U1021" s="105"/>
      <c r="V1021" s="64">
        <f t="shared" si="1102"/>
        <v>696</v>
      </c>
      <c r="W1021" s="65">
        <v>80</v>
      </c>
      <c r="X1021" s="66"/>
      <c r="Y1021" s="67">
        <f t="shared" si="1042"/>
        <v>80</v>
      </c>
      <c r="Z1021" s="64">
        <f t="shared" si="1104"/>
        <v>80</v>
      </c>
      <c r="AA1021" s="68">
        <f t="shared" si="1044"/>
        <v>100</v>
      </c>
      <c r="AB1021" s="179"/>
      <c r="AC1021" s="179"/>
      <c r="AD1021" s="179"/>
      <c r="AE1021" s="179"/>
      <c r="AF1021" s="50"/>
      <c r="AG1021" s="50"/>
      <c r="AH1021" s="50"/>
      <c r="AI1021" s="50"/>
      <c r="AJ1021" s="50"/>
      <c r="AK1021" s="50"/>
      <c r="AL1021" s="50"/>
      <c r="AM1021" s="50"/>
      <c r="AN1021" s="50"/>
      <c r="AO1021" s="50"/>
      <c r="AP1021" s="50"/>
      <c r="AQ1021" s="50"/>
      <c r="AR1021" s="50"/>
    </row>
    <row r="1022" spans="1:44" s="51" customFormat="1" ht="30" customHeight="1" thickBot="1">
      <c r="A1022" s="353">
        <v>21</v>
      </c>
      <c r="B1022" s="100" t="s">
        <v>674</v>
      </c>
      <c r="C1022" s="245" t="s">
        <v>675</v>
      </c>
      <c r="D1022" s="65">
        <v>80</v>
      </c>
      <c r="E1022" s="1003" t="s">
        <v>53</v>
      </c>
      <c r="F1022" s="103" t="s">
        <v>54</v>
      </c>
      <c r="G1022" s="653"/>
      <c r="H1022" s="653"/>
      <c r="I1022" s="247"/>
      <c r="J1022" s="247"/>
      <c r="K1022" s="247"/>
      <c r="L1022" s="896">
        <v>0</v>
      </c>
      <c r="M1022" s="896">
        <v>0</v>
      </c>
      <c r="N1022" s="896">
        <v>0</v>
      </c>
      <c r="O1022" s="896">
        <v>0</v>
      </c>
      <c r="P1022" s="576"/>
      <c r="Q1022" s="576"/>
      <c r="R1022" s="576"/>
      <c r="S1022" s="576"/>
      <c r="T1022" s="730"/>
      <c r="U1022" s="576"/>
      <c r="V1022" s="107">
        <f t="shared" si="1102"/>
        <v>696</v>
      </c>
      <c r="W1022" s="648">
        <v>80</v>
      </c>
      <c r="X1022" s="638"/>
      <c r="Y1022" s="109">
        <f t="shared" si="1042"/>
        <v>80</v>
      </c>
      <c r="Z1022" s="107">
        <f t="shared" si="1104"/>
        <v>80</v>
      </c>
      <c r="AA1022" s="110">
        <f t="shared" si="1044"/>
        <v>100</v>
      </c>
      <c r="AB1022" s="179"/>
      <c r="AC1022" s="179"/>
      <c r="AD1022" s="179"/>
      <c r="AE1022" s="179"/>
      <c r="AF1022" s="50"/>
      <c r="AG1022" s="50"/>
      <c r="AH1022" s="50"/>
      <c r="AI1022" s="50"/>
      <c r="AJ1022" s="50"/>
      <c r="AK1022" s="50"/>
      <c r="AL1022" s="50"/>
      <c r="AM1022" s="50"/>
      <c r="AN1022" s="50"/>
      <c r="AO1022" s="50"/>
      <c r="AP1022" s="50"/>
      <c r="AQ1022" s="50"/>
      <c r="AR1022" s="50"/>
    </row>
    <row r="1023" spans="1:44" s="51" customFormat="1" ht="30" customHeight="1" thickBot="1">
      <c r="A1023" s="353">
        <v>22</v>
      </c>
      <c r="B1023" s="100" t="s">
        <v>676</v>
      </c>
      <c r="C1023" s="245" t="s">
        <v>677</v>
      </c>
      <c r="D1023" s="65">
        <v>80</v>
      </c>
      <c r="E1023" s="102" t="s">
        <v>53</v>
      </c>
      <c r="F1023" s="103" t="s">
        <v>54</v>
      </c>
      <c r="G1023" s="399"/>
      <c r="H1023" s="399"/>
      <c r="I1023" s="77" t="s">
        <v>54</v>
      </c>
      <c r="J1023" s="77" t="s">
        <v>54</v>
      </c>
      <c r="K1023" s="77" t="s">
        <v>54</v>
      </c>
      <c r="L1023" s="78">
        <f>IF(RIGHT(S1023)="T",(+H1023-G1023),0)</f>
        <v>0</v>
      </c>
      <c r="M1023" s="78">
        <f>IF(RIGHT(S1023)="U",(+H1023-G1023),0)</f>
        <v>0</v>
      </c>
      <c r="N1023" s="78">
        <f>IF(RIGHT(S1023)="C",(+H1023-G1023),0)</f>
        <v>0</v>
      </c>
      <c r="O1023" s="78">
        <f>IF(RIGHT(S1023)="D",(+H1023-G1023),0)</f>
        <v>0</v>
      </c>
      <c r="P1023" s="77" t="s">
        <v>54</v>
      </c>
      <c r="Q1023" s="77" t="s">
        <v>54</v>
      </c>
      <c r="R1023" s="77" t="s">
        <v>54</v>
      </c>
      <c r="S1023" s="393"/>
      <c r="T1023" s="726"/>
      <c r="U1023" s="79"/>
      <c r="V1023" s="635"/>
      <c r="W1023" s="635"/>
      <c r="X1023" s="635"/>
      <c r="Y1023" s="635"/>
      <c r="Z1023" s="635"/>
      <c r="AA1023" s="635"/>
      <c r="AB1023" s="179"/>
      <c r="AC1023" s="179"/>
      <c r="AD1023" s="179"/>
      <c r="AE1023" s="179"/>
      <c r="AF1023" s="50"/>
      <c r="AG1023" s="50"/>
      <c r="AH1023" s="50"/>
      <c r="AI1023" s="50"/>
      <c r="AJ1023" s="50"/>
      <c r="AK1023" s="50"/>
      <c r="AL1023" s="50"/>
      <c r="AM1023" s="50"/>
      <c r="AN1023" s="50"/>
      <c r="AO1023" s="50"/>
      <c r="AP1023" s="50"/>
      <c r="AQ1023" s="50"/>
      <c r="AR1023" s="50"/>
    </row>
    <row r="1024" spans="1:44" s="51" customFormat="1" ht="30" customHeight="1" thickBot="1">
      <c r="A1024" s="353"/>
      <c r="B1024" s="100"/>
      <c r="C1024" s="717" t="s">
        <v>58</v>
      </c>
      <c r="D1024" s="266"/>
      <c r="E1024" s="1004"/>
      <c r="F1024" s="169" t="s">
        <v>54</v>
      </c>
      <c r="G1024" s="447"/>
      <c r="H1024" s="447"/>
      <c r="I1024" s="169" t="s">
        <v>54</v>
      </c>
      <c r="J1024" s="169" t="s">
        <v>54</v>
      </c>
      <c r="K1024" s="169" t="s">
        <v>54</v>
      </c>
      <c r="L1024" s="170">
        <f>SUM(L1021:L1023)</f>
        <v>0</v>
      </c>
      <c r="M1024" s="170">
        <f t="shared" ref="M1024:O1024" si="1106">SUM(M1021:M1023)</f>
        <v>0</v>
      </c>
      <c r="N1024" s="170">
        <f t="shared" si="1106"/>
        <v>0</v>
      </c>
      <c r="O1024" s="170">
        <f t="shared" si="1106"/>
        <v>0</v>
      </c>
      <c r="P1024" s="169" t="s">
        <v>54</v>
      </c>
      <c r="Q1024" s="169" t="s">
        <v>54</v>
      </c>
      <c r="R1024" s="169" t="s">
        <v>54</v>
      </c>
      <c r="S1024" s="508"/>
      <c r="T1024" s="509"/>
      <c r="U1024" s="266"/>
      <c r="V1024" s="396">
        <f t="shared" si="1102"/>
        <v>696</v>
      </c>
      <c r="W1024" s="435">
        <v>80</v>
      </c>
      <c r="X1024" s="150"/>
      <c r="Y1024" s="397">
        <f t="shared" si="1042"/>
        <v>80</v>
      </c>
      <c r="Z1024" s="396">
        <f t="shared" si="1104"/>
        <v>80</v>
      </c>
      <c r="AA1024" s="398">
        <f t="shared" si="1044"/>
        <v>100</v>
      </c>
      <c r="AB1024" s="179"/>
      <c r="AC1024" s="179"/>
      <c r="AD1024" s="179"/>
      <c r="AE1024" s="179"/>
      <c r="AF1024" s="50"/>
      <c r="AG1024" s="50"/>
      <c r="AH1024" s="50"/>
      <c r="AI1024" s="50"/>
      <c r="AJ1024" s="50"/>
      <c r="AK1024" s="50"/>
      <c r="AL1024" s="50"/>
      <c r="AM1024" s="50"/>
      <c r="AN1024" s="50"/>
      <c r="AO1024" s="50"/>
      <c r="AP1024" s="50"/>
      <c r="AQ1024" s="50"/>
      <c r="AR1024" s="50"/>
    </row>
    <row r="1025" spans="1:44" s="51" customFormat="1" ht="30" customHeight="1" thickBot="1">
      <c r="A1025" s="353">
        <v>23</v>
      </c>
      <c r="B1025" s="100" t="s">
        <v>678</v>
      </c>
      <c r="C1025" s="245" t="s">
        <v>679</v>
      </c>
      <c r="D1025" s="65">
        <v>125</v>
      </c>
      <c r="E1025" s="1003" t="s">
        <v>53</v>
      </c>
      <c r="F1025" s="103" t="s">
        <v>54</v>
      </c>
      <c r="G1025" s="371"/>
      <c r="H1025" s="371"/>
      <c r="I1025" s="246"/>
      <c r="J1025" s="246"/>
      <c r="K1025" s="246"/>
      <c r="L1025" s="896">
        <v>0</v>
      </c>
      <c r="M1025" s="896">
        <v>0</v>
      </c>
      <c r="N1025" s="896">
        <v>0</v>
      </c>
      <c r="O1025" s="896">
        <v>0</v>
      </c>
      <c r="P1025" s="283"/>
      <c r="Q1025" s="283"/>
      <c r="R1025" s="283"/>
      <c r="S1025" s="283"/>
      <c r="T1025" s="390"/>
      <c r="U1025" s="283"/>
      <c r="V1025" s="64">
        <f t="shared" si="1102"/>
        <v>696</v>
      </c>
      <c r="W1025" s="65">
        <v>125</v>
      </c>
      <c r="X1025" s="66"/>
      <c r="Y1025" s="67">
        <f t="shared" si="1042"/>
        <v>125</v>
      </c>
      <c r="Z1025" s="64">
        <f t="shared" si="1104"/>
        <v>125</v>
      </c>
      <c r="AA1025" s="68">
        <f t="shared" si="1044"/>
        <v>100</v>
      </c>
      <c r="AB1025" s="179"/>
      <c r="AC1025" s="179"/>
      <c r="AD1025" s="179"/>
      <c r="AE1025" s="179"/>
      <c r="AF1025" s="50"/>
      <c r="AG1025" s="50"/>
      <c r="AH1025" s="50"/>
      <c r="AI1025" s="50"/>
      <c r="AJ1025" s="50"/>
      <c r="AK1025" s="50"/>
      <c r="AL1025" s="50"/>
      <c r="AM1025" s="50"/>
      <c r="AN1025" s="50"/>
      <c r="AO1025" s="50"/>
      <c r="AP1025" s="50"/>
      <c r="AQ1025" s="50"/>
      <c r="AR1025" s="50"/>
    </row>
    <row r="1026" spans="1:44" s="51" customFormat="1" ht="30" customHeight="1" thickBot="1">
      <c r="A1026" s="353">
        <v>24</v>
      </c>
      <c r="B1026" s="100" t="s">
        <v>680</v>
      </c>
      <c r="C1026" s="245" t="s">
        <v>681</v>
      </c>
      <c r="D1026" s="65">
        <v>125</v>
      </c>
      <c r="E1026" s="102" t="s">
        <v>53</v>
      </c>
      <c r="F1026" s="103" t="s">
        <v>54</v>
      </c>
      <c r="G1026" s="371"/>
      <c r="H1026" s="371"/>
      <c r="I1026" s="246"/>
      <c r="J1026" s="246"/>
      <c r="K1026" s="246"/>
      <c r="L1026" s="896">
        <v>0</v>
      </c>
      <c r="M1026" s="896">
        <v>0</v>
      </c>
      <c r="N1026" s="896">
        <v>0</v>
      </c>
      <c r="O1026" s="896">
        <v>0</v>
      </c>
      <c r="P1026" s="283"/>
      <c r="Q1026" s="283"/>
      <c r="R1026" s="283"/>
      <c r="S1026" s="283"/>
      <c r="T1026" s="390"/>
      <c r="U1026" s="283"/>
      <c r="V1026" s="64">
        <f t="shared" si="1102"/>
        <v>696</v>
      </c>
      <c r="W1026" s="65">
        <v>125</v>
      </c>
      <c r="X1026" s="66"/>
      <c r="Y1026" s="67">
        <f t="shared" si="1042"/>
        <v>125</v>
      </c>
      <c r="Z1026" s="64">
        <f t="shared" si="1104"/>
        <v>125</v>
      </c>
      <c r="AA1026" s="68">
        <f t="shared" si="1044"/>
        <v>100</v>
      </c>
      <c r="AB1026" s="179"/>
      <c r="AC1026" s="179"/>
      <c r="AD1026" s="179"/>
      <c r="AE1026" s="179"/>
      <c r="AF1026" s="50"/>
      <c r="AG1026" s="50"/>
      <c r="AH1026" s="50"/>
      <c r="AI1026" s="50"/>
      <c r="AJ1026" s="50"/>
      <c r="AK1026" s="50"/>
      <c r="AL1026" s="50"/>
      <c r="AM1026" s="50"/>
      <c r="AN1026" s="50"/>
      <c r="AO1026" s="50"/>
      <c r="AP1026" s="50"/>
      <c r="AQ1026" s="50"/>
      <c r="AR1026" s="50"/>
    </row>
    <row r="1027" spans="1:44" s="51" customFormat="1" ht="30" customHeight="1">
      <c r="A1027" s="1046">
        <v>25</v>
      </c>
      <c r="B1027" s="1074" t="s">
        <v>682</v>
      </c>
      <c r="C1027" s="1055" t="s">
        <v>683</v>
      </c>
      <c r="D1027" s="1070">
        <v>330</v>
      </c>
      <c r="E1027" s="1036" t="s">
        <v>53</v>
      </c>
      <c r="F1027" s="38" t="s">
        <v>54</v>
      </c>
      <c r="G1027" s="399"/>
      <c r="H1027" s="399"/>
      <c r="I1027" s="247"/>
      <c r="J1027" s="247"/>
      <c r="K1027" s="247"/>
      <c r="L1027" s="84">
        <f>IF(RIGHT(S1027)="T",(+H1027-G1027),0)</f>
        <v>0</v>
      </c>
      <c r="M1027" s="84">
        <f>IF(RIGHT(S1027)="U",(+H1027-G1027),0)</f>
        <v>0</v>
      </c>
      <c r="N1027" s="84">
        <f>IF(RIGHT(S1027)="C",(+H1027-G1027),0)</f>
        <v>0</v>
      </c>
      <c r="O1027" s="84">
        <f>IF(RIGHT(S1027)="D",(+H1027-G1027),0)</f>
        <v>0</v>
      </c>
      <c r="P1027" s="576"/>
      <c r="Q1027" s="576"/>
      <c r="R1027" s="576"/>
      <c r="S1027" s="898"/>
      <c r="T1027" s="726"/>
      <c r="U1027" s="576"/>
      <c r="V1027" s="107"/>
      <c r="W1027" s="108"/>
      <c r="X1027" s="530"/>
      <c r="Y1027" s="109"/>
      <c r="Z1027" s="107"/>
      <c r="AA1027" s="110"/>
      <c r="AB1027" s="179"/>
      <c r="AC1027" s="179"/>
      <c r="AD1027" s="179"/>
      <c r="AE1027" s="179"/>
      <c r="AF1027" s="50"/>
      <c r="AG1027" s="50"/>
      <c r="AH1027" s="50"/>
      <c r="AI1027" s="50"/>
      <c r="AJ1027" s="50"/>
      <c r="AK1027" s="50"/>
      <c r="AL1027" s="50"/>
      <c r="AM1027" s="50"/>
      <c r="AN1027" s="50"/>
      <c r="AO1027" s="50"/>
      <c r="AP1027" s="50"/>
      <c r="AQ1027" s="50"/>
      <c r="AR1027" s="50"/>
    </row>
    <row r="1028" spans="1:44" s="51" customFormat="1" ht="30" customHeight="1">
      <c r="A1028" s="1048"/>
      <c r="B1028" s="1093"/>
      <c r="C1028" s="1068"/>
      <c r="D1028" s="1084"/>
      <c r="E1028" s="1038"/>
      <c r="F1028" s="88"/>
      <c r="G1028" s="399"/>
      <c r="H1028" s="399"/>
      <c r="I1028" s="267"/>
      <c r="J1028" s="267"/>
      <c r="K1028" s="267"/>
      <c r="L1028" s="78">
        <f t="shared" ref="L1028" si="1107">IF(RIGHT(S1028)="T",(+H1028-G1028),0)</f>
        <v>0</v>
      </c>
      <c r="M1028" s="78">
        <f t="shared" ref="M1028" si="1108">IF(RIGHT(S1028)="U",(+H1028-G1028),0)</f>
        <v>0</v>
      </c>
      <c r="N1028" s="78">
        <f t="shared" ref="N1028" si="1109">IF(RIGHT(S1028)="C",(+H1028-G1028),0)</f>
        <v>0</v>
      </c>
      <c r="O1028" s="78">
        <f t="shared" ref="O1028" si="1110">IF(RIGHT(S1028)="D",(+H1028-G1028),0)</f>
        <v>0</v>
      </c>
      <c r="P1028" s="355"/>
      <c r="Q1028" s="355"/>
      <c r="R1028" s="355"/>
      <c r="S1028" s="898"/>
      <c r="T1028" s="726"/>
      <c r="U1028" s="355"/>
      <c r="V1028" s="189"/>
      <c r="W1028" s="190"/>
      <c r="X1028" s="537"/>
      <c r="Y1028" s="191"/>
      <c r="Z1028" s="189"/>
      <c r="AA1028" s="443"/>
      <c r="AB1028" s="179"/>
      <c r="AC1028" s="179"/>
      <c r="AD1028" s="179"/>
      <c r="AE1028" s="179"/>
      <c r="AF1028" s="50"/>
      <c r="AG1028" s="50"/>
      <c r="AH1028" s="50"/>
      <c r="AI1028" s="50"/>
      <c r="AJ1028" s="50"/>
      <c r="AK1028" s="50"/>
      <c r="AL1028" s="50"/>
      <c r="AM1028" s="50"/>
      <c r="AN1028" s="50"/>
      <c r="AO1028" s="50"/>
      <c r="AP1028" s="50"/>
      <c r="AQ1028" s="50"/>
      <c r="AR1028" s="50"/>
    </row>
    <row r="1029" spans="1:44" s="69" customFormat="1" ht="30" customHeight="1" thickBot="1">
      <c r="A1029" s="484"/>
      <c r="B1029" s="251"/>
      <c r="C1029" s="488" t="s">
        <v>58</v>
      </c>
      <c r="D1029" s="251"/>
      <c r="E1029" s="61"/>
      <c r="F1029" s="62" t="s">
        <v>54</v>
      </c>
      <c r="G1029" s="403"/>
      <c r="H1029" s="403"/>
      <c r="I1029" s="62" t="s">
        <v>54</v>
      </c>
      <c r="J1029" s="62" t="s">
        <v>54</v>
      </c>
      <c r="K1029" s="164"/>
      <c r="L1029" s="63">
        <f>SUM(L1027:L1028)</f>
        <v>0</v>
      </c>
      <c r="M1029" s="63">
        <f t="shared" ref="M1029:O1029" si="1111">SUM(M1027:M1028)</f>
        <v>0</v>
      </c>
      <c r="N1029" s="63">
        <f t="shared" si="1111"/>
        <v>0</v>
      </c>
      <c r="O1029" s="63">
        <f t="shared" si="1111"/>
        <v>0</v>
      </c>
      <c r="P1029" s="62" t="s">
        <v>54</v>
      </c>
      <c r="Q1029" s="62" t="s">
        <v>54</v>
      </c>
      <c r="R1029" s="62" t="s">
        <v>54</v>
      </c>
      <c r="S1029" s="489"/>
      <c r="T1029" s="490"/>
      <c r="U1029" s="251"/>
      <c r="V1029" s="404">
        <f t="shared" ref="V1029" si="1112">$AB$15-((N1029*24))</f>
        <v>696</v>
      </c>
      <c r="W1029" s="405">
        <v>330</v>
      </c>
      <c r="X1029" s="98"/>
      <c r="Y1029" s="406">
        <f t="shared" ref="Y1029" si="1113">W1029</f>
        <v>330</v>
      </c>
      <c r="Z1029" s="404">
        <f t="shared" ref="Z1029" si="1114">(Y1029*(V1029-L1029*24))/V1029</f>
        <v>330</v>
      </c>
      <c r="AA1029" s="407">
        <f t="shared" ref="AA1029" si="1115">(Z1029/Y1029)*100</f>
        <v>100</v>
      </c>
      <c r="AB1029" s="59"/>
    </row>
    <row r="1030" spans="1:44" s="51" customFormat="1" ht="30" customHeight="1">
      <c r="A1030" s="551">
        <v>26</v>
      </c>
      <c r="B1030" s="534" t="s">
        <v>684</v>
      </c>
      <c r="C1030" s="805" t="s">
        <v>812</v>
      </c>
      <c r="D1030" s="108">
        <v>125</v>
      </c>
      <c r="E1030" s="541" t="s">
        <v>53</v>
      </c>
      <c r="F1030" s="38" t="s">
        <v>54</v>
      </c>
      <c r="G1030" s="399"/>
      <c r="H1030" s="399"/>
      <c r="I1030" s="247"/>
      <c r="J1030" s="247"/>
      <c r="K1030" s="247"/>
      <c r="L1030" s="84">
        <f>IF(RIGHT(S1030)="T",(+H1030-G1030),0)</f>
        <v>0</v>
      </c>
      <c r="M1030" s="84">
        <f>IF(RIGHT(S1030)="U",(+H1030-G1030),0)</f>
        <v>0</v>
      </c>
      <c r="N1030" s="84">
        <f>IF(RIGHT(S1030)="C",(+H1030-G1030),0)</f>
        <v>0</v>
      </c>
      <c r="O1030" s="84">
        <f>IF(RIGHT(S1030)="D",(+H1030-G1030),0)</f>
        <v>0</v>
      </c>
      <c r="P1030" s="576"/>
      <c r="Q1030" s="576"/>
      <c r="R1030" s="576"/>
      <c r="S1030" s="393"/>
      <c r="T1030" s="726"/>
      <c r="U1030" s="576"/>
      <c r="V1030" s="107"/>
      <c r="W1030" s="108"/>
      <c r="X1030" s="530"/>
      <c r="Y1030" s="109"/>
      <c r="Z1030" s="107"/>
      <c r="AA1030" s="110"/>
      <c r="AB1030" s="179"/>
      <c r="AC1030" s="179"/>
      <c r="AD1030" s="179"/>
      <c r="AE1030" s="179"/>
      <c r="AF1030" s="50"/>
      <c r="AG1030" s="50"/>
      <c r="AH1030" s="50"/>
      <c r="AI1030" s="50"/>
      <c r="AJ1030" s="50"/>
      <c r="AK1030" s="50"/>
      <c r="AL1030" s="50"/>
      <c r="AM1030" s="50"/>
      <c r="AN1030" s="50"/>
      <c r="AO1030" s="50"/>
      <c r="AP1030" s="50"/>
      <c r="AQ1030" s="50"/>
      <c r="AR1030" s="50"/>
    </row>
    <row r="1031" spans="1:44" s="69" customFormat="1" ht="30" customHeight="1" thickBot="1">
      <c r="A1031" s="484"/>
      <c r="B1031" s="251"/>
      <c r="C1031" s="488" t="s">
        <v>58</v>
      </c>
      <c r="D1031" s="251"/>
      <c r="E1031" s="61"/>
      <c r="F1031" s="62" t="s">
        <v>54</v>
      </c>
      <c r="G1031" s="403"/>
      <c r="H1031" s="403"/>
      <c r="I1031" s="62" t="s">
        <v>54</v>
      </c>
      <c r="J1031" s="62" t="s">
        <v>54</v>
      </c>
      <c r="K1031" s="164"/>
      <c r="L1031" s="63">
        <f>SUM(L1030:L1030)</f>
        <v>0</v>
      </c>
      <c r="M1031" s="63">
        <f t="shared" ref="M1031:O1031" si="1116">SUM(M1030:M1030)</f>
        <v>0</v>
      </c>
      <c r="N1031" s="63">
        <f t="shared" si="1116"/>
        <v>0</v>
      </c>
      <c r="O1031" s="63">
        <f t="shared" si="1116"/>
        <v>0</v>
      </c>
      <c r="P1031" s="62" t="s">
        <v>54</v>
      </c>
      <c r="Q1031" s="62" t="s">
        <v>54</v>
      </c>
      <c r="R1031" s="62" t="s">
        <v>54</v>
      </c>
      <c r="S1031" s="489"/>
      <c r="T1031" s="490"/>
      <c r="U1031" s="251"/>
      <c r="V1031" s="404">
        <f t="shared" ref="V1031" si="1117">$AB$15-((N1031*24))</f>
        <v>696</v>
      </c>
      <c r="W1031" s="405">
        <v>125</v>
      </c>
      <c r="X1031" s="98"/>
      <c r="Y1031" s="406">
        <f t="shared" ref="Y1031" si="1118">W1031</f>
        <v>125</v>
      </c>
      <c r="Z1031" s="404">
        <f t="shared" ref="Z1031" si="1119">(Y1031*(V1031-L1031*24))/V1031</f>
        <v>125</v>
      </c>
      <c r="AA1031" s="407">
        <f t="shared" ref="AA1031" si="1120">(Z1031/Y1031)*100</f>
        <v>100</v>
      </c>
      <c r="AB1031" s="59"/>
    </row>
    <row r="1032" spans="1:44" s="69" customFormat="1" ht="30" customHeight="1">
      <c r="A1032" s="807">
        <v>27</v>
      </c>
      <c r="B1032" s="806" t="s">
        <v>810</v>
      </c>
      <c r="C1032" s="805" t="s">
        <v>811</v>
      </c>
      <c r="D1032" s="809">
        <v>125</v>
      </c>
      <c r="E1032" s="804" t="s">
        <v>53</v>
      </c>
      <c r="F1032" s="38" t="s">
        <v>54</v>
      </c>
      <c r="G1032" s="399"/>
      <c r="H1032" s="399"/>
      <c r="I1032" s="247"/>
      <c r="J1032" s="247"/>
      <c r="K1032" s="247"/>
      <c r="L1032" s="84">
        <f>IF(RIGHT(S1032)="T",(+H1032-G1032),0)</f>
        <v>0</v>
      </c>
      <c r="M1032" s="84">
        <f>IF(RIGHT(S1032)="U",(+H1032-G1032),0)</f>
        <v>0</v>
      </c>
      <c r="N1032" s="84">
        <f>IF(RIGHT(S1032)="C",(+H1032-G1032),0)</f>
        <v>0</v>
      </c>
      <c r="O1032" s="84">
        <f>IF(RIGHT(S1032)="D",(+H1032-G1032),0)</f>
        <v>0</v>
      </c>
      <c r="P1032" s="576"/>
      <c r="Q1032" s="576"/>
      <c r="R1032" s="576"/>
      <c r="S1032" s="393"/>
      <c r="T1032" s="618"/>
      <c r="U1032" s="576"/>
      <c r="V1032" s="107"/>
      <c r="W1032" s="809"/>
      <c r="X1032" s="803"/>
      <c r="Y1032" s="109"/>
      <c r="Z1032" s="107"/>
      <c r="AA1032" s="110"/>
      <c r="AB1032" s="59"/>
    </row>
    <row r="1033" spans="1:44" s="69" customFormat="1" ht="30" customHeight="1" thickBot="1">
      <c r="A1033" s="484"/>
      <c r="B1033" s="251"/>
      <c r="C1033" s="488" t="s">
        <v>58</v>
      </c>
      <c r="D1033" s="251"/>
      <c r="E1033" s="61"/>
      <c r="F1033" s="62" t="s">
        <v>54</v>
      </c>
      <c r="G1033" s="403"/>
      <c r="H1033" s="403"/>
      <c r="I1033" s="62" t="s">
        <v>54</v>
      </c>
      <c r="J1033" s="62" t="s">
        <v>54</v>
      </c>
      <c r="K1033" s="164"/>
      <c r="L1033" s="63">
        <f>SUM(L1032:L1032)</f>
        <v>0</v>
      </c>
      <c r="M1033" s="63">
        <f t="shared" ref="M1033:O1033" si="1121">SUM(M1032:M1032)</f>
        <v>0</v>
      </c>
      <c r="N1033" s="63">
        <f t="shared" si="1121"/>
        <v>0</v>
      </c>
      <c r="O1033" s="63">
        <f t="shared" si="1121"/>
        <v>0</v>
      </c>
      <c r="P1033" s="62" t="s">
        <v>54</v>
      </c>
      <c r="Q1033" s="62" t="s">
        <v>54</v>
      </c>
      <c r="R1033" s="62" t="s">
        <v>54</v>
      </c>
      <c r="S1033" s="489"/>
      <c r="T1033" s="490"/>
      <c r="U1033" s="251"/>
      <c r="V1033" s="404">
        <f t="shared" ref="V1033" si="1122">$AB$15-((N1033*24))</f>
        <v>696</v>
      </c>
      <c r="W1033" s="405">
        <v>125</v>
      </c>
      <c r="X1033" s="98"/>
      <c r="Y1033" s="406">
        <f t="shared" ref="Y1033" si="1123">W1033</f>
        <v>125</v>
      </c>
      <c r="Z1033" s="404">
        <f t="shared" ref="Z1033" si="1124">(Y1033*(V1033-L1033*24))/V1033</f>
        <v>125</v>
      </c>
      <c r="AA1033" s="407">
        <f t="shared" ref="AA1033" si="1125">(Z1033/Y1033)*100</f>
        <v>100</v>
      </c>
      <c r="AB1033" s="59"/>
    </row>
    <row r="1034" spans="1:44" s="51" customFormat="1" ht="30" customHeight="1" thickBot="1">
      <c r="A1034" s="1046">
        <v>29</v>
      </c>
      <c r="B1034" s="1074" t="s">
        <v>685</v>
      </c>
      <c r="C1034" s="1055" t="s">
        <v>686</v>
      </c>
      <c r="D1034" s="1070">
        <v>125</v>
      </c>
      <c r="E1034" s="1036" t="s">
        <v>53</v>
      </c>
      <c r="F1034" s="38" t="s">
        <v>54</v>
      </c>
      <c r="G1034" s="399">
        <v>42406.44027777778</v>
      </c>
      <c r="H1034" s="399">
        <v>42406.637499999997</v>
      </c>
      <c r="I1034" s="247"/>
      <c r="J1034" s="247"/>
      <c r="K1034" s="247"/>
      <c r="L1034" s="84">
        <f>IF(RIGHT(S1034)="T",(+H1034-G1034),0)</f>
        <v>0</v>
      </c>
      <c r="M1034" s="84">
        <f>IF(RIGHT(S1034)="U",(+H1034-G1034),0)</f>
        <v>0</v>
      </c>
      <c r="N1034" s="84">
        <f>IF(RIGHT(S1034)="C",(+H1034-G1034),0)</f>
        <v>0</v>
      </c>
      <c r="O1034" s="84">
        <f>IF(RIGHT(S1034)="D",(+H1034-G1034),0)</f>
        <v>0.19722222221753327</v>
      </c>
      <c r="P1034" s="576"/>
      <c r="Q1034" s="576"/>
      <c r="R1034" s="576"/>
      <c r="S1034" s="898" t="s">
        <v>865</v>
      </c>
      <c r="T1034" s="726" t="s">
        <v>867</v>
      </c>
      <c r="U1034" s="576"/>
      <c r="V1034" s="107"/>
      <c r="W1034" s="108"/>
      <c r="X1034" s="530"/>
      <c r="Y1034" s="109"/>
      <c r="Z1034" s="107"/>
      <c r="AA1034" s="110"/>
      <c r="AB1034" s="179"/>
      <c r="AC1034" s="179"/>
      <c r="AD1034" s="179"/>
      <c r="AE1034" s="179"/>
      <c r="AF1034" s="50"/>
      <c r="AG1034" s="50"/>
      <c r="AH1034" s="50"/>
      <c r="AI1034" s="50"/>
      <c r="AJ1034" s="50"/>
      <c r="AK1034" s="50"/>
      <c r="AL1034" s="50"/>
      <c r="AM1034" s="50"/>
      <c r="AN1034" s="50"/>
      <c r="AO1034" s="50"/>
      <c r="AP1034" s="50"/>
      <c r="AQ1034" s="50"/>
      <c r="AR1034" s="50"/>
    </row>
    <row r="1035" spans="1:44" s="51" customFormat="1" ht="30" customHeight="1" thickBot="1">
      <c r="A1035" s="1047"/>
      <c r="B1035" s="1075"/>
      <c r="C1035" s="1056"/>
      <c r="D1035" s="1071"/>
      <c r="E1035" s="1037"/>
      <c r="F1035" s="38" t="s">
        <v>54</v>
      </c>
      <c r="G1035" s="399">
        <v>42410.379861111112</v>
      </c>
      <c r="H1035" s="399">
        <v>42410.893055555556</v>
      </c>
      <c r="I1035" s="247"/>
      <c r="J1035" s="247"/>
      <c r="K1035" s="247"/>
      <c r="L1035" s="84">
        <f t="shared" ref="L1035:L1036" si="1126">IF(RIGHT(S1035)="T",(+H1035-G1035),0)</f>
        <v>0</v>
      </c>
      <c r="M1035" s="84">
        <f t="shared" ref="M1035:M1036" si="1127">IF(RIGHT(S1035)="U",(+H1035-G1035),0)</f>
        <v>0</v>
      </c>
      <c r="N1035" s="84">
        <f t="shared" ref="N1035:N1036" si="1128">IF(RIGHT(S1035)="C",(+H1035-G1035),0)</f>
        <v>0</v>
      </c>
      <c r="O1035" s="84">
        <f t="shared" ref="O1035:O1036" si="1129">IF(RIGHT(S1035)="D",(+H1035-G1035),0)</f>
        <v>0.51319444444379769</v>
      </c>
      <c r="P1035" s="576"/>
      <c r="Q1035" s="576"/>
      <c r="R1035" s="576"/>
      <c r="S1035" s="898" t="s">
        <v>865</v>
      </c>
      <c r="T1035" s="726" t="s">
        <v>868</v>
      </c>
      <c r="U1035" s="576"/>
      <c r="V1035" s="189"/>
      <c r="W1035" s="927"/>
      <c r="X1035" s="915"/>
      <c r="Y1035" s="191"/>
      <c r="Z1035" s="189"/>
      <c r="AA1035" s="443"/>
      <c r="AB1035" s="179"/>
      <c r="AC1035" s="179"/>
      <c r="AD1035" s="179"/>
      <c r="AE1035" s="179"/>
      <c r="AF1035" s="50"/>
      <c r="AG1035" s="50"/>
      <c r="AH1035" s="50"/>
      <c r="AI1035" s="50"/>
      <c r="AJ1035" s="50"/>
      <c r="AK1035" s="50"/>
      <c r="AL1035" s="50"/>
      <c r="AM1035" s="50"/>
      <c r="AN1035" s="50"/>
      <c r="AO1035" s="50"/>
      <c r="AP1035" s="50"/>
      <c r="AQ1035" s="50"/>
      <c r="AR1035" s="50"/>
    </row>
    <row r="1036" spans="1:44" s="51" customFormat="1" ht="30" customHeight="1">
      <c r="A1036" s="1047"/>
      <c r="B1036" s="1075"/>
      <c r="C1036" s="1056"/>
      <c r="D1036" s="1071"/>
      <c r="E1036" s="1037"/>
      <c r="F1036" s="38" t="s">
        <v>54</v>
      </c>
      <c r="G1036" s="399">
        <v>42416.491666666669</v>
      </c>
      <c r="H1036" s="399">
        <v>42416.794444444444</v>
      </c>
      <c r="I1036" s="247"/>
      <c r="J1036" s="247"/>
      <c r="K1036" s="247"/>
      <c r="L1036" s="84">
        <f t="shared" si="1126"/>
        <v>0</v>
      </c>
      <c r="M1036" s="84">
        <f t="shared" si="1127"/>
        <v>0</v>
      </c>
      <c r="N1036" s="84">
        <f t="shared" si="1128"/>
        <v>0</v>
      </c>
      <c r="O1036" s="84">
        <f t="shared" si="1129"/>
        <v>0.30277777777519077</v>
      </c>
      <c r="P1036" s="576"/>
      <c r="Q1036" s="576"/>
      <c r="R1036" s="576"/>
      <c r="S1036" s="898" t="s">
        <v>865</v>
      </c>
      <c r="T1036" s="726" t="s">
        <v>867</v>
      </c>
      <c r="U1036" s="576"/>
      <c r="V1036" s="189"/>
      <c r="W1036" s="927"/>
      <c r="X1036" s="915"/>
      <c r="Y1036" s="191"/>
      <c r="Z1036" s="189"/>
      <c r="AA1036" s="443"/>
      <c r="AB1036" s="179"/>
      <c r="AC1036" s="179"/>
      <c r="AD1036" s="179"/>
      <c r="AE1036" s="179"/>
      <c r="AF1036" s="50"/>
      <c r="AG1036" s="50"/>
      <c r="AH1036" s="50"/>
      <c r="AI1036" s="50"/>
      <c r="AJ1036" s="50"/>
      <c r="AK1036" s="50"/>
      <c r="AL1036" s="50"/>
      <c r="AM1036" s="50"/>
      <c r="AN1036" s="50"/>
      <c r="AO1036" s="50"/>
      <c r="AP1036" s="50"/>
      <c r="AQ1036" s="50"/>
      <c r="AR1036" s="50"/>
    </row>
    <row r="1037" spans="1:44" s="69" customFormat="1" ht="30" customHeight="1" thickBot="1">
      <c r="A1037" s="484"/>
      <c r="B1037" s="251"/>
      <c r="C1037" s="488" t="s">
        <v>58</v>
      </c>
      <c r="D1037" s="251"/>
      <c r="E1037" s="61"/>
      <c r="F1037" s="62" t="s">
        <v>54</v>
      </c>
      <c r="G1037" s="403"/>
      <c r="H1037" s="403"/>
      <c r="I1037" s="62" t="s">
        <v>54</v>
      </c>
      <c r="J1037" s="62" t="s">
        <v>54</v>
      </c>
      <c r="K1037" s="164"/>
      <c r="L1037" s="63">
        <f>SUM(L1034:L1036)</f>
        <v>0</v>
      </c>
      <c r="M1037" s="63">
        <f>SUM(M1034:M1036)</f>
        <v>0</v>
      </c>
      <c r="N1037" s="63">
        <f>SUM(N1034:N1036)</f>
        <v>0</v>
      </c>
      <c r="O1037" s="63">
        <f>SUM(O1034:O1036)</f>
        <v>1.0131944444365217</v>
      </c>
      <c r="P1037" s="62" t="s">
        <v>54</v>
      </c>
      <c r="Q1037" s="62" t="s">
        <v>54</v>
      </c>
      <c r="R1037" s="62" t="s">
        <v>54</v>
      </c>
      <c r="S1037" s="489"/>
      <c r="T1037" s="490"/>
      <c r="U1037" s="251"/>
      <c r="V1037" s="404">
        <f t="shared" ref="V1037" si="1130">$AB$15-((N1037*24))</f>
        <v>696</v>
      </c>
      <c r="W1037" s="405">
        <v>125</v>
      </c>
      <c r="X1037" s="98"/>
      <c r="Y1037" s="406">
        <f t="shared" ref="Y1037" si="1131">W1037</f>
        <v>125</v>
      </c>
      <c r="Z1037" s="404">
        <f t="shared" ref="Z1037" si="1132">(Y1037*(V1037-L1037*24))/V1037</f>
        <v>125</v>
      </c>
      <c r="AA1037" s="407">
        <f t="shared" ref="AA1037" si="1133">(Z1037/Y1037)*100</f>
        <v>100</v>
      </c>
      <c r="AB1037" s="59"/>
    </row>
    <row r="1038" spans="1:44" s="51" customFormat="1" ht="30" customHeight="1" thickBot="1">
      <c r="A1038" s="353">
        <v>30</v>
      </c>
      <c r="B1038" s="100" t="s">
        <v>687</v>
      </c>
      <c r="C1038" s="245" t="s">
        <v>688</v>
      </c>
      <c r="D1038" s="65">
        <v>240</v>
      </c>
      <c r="E1038" s="102" t="s">
        <v>53</v>
      </c>
      <c r="F1038" s="103" t="s">
        <v>54</v>
      </c>
      <c r="G1038" s="371"/>
      <c r="H1038" s="371"/>
      <c r="I1038" s="246"/>
      <c r="J1038" s="246"/>
      <c r="K1038" s="246"/>
      <c r="L1038" s="259"/>
      <c r="M1038" s="259"/>
      <c r="N1038" s="259"/>
      <c r="O1038" s="283"/>
      <c r="P1038" s="283"/>
      <c r="Q1038" s="283"/>
      <c r="R1038" s="283"/>
      <c r="S1038" s="283"/>
      <c r="T1038" s="390"/>
      <c r="U1038" s="283"/>
      <c r="V1038" s="64">
        <f t="shared" si="1102"/>
        <v>696</v>
      </c>
      <c r="W1038" s="65">
        <v>240</v>
      </c>
      <c r="X1038" s="66"/>
      <c r="Y1038" s="67">
        <f t="shared" si="1042"/>
        <v>240</v>
      </c>
      <c r="Z1038" s="64">
        <f t="shared" si="1104"/>
        <v>240</v>
      </c>
      <c r="AA1038" s="68">
        <f t="shared" si="1044"/>
        <v>100</v>
      </c>
      <c r="AB1038" s="179"/>
      <c r="AC1038" s="179"/>
      <c r="AD1038" s="179"/>
      <c r="AE1038" s="179"/>
      <c r="AF1038" s="50"/>
      <c r="AG1038" s="50"/>
      <c r="AH1038" s="50"/>
      <c r="AI1038" s="50"/>
      <c r="AJ1038" s="50"/>
      <c r="AK1038" s="50"/>
      <c r="AL1038" s="50"/>
      <c r="AM1038" s="50"/>
      <c r="AN1038" s="50"/>
      <c r="AO1038" s="50"/>
      <c r="AP1038" s="50"/>
      <c r="AQ1038" s="50"/>
      <c r="AR1038" s="50"/>
    </row>
    <row r="1039" spans="1:44" s="51" customFormat="1" ht="30" customHeight="1">
      <c r="A1039" s="1046">
        <v>31</v>
      </c>
      <c r="B1039" s="1074" t="s">
        <v>689</v>
      </c>
      <c r="C1039" s="1055" t="s">
        <v>690</v>
      </c>
      <c r="D1039" s="1070">
        <v>50</v>
      </c>
      <c r="E1039" s="1037" t="s">
        <v>53</v>
      </c>
      <c r="F1039" s="38" t="s">
        <v>54</v>
      </c>
      <c r="G1039" s="399"/>
      <c r="H1039" s="399"/>
      <c r="I1039" s="247"/>
      <c r="J1039" s="247"/>
      <c r="K1039" s="247"/>
      <c r="L1039" s="474">
        <f t="shared" ref="L1039:L1040" si="1134">IF(RIGHT(S1039)="T",(+H1039-G1039),0)</f>
        <v>0</v>
      </c>
      <c r="M1039" s="474">
        <f t="shared" ref="M1039:M1040" si="1135">IF(RIGHT(S1039)="U",(+H1039-G1039),0)</f>
        <v>0</v>
      </c>
      <c r="N1039" s="474">
        <f t="shared" ref="N1039:N1040" si="1136">IF(RIGHT(S1039)="C",(+H1039-G1039),0)</f>
        <v>0</v>
      </c>
      <c r="O1039" s="474">
        <f t="shared" ref="O1039:O1040" si="1137">IF(RIGHT(S1039)="D",(+H1039-G1039),0)</f>
        <v>0</v>
      </c>
      <c r="P1039" s="44"/>
      <c r="Q1039" s="44"/>
      <c r="R1039" s="44"/>
      <c r="S1039" s="898"/>
      <c r="T1039" s="726"/>
      <c r="U1039" s="44"/>
      <c r="V1039" s="107"/>
      <c r="W1039" s="108"/>
      <c r="X1039" s="530"/>
      <c r="Y1039" s="109"/>
      <c r="Z1039" s="107"/>
      <c r="AA1039" s="110"/>
      <c r="AB1039" s="179"/>
      <c r="AC1039" s="179"/>
      <c r="AD1039" s="179"/>
      <c r="AE1039" s="179"/>
      <c r="AF1039" s="50"/>
      <c r="AG1039" s="50"/>
      <c r="AH1039" s="50"/>
      <c r="AI1039" s="50"/>
      <c r="AJ1039" s="50"/>
      <c r="AK1039" s="50"/>
      <c r="AL1039" s="50"/>
      <c r="AM1039" s="50"/>
      <c r="AN1039" s="50"/>
      <c r="AO1039" s="50"/>
      <c r="AP1039" s="50"/>
      <c r="AQ1039" s="50"/>
      <c r="AR1039" s="50"/>
    </row>
    <row r="1040" spans="1:44" s="51" customFormat="1" ht="30" customHeight="1">
      <c r="A1040" s="1048"/>
      <c r="B1040" s="1093"/>
      <c r="C1040" s="1068"/>
      <c r="D1040" s="1084"/>
      <c r="E1040" s="1038"/>
      <c r="F1040" s="275"/>
      <c r="G1040" s="399"/>
      <c r="H1040" s="399"/>
      <c r="I1040" s="570"/>
      <c r="J1040" s="570"/>
      <c r="K1040" s="570"/>
      <c r="L1040" s="474">
        <f t="shared" si="1134"/>
        <v>0</v>
      </c>
      <c r="M1040" s="474">
        <f t="shared" si="1135"/>
        <v>0</v>
      </c>
      <c r="N1040" s="474">
        <f t="shared" si="1136"/>
        <v>0</v>
      </c>
      <c r="O1040" s="474">
        <f t="shared" si="1137"/>
        <v>0</v>
      </c>
      <c r="P1040" s="228"/>
      <c r="Q1040" s="228"/>
      <c r="R1040" s="228"/>
      <c r="S1040" s="898"/>
      <c r="T1040" s="726"/>
      <c r="U1040" s="228"/>
      <c r="V1040" s="207"/>
      <c r="W1040" s="208"/>
      <c r="X1040" s="209"/>
      <c r="Y1040" s="210"/>
      <c r="Z1040" s="207"/>
      <c r="AA1040" s="470"/>
      <c r="AB1040" s="179"/>
      <c r="AC1040" s="179"/>
      <c r="AD1040" s="179"/>
      <c r="AE1040" s="179"/>
      <c r="AF1040" s="50"/>
      <c r="AG1040" s="50"/>
      <c r="AH1040" s="50"/>
      <c r="AI1040" s="50"/>
      <c r="AJ1040" s="50"/>
      <c r="AK1040" s="50"/>
      <c r="AL1040" s="50"/>
      <c r="AM1040" s="50"/>
      <c r="AN1040" s="50"/>
      <c r="AO1040" s="50"/>
      <c r="AP1040" s="50"/>
      <c r="AQ1040" s="50"/>
      <c r="AR1040" s="50"/>
    </row>
    <row r="1041" spans="1:44" s="69" customFormat="1" ht="30" customHeight="1" thickBot="1">
      <c r="A1041" s="484"/>
      <c r="B1041" s="251"/>
      <c r="C1041" s="488" t="s">
        <v>58</v>
      </c>
      <c r="D1041" s="251"/>
      <c r="E1041" s="61"/>
      <c r="F1041" s="62" t="s">
        <v>54</v>
      </c>
      <c r="G1041" s="403"/>
      <c r="H1041" s="403"/>
      <c r="I1041" s="62" t="s">
        <v>54</v>
      </c>
      <c r="J1041" s="62" t="s">
        <v>54</v>
      </c>
      <c r="K1041" s="164"/>
      <c r="L1041" s="63">
        <f>SUM(L1039:L1040)</f>
        <v>0</v>
      </c>
      <c r="M1041" s="63">
        <f>SUM(M1039:M1040)</f>
        <v>0</v>
      </c>
      <c r="N1041" s="63">
        <f>SUM(N1039:N1040)</f>
        <v>0</v>
      </c>
      <c r="O1041" s="63">
        <f>SUM(O1039:O1040)</f>
        <v>0</v>
      </c>
      <c r="P1041" s="62" t="s">
        <v>54</v>
      </c>
      <c r="Q1041" s="62" t="s">
        <v>54</v>
      </c>
      <c r="R1041" s="62" t="s">
        <v>54</v>
      </c>
      <c r="S1041" s="489"/>
      <c r="T1041" s="490"/>
      <c r="U1041" s="251"/>
      <c r="V1041" s="404">
        <f t="shared" ref="V1041" si="1138">$AB$15-((N1041*24))</f>
        <v>696</v>
      </c>
      <c r="W1041" s="405">
        <v>50</v>
      </c>
      <c r="X1041" s="98"/>
      <c r="Y1041" s="406">
        <f t="shared" ref="Y1041" si="1139">W1041</f>
        <v>50</v>
      </c>
      <c r="Z1041" s="404">
        <f t="shared" ref="Z1041" si="1140">(Y1041*(V1041-L1041*24))/V1041</f>
        <v>50</v>
      </c>
      <c r="AA1041" s="407">
        <f t="shared" ref="AA1041" si="1141">(Z1041/Y1041)*100</f>
        <v>100</v>
      </c>
      <c r="AB1041" s="59"/>
    </row>
    <row r="1042" spans="1:44" s="51" customFormat="1" ht="30" customHeight="1" thickBot="1">
      <c r="A1042" s="1046">
        <v>32</v>
      </c>
      <c r="B1042" s="1074" t="s">
        <v>691</v>
      </c>
      <c r="C1042" s="1055" t="s">
        <v>692</v>
      </c>
      <c r="D1042" s="1070">
        <v>125</v>
      </c>
      <c r="E1042" s="1053" t="s">
        <v>53</v>
      </c>
      <c r="F1042" s="38" t="s">
        <v>54</v>
      </c>
      <c r="G1042" s="399"/>
      <c r="H1042" s="399"/>
      <c r="I1042" s="247"/>
      <c r="J1042" s="247"/>
      <c r="K1042" s="247"/>
      <c r="L1042" s="474">
        <f t="shared" ref="L1042" si="1142">IF(RIGHT(S1042)="T",(+H1042-G1042),0)</f>
        <v>0</v>
      </c>
      <c r="M1042" s="474">
        <f t="shared" ref="M1042" si="1143">IF(RIGHT(S1042)="U",(+H1042-G1042),0)</f>
        <v>0</v>
      </c>
      <c r="N1042" s="474">
        <f t="shared" ref="N1042" si="1144">IF(RIGHT(S1042)="C",(+H1042-G1042),0)</f>
        <v>0</v>
      </c>
      <c r="O1042" s="474">
        <f t="shared" ref="O1042" si="1145">IF(RIGHT(S1042)="D",(+H1042-G1042),0)</f>
        <v>0</v>
      </c>
      <c r="P1042" s="576"/>
      <c r="Q1042" s="576"/>
      <c r="R1042" s="576"/>
      <c r="S1042" s="898"/>
      <c r="T1042" s="726"/>
      <c r="U1042" s="576"/>
      <c r="V1042" s="107"/>
      <c r="W1042" s="108"/>
      <c r="X1042" s="530"/>
      <c r="Y1042" s="109"/>
      <c r="Z1042" s="107"/>
      <c r="AA1042" s="110"/>
      <c r="AB1042" s="179"/>
      <c r="AC1042" s="179"/>
      <c r="AD1042" s="179"/>
      <c r="AE1042" s="179"/>
      <c r="AF1042" s="50"/>
      <c r="AG1042" s="50"/>
      <c r="AH1042" s="50"/>
      <c r="AI1042" s="50"/>
      <c r="AJ1042" s="50"/>
      <c r="AK1042" s="50"/>
      <c r="AL1042" s="50"/>
      <c r="AM1042" s="50"/>
      <c r="AN1042" s="50"/>
      <c r="AO1042" s="50"/>
      <c r="AP1042" s="50"/>
      <c r="AQ1042" s="50"/>
      <c r="AR1042" s="50"/>
    </row>
    <row r="1043" spans="1:44" s="51" customFormat="1" ht="30" customHeight="1">
      <c r="A1043" s="1047"/>
      <c r="B1043" s="1075"/>
      <c r="C1043" s="1056"/>
      <c r="D1043" s="1071"/>
      <c r="E1043" s="1054"/>
      <c r="F1043" s="38" t="s">
        <v>54</v>
      </c>
      <c r="G1043" s="399"/>
      <c r="H1043" s="399"/>
      <c r="I1043" s="247"/>
      <c r="J1043" s="247"/>
      <c r="K1043" s="247"/>
      <c r="L1043" s="474">
        <f t="shared" ref="L1043" si="1146">IF(RIGHT(S1043)="T",(+H1043-G1043),0)</f>
        <v>0</v>
      </c>
      <c r="M1043" s="474">
        <f t="shared" ref="M1043" si="1147">IF(RIGHT(S1043)="U",(+H1043-G1043),0)</f>
        <v>0</v>
      </c>
      <c r="N1043" s="474">
        <f t="shared" ref="N1043" si="1148">IF(RIGHT(S1043)="C",(+H1043-G1043),0)</f>
        <v>0</v>
      </c>
      <c r="O1043" s="474">
        <f t="shared" ref="O1043" si="1149">IF(RIGHT(S1043)="D",(+H1043-G1043),0)</f>
        <v>0</v>
      </c>
      <c r="P1043" s="576"/>
      <c r="Q1043" s="576"/>
      <c r="R1043" s="576"/>
      <c r="S1043" s="898"/>
      <c r="T1043" s="726"/>
      <c r="U1043" s="576"/>
      <c r="V1043" s="189"/>
      <c r="W1043" s="791"/>
      <c r="X1043" s="777"/>
      <c r="Y1043" s="191"/>
      <c r="Z1043" s="189"/>
      <c r="AA1043" s="443"/>
      <c r="AB1043" s="179"/>
      <c r="AC1043" s="179"/>
      <c r="AD1043" s="179"/>
      <c r="AE1043" s="179"/>
      <c r="AF1043" s="50"/>
      <c r="AG1043" s="50"/>
      <c r="AH1043" s="50"/>
      <c r="AI1043" s="50"/>
      <c r="AJ1043" s="50"/>
      <c r="AK1043" s="50"/>
      <c r="AL1043" s="50"/>
      <c r="AM1043" s="50"/>
      <c r="AN1043" s="50"/>
      <c r="AO1043" s="50"/>
      <c r="AP1043" s="50"/>
      <c r="AQ1043" s="50"/>
      <c r="AR1043" s="50"/>
    </row>
    <row r="1044" spans="1:44" s="69" customFormat="1" ht="30" customHeight="1" thickBot="1">
      <c r="A1044" s="484"/>
      <c r="B1044" s="251"/>
      <c r="C1044" s="488" t="s">
        <v>58</v>
      </c>
      <c r="D1044" s="251"/>
      <c r="E1044" s="61"/>
      <c r="F1044" s="62" t="s">
        <v>54</v>
      </c>
      <c r="G1044" s="403"/>
      <c r="H1044" s="403"/>
      <c r="I1044" s="62" t="s">
        <v>54</v>
      </c>
      <c r="J1044" s="62" t="s">
        <v>54</v>
      </c>
      <c r="K1044" s="164"/>
      <c r="L1044" s="63">
        <f>SUM(L1042:L1043)</f>
        <v>0</v>
      </c>
      <c r="M1044" s="63">
        <f>SUM(M1042:M1043)</f>
        <v>0</v>
      </c>
      <c r="N1044" s="63">
        <f>SUM(N1042:N1043)</f>
        <v>0</v>
      </c>
      <c r="O1044" s="63">
        <f>SUM(O1042:O1043)</f>
        <v>0</v>
      </c>
      <c r="P1044" s="62" t="s">
        <v>54</v>
      </c>
      <c r="Q1044" s="62" t="s">
        <v>54</v>
      </c>
      <c r="R1044" s="62" t="s">
        <v>54</v>
      </c>
      <c r="S1044" s="489"/>
      <c r="T1044" s="490"/>
      <c r="U1044" s="251"/>
      <c r="V1044" s="404">
        <f t="shared" ref="V1044" si="1150">$AB$15-((N1044*24))</f>
        <v>696</v>
      </c>
      <c r="W1044" s="405">
        <v>125</v>
      </c>
      <c r="X1044" s="98"/>
      <c r="Y1044" s="406">
        <f t="shared" ref="Y1044" si="1151">W1044</f>
        <v>125</v>
      </c>
      <c r="Z1044" s="404">
        <f t="shared" ref="Z1044" si="1152">(Y1044*(V1044-L1044*24))/V1044</f>
        <v>125</v>
      </c>
      <c r="AA1044" s="407">
        <f t="shared" ref="AA1044" si="1153">(Z1044/Y1044)*100</f>
        <v>100</v>
      </c>
      <c r="AB1044" s="59"/>
    </row>
    <row r="1045" spans="1:44" s="51" customFormat="1" ht="30" customHeight="1" thickBot="1">
      <c r="A1045" s="353">
        <v>33</v>
      </c>
      <c r="B1045" s="100" t="s">
        <v>693</v>
      </c>
      <c r="C1045" s="245" t="s">
        <v>694</v>
      </c>
      <c r="D1045" s="65">
        <v>80</v>
      </c>
      <c r="E1045" s="61" t="s">
        <v>53</v>
      </c>
      <c r="F1045" s="103" t="s">
        <v>54</v>
      </c>
      <c r="G1045" s="371"/>
      <c r="H1045" s="371"/>
      <c r="I1045" s="246"/>
      <c r="J1045" s="246"/>
      <c r="K1045" s="246"/>
      <c r="L1045" s="259"/>
      <c r="M1045" s="259"/>
      <c r="N1045" s="259"/>
      <c r="O1045" s="283"/>
      <c r="P1045" s="283"/>
      <c r="Q1045" s="283"/>
      <c r="R1045" s="283"/>
      <c r="S1045" s="283"/>
      <c r="T1045" s="390"/>
      <c r="U1045" s="283"/>
      <c r="V1045" s="64">
        <f t="shared" si="1102"/>
        <v>696</v>
      </c>
      <c r="W1045" s="65">
        <v>80</v>
      </c>
      <c r="X1045" s="66"/>
      <c r="Y1045" s="67">
        <f t="shared" si="1042"/>
        <v>80</v>
      </c>
      <c r="Z1045" s="64">
        <f t="shared" si="1104"/>
        <v>80</v>
      </c>
      <c r="AA1045" s="68">
        <f t="shared" si="1044"/>
        <v>100</v>
      </c>
      <c r="AB1045" s="179"/>
      <c r="AC1045" s="179"/>
      <c r="AD1045" s="179"/>
      <c r="AE1045" s="179"/>
      <c r="AF1045" s="50"/>
      <c r="AG1045" s="50"/>
      <c r="AH1045" s="50"/>
      <c r="AI1045" s="50"/>
      <c r="AJ1045" s="50"/>
      <c r="AK1045" s="50"/>
      <c r="AL1045" s="50"/>
      <c r="AM1045" s="50"/>
      <c r="AN1045" s="50"/>
      <c r="AO1045" s="50"/>
      <c r="AP1045" s="50"/>
      <c r="AQ1045" s="50"/>
      <c r="AR1045" s="50"/>
    </row>
    <row r="1046" spans="1:44" s="51" customFormat="1" ht="30" customHeight="1">
      <c r="A1046" s="1015">
        <v>34</v>
      </c>
      <c r="B1046" s="1010" t="s">
        <v>804</v>
      </c>
      <c r="C1046" s="1014" t="s">
        <v>805</v>
      </c>
      <c r="D1046" s="1013">
        <v>80</v>
      </c>
      <c r="E1046" s="1012" t="s">
        <v>53</v>
      </c>
      <c r="F1046" s="38" t="s">
        <v>54</v>
      </c>
      <c r="G1046" s="399">
        <v>42417.322222222225</v>
      </c>
      <c r="H1046" s="399">
        <v>42417.758333333331</v>
      </c>
      <c r="I1046" s="481"/>
      <c r="J1046" s="481"/>
      <c r="K1046" s="481"/>
      <c r="L1046" s="78">
        <f t="shared" ref="L1046" si="1154">IF(RIGHT(S1046)="T",(+H1046-G1046),0)</f>
        <v>0</v>
      </c>
      <c r="M1046" s="78">
        <f t="shared" ref="M1046" si="1155">IF(RIGHT(S1046)="U",(+H1046-G1046),0)</f>
        <v>0</v>
      </c>
      <c r="N1046" s="78">
        <f t="shared" ref="N1046" si="1156">IF(RIGHT(S1046)="C",(+H1046-G1046),0)</f>
        <v>0</v>
      </c>
      <c r="O1046" s="78">
        <f t="shared" ref="O1046" si="1157">IF(RIGHT(S1046)="D",(+H1046-G1046),0)</f>
        <v>0.43611111110658385</v>
      </c>
      <c r="P1046" s="731"/>
      <c r="Q1046" s="731"/>
      <c r="R1046" s="731"/>
      <c r="S1046" s="898" t="s">
        <v>865</v>
      </c>
      <c r="T1046" s="726" t="s">
        <v>868</v>
      </c>
      <c r="U1046" s="576"/>
      <c r="V1046" s="107"/>
      <c r="W1046" s="809"/>
      <c r="X1046" s="803"/>
      <c r="Y1046" s="109"/>
      <c r="Z1046" s="107"/>
      <c r="AA1046" s="110"/>
      <c r="AB1046" s="179"/>
      <c r="AC1046" s="179"/>
      <c r="AD1046" s="179"/>
      <c r="AE1046" s="179"/>
      <c r="AF1046" s="50"/>
      <c r="AG1046" s="50"/>
      <c r="AH1046" s="50"/>
      <c r="AI1046" s="50"/>
      <c r="AJ1046" s="50"/>
      <c r="AK1046" s="50"/>
      <c r="AL1046" s="50"/>
      <c r="AM1046" s="50"/>
      <c r="AN1046" s="50"/>
      <c r="AO1046" s="50"/>
      <c r="AP1046" s="50"/>
      <c r="AQ1046" s="50"/>
      <c r="AR1046" s="50"/>
    </row>
    <row r="1047" spans="1:44" s="51" customFormat="1" ht="30" customHeight="1" thickBot="1">
      <c r="A1047" s="484"/>
      <c r="B1047" s="251"/>
      <c r="C1047" s="488" t="s">
        <v>58</v>
      </c>
      <c r="D1047" s="251"/>
      <c r="E1047" s="61"/>
      <c r="F1047" s="62" t="s">
        <v>54</v>
      </c>
      <c r="G1047" s="403"/>
      <c r="H1047" s="403"/>
      <c r="I1047" s="62" t="s">
        <v>54</v>
      </c>
      <c r="J1047" s="62" t="s">
        <v>54</v>
      </c>
      <c r="K1047" s="164"/>
      <c r="L1047" s="63">
        <f>SUM(L1046:L1046)</f>
        <v>0</v>
      </c>
      <c r="M1047" s="63">
        <f>SUM(M1046:M1046)</f>
        <v>0</v>
      </c>
      <c r="N1047" s="63">
        <f>SUM(N1046:N1046)</f>
        <v>0</v>
      </c>
      <c r="O1047" s="63">
        <f>SUM(O1046:O1046)</f>
        <v>0.43611111110658385</v>
      </c>
      <c r="P1047" s="62" t="s">
        <v>54</v>
      </c>
      <c r="Q1047" s="62" t="s">
        <v>54</v>
      </c>
      <c r="R1047" s="62" t="s">
        <v>54</v>
      </c>
      <c r="S1047" s="489"/>
      <c r="T1047" s="490"/>
      <c r="U1047" s="251"/>
      <c r="V1047" s="404">
        <f t="shared" ref="V1047" si="1158">$AB$15-((N1047*24))</f>
        <v>696</v>
      </c>
      <c r="W1047" s="405">
        <v>80</v>
      </c>
      <c r="X1047" s="98"/>
      <c r="Y1047" s="406">
        <f t="shared" ref="Y1047" si="1159">W1047</f>
        <v>80</v>
      </c>
      <c r="Z1047" s="404">
        <f t="shared" ref="Z1047" si="1160">(Y1047*(V1047-L1047*24))/V1047</f>
        <v>80</v>
      </c>
      <c r="AA1047" s="407">
        <f t="shared" ref="AA1047" si="1161">(Z1047/Y1047)*100</f>
        <v>100</v>
      </c>
      <c r="AB1047" s="179"/>
      <c r="AC1047" s="179"/>
      <c r="AD1047" s="179"/>
      <c r="AE1047" s="179"/>
      <c r="AF1047" s="50"/>
      <c r="AG1047" s="50"/>
      <c r="AH1047" s="50"/>
      <c r="AI1047" s="50"/>
      <c r="AJ1047" s="50"/>
      <c r="AK1047" s="50"/>
      <c r="AL1047" s="50"/>
      <c r="AM1047" s="50"/>
      <c r="AN1047" s="50"/>
      <c r="AO1047" s="50"/>
      <c r="AP1047" s="50"/>
      <c r="AQ1047" s="50"/>
      <c r="AR1047" s="50"/>
    </row>
    <row r="1048" spans="1:44" s="51" customFormat="1" ht="30" customHeight="1" thickBot="1">
      <c r="A1048" s="353">
        <v>35</v>
      </c>
      <c r="B1048" s="100" t="s">
        <v>695</v>
      </c>
      <c r="C1048" s="245" t="s">
        <v>696</v>
      </c>
      <c r="D1048" s="65">
        <v>80</v>
      </c>
      <c r="E1048" s="102" t="s">
        <v>53</v>
      </c>
      <c r="F1048" s="38" t="s">
        <v>54</v>
      </c>
      <c r="G1048" s="399"/>
      <c r="H1048" s="399"/>
      <c r="I1048" s="247"/>
      <c r="J1048" s="247"/>
      <c r="K1048" s="247"/>
      <c r="L1048" s="474">
        <f t="shared" ref="L1048" si="1162">IF(RIGHT(S1048)="T",(+H1048-G1048),0)</f>
        <v>0</v>
      </c>
      <c r="M1048" s="474">
        <f t="shared" ref="M1048" si="1163">IF(RIGHT(S1048)="U",(+H1048-G1048),0)</f>
        <v>0</v>
      </c>
      <c r="N1048" s="474">
        <f t="shared" ref="N1048" si="1164">IF(RIGHT(S1048)="C",(+H1048-G1048),0)</f>
        <v>0</v>
      </c>
      <c r="O1048" s="474">
        <f t="shared" ref="O1048" si="1165">IF(RIGHT(S1048)="D",(+H1048-G1048),0)</f>
        <v>0</v>
      </c>
      <c r="P1048" s="576"/>
      <c r="Q1048" s="576"/>
      <c r="R1048" s="576"/>
      <c r="S1048" s="393"/>
      <c r="T1048" s="726"/>
      <c r="U1048" s="576"/>
      <c r="V1048" s="107"/>
      <c r="W1048" s="821"/>
      <c r="X1048" s="817"/>
      <c r="Y1048" s="109"/>
      <c r="Z1048" s="107"/>
      <c r="AA1048" s="110"/>
      <c r="AB1048" s="179"/>
      <c r="AC1048" s="179"/>
      <c r="AD1048" s="179"/>
      <c r="AE1048" s="179"/>
      <c r="AF1048" s="50"/>
      <c r="AG1048" s="50"/>
      <c r="AH1048" s="50"/>
      <c r="AI1048" s="50"/>
      <c r="AJ1048" s="50"/>
      <c r="AK1048" s="50"/>
      <c r="AL1048" s="50"/>
      <c r="AM1048" s="50"/>
      <c r="AN1048" s="50"/>
      <c r="AO1048" s="50"/>
      <c r="AP1048" s="50"/>
      <c r="AQ1048" s="50"/>
      <c r="AR1048" s="50"/>
    </row>
    <row r="1049" spans="1:44" s="51" customFormat="1" ht="30" customHeight="1" thickBot="1">
      <c r="A1049" s="484"/>
      <c r="B1049" s="251"/>
      <c r="C1049" s="488" t="s">
        <v>58</v>
      </c>
      <c r="D1049" s="251"/>
      <c r="E1049" s="61"/>
      <c r="F1049" s="62" t="s">
        <v>54</v>
      </c>
      <c r="G1049" s="403"/>
      <c r="H1049" s="403"/>
      <c r="I1049" s="62" t="s">
        <v>54</v>
      </c>
      <c r="J1049" s="62" t="s">
        <v>54</v>
      </c>
      <c r="K1049" s="164"/>
      <c r="L1049" s="63">
        <f>SUM(L1048:L1048)</f>
        <v>0</v>
      </c>
      <c r="M1049" s="63">
        <f t="shared" ref="M1049:O1049" si="1166">SUM(M1048:M1048)</f>
        <v>0</v>
      </c>
      <c r="N1049" s="63">
        <f t="shared" si="1166"/>
        <v>0</v>
      </c>
      <c r="O1049" s="63">
        <f t="shared" si="1166"/>
        <v>0</v>
      </c>
      <c r="P1049" s="62" t="s">
        <v>54</v>
      </c>
      <c r="Q1049" s="62" t="s">
        <v>54</v>
      </c>
      <c r="R1049" s="62" t="s">
        <v>54</v>
      </c>
      <c r="S1049" s="489"/>
      <c r="T1049" s="490"/>
      <c r="U1049" s="251"/>
      <c r="V1049" s="64">
        <f t="shared" ref="V1049" si="1167">$AB$15-((N1049*24))</f>
        <v>696</v>
      </c>
      <c r="W1049" s="65">
        <v>80</v>
      </c>
      <c r="X1049" s="66"/>
      <c r="Y1049" s="67">
        <f t="shared" ref="Y1049" si="1168">W1049</f>
        <v>80</v>
      </c>
      <c r="Z1049" s="64">
        <f t="shared" ref="Z1049" si="1169">(Y1049*(V1049-L1049*24))/V1049</f>
        <v>80</v>
      </c>
      <c r="AA1049" s="68">
        <f t="shared" ref="AA1049" si="1170">(Z1049/Y1049)*100</f>
        <v>100</v>
      </c>
      <c r="AB1049" s="179"/>
      <c r="AC1049" s="179"/>
      <c r="AD1049" s="179"/>
      <c r="AE1049" s="179"/>
      <c r="AF1049" s="50"/>
      <c r="AG1049" s="50"/>
      <c r="AH1049" s="50"/>
      <c r="AI1049" s="50"/>
      <c r="AJ1049" s="50"/>
      <c r="AK1049" s="50"/>
      <c r="AL1049" s="50"/>
      <c r="AM1049" s="50"/>
      <c r="AN1049" s="50"/>
      <c r="AO1049" s="50"/>
      <c r="AP1049" s="50"/>
      <c r="AQ1049" s="50"/>
      <c r="AR1049" s="50"/>
    </row>
    <row r="1050" spans="1:44" s="51" customFormat="1" ht="30" customHeight="1">
      <c r="A1050" s="551">
        <v>36</v>
      </c>
      <c r="B1050" s="534" t="s">
        <v>697</v>
      </c>
      <c r="C1050" s="547" t="s">
        <v>698</v>
      </c>
      <c r="D1050" s="108">
        <v>125</v>
      </c>
      <c r="E1050" s="572" t="s">
        <v>53</v>
      </c>
      <c r="F1050" s="38" t="s">
        <v>54</v>
      </c>
      <c r="G1050" s="399"/>
      <c r="H1050" s="399"/>
      <c r="I1050" s="247"/>
      <c r="J1050" s="247"/>
      <c r="K1050" s="247"/>
      <c r="L1050" s="474">
        <f t="shared" ref="L1050" si="1171">IF(RIGHT(S1050)="T",(+H1050-G1050),0)</f>
        <v>0</v>
      </c>
      <c r="M1050" s="474">
        <f t="shared" ref="M1050" si="1172">IF(RIGHT(S1050)="U",(+H1050-G1050),0)</f>
        <v>0</v>
      </c>
      <c r="N1050" s="474">
        <f t="shared" ref="N1050" si="1173">IF(RIGHT(S1050)="C",(+H1050-G1050),0)</f>
        <v>0</v>
      </c>
      <c r="O1050" s="474">
        <f t="shared" ref="O1050" si="1174">IF(RIGHT(S1050)="D",(+H1050-G1050),0)</f>
        <v>0</v>
      </c>
      <c r="P1050" s="576"/>
      <c r="Q1050" s="576"/>
      <c r="R1050" s="576"/>
      <c r="S1050" s="393"/>
      <c r="T1050" s="618"/>
      <c r="U1050" s="576"/>
      <c r="V1050" s="107"/>
      <c r="W1050" s="108"/>
      <c r="X1050" s="530"/>
      <c r="Y1050" s="109"/>
      <c r="Z1050" s="107"/>
      <c r="AA1050" s="110"/>
      <c r="AB1050" s="179"/>
      <c r="AC1050" s="179"/>
      <c r="AD1050" s="179"/>
      <c r="AE1050" s="179"/>
      <c r="AF1050" s="50"/>
      <c r="AG1050" s="50"/>
      <c r="AH1050" s="50"/>
      <c r="AI1050" s="50"/>
      <c r="AJ1050" s="50"/>
      <c r="AK1050" s="50"/>
      <c r="AL1050" s="50"/>
      <c r="AM1050" s="50"/>
      <c r="AN1050" s="50"/>
      <c r="AO1050" s="50"/>
      <c r="AP1050" s="50"/>
      <c r="AQ1050" s="50"/>
      <c r="AR1050" s="50"/>
    </row>
    <row r="1051" spans="1:44" s="69" customFormat="1" ht="30" customHeight="1" thickBot="1">
      <c r="A1051" s="484"/>
      <c r="B1051" s="251"/>
      <c r="C1051" s="488" t="s">
        <v>58</v>
      </c>
      <c r="D1051" s="251"/>
      <c r="E1051" s="61"/>
      <c r="F1051" s="62" t="s">
        <v>54</v>
      </c>
      <c r="G1051" s="403"/>
      <c r="H1051" s="403"/>
      <c r="I1051" s="62" t="s">
        <v>54</v>
      </c>
      <c r="J1051" s="62" t="s">
        <v>54</v>
      </c>
      <c r="K1051" s="164"/>
      <c r="L1051" s="63">
        <f>SUM(L1050:L1050)</f>
        <v>0</v>
      </c>
      <c r="M1051" s="63">
        <f t="shared" ref="M1051:O1051" si="1175">SUM(M1050:M1050)</f>
        <v>0</v>
      </c>
      <c r="N1051" s="63">
        <f t="shared" si="1175"/>
        <v>0</v>
      </c>
      <c r="O1051" s="63">
        <f t="shared" si="1175"/>
        <v>0</v>
      </c>
      <c r="P1051" s="62" t="s">
        <v>54</v>
      </c>
      <c r="Q1051" s="62" t="s">
        <v>54</v>
      </c>
      <c r="R1051" s="62" t="s">
        <v>54</v>
      </c>
      <c r="S1051" s="489"/>
      <c r="T1051" s="490"/>
      <c r="U1051" s="251"/>
      <c r="V1051" s="404">
        <f t="shared" ref="V1051" si="1176">$AB$15-((N1051*24))</f>
        <v>696</v>
      </c>
      <c r="W1051" s="405">
        <v>125</v>
      </c>
      <c r="X1051" s="98"/>
      <c r="Y1051" s="406">
        <f t="shared" ref="Y1051" si="1177">W1051</f>
        <v>125</v>
      </c>
      <c r="Z1051" s="404">
        <f t="shared" ref="Z1051" si="1178">(Y1051*(V1051-L1051*24))/V1051</f>
        <v>125</v>
      </c>
      <c r="AA1051" s="407">
        <f t="shared" ref="AA1051" si="1179">(Z1051/Y1051)*100</f>
        <v>100</v>
      </c>
      <c r="AB1051" s="59"/>
    </row>
    <row r="1052" spans="1:44" s="51" customFormat="1" ht="30" customHeight="1" thickBot="1">
      <c r="A1052" s="353">
        <v>37</v>
      </c>
      <c r="B1052" s="100" t="s">
        <v>699</v>
      </c>
      <c r="C1052" s="245" t="s">
        <v>700</v>
      </c>
      <c r="D1052" s="65">
        <v>125</v>
      </c>
      <c r="E1052" s="102" t="s">
        <v>53</v>
      </c>
      <c r="F1052" s="103" t="s">
        <v>54</v>
      </c>
      <c r="G1052" s="371"/>
      <c r="H1052" s="371"/>
      <c r="I1052" s="246"/>
      <c r="J1052" s="246"/>
      <c r="K1052" s="246"/>
      <c r="L1052" s="283"/>
      <c r="M1052" s="259"/>
      <c r="N1052" s="259"/>
      <c r="O1052" s="283"/>
      <c r="P1052" s="283"/>
      <c r="Q1052" s="283"/>
      <c r="R1052" s="283"/>
      <c r="S1052" s="283"/>
      <c r="T1052" s="390"/>
      <c r="U1052" s="283"/>
      <c r="V1052" s="64">
        <f t="shared" si="1102"/>
        <v>696</v>
      </c>
      <c r="W1052" s="65">
        <v>125</v>
      </c>
      <c r="X1052" s="66"/>
      <c r="Y1052" s="67">
        <f t="shared" si="1042"/>
        <v>125</v>
      </c>
      <c r="Z1052" s="64">
        <f t="shared" si="1104"/>
        <v>125</v>
      </c>
      <c r="AA1052" s="68">
        <f t="shared" si="1044"/>
        <v>100</v>
      </c>
      <c r="AB1052" s="179"/>
      <c r="AC1052" s="179"/>
      <c r="AD1052" s="179"/>
      <c r="AE1052" s="179"/>
      <c r="AF1052" s="50"/>
      <c r="AG1052" s="50"/>
      <c r="AH1052" s="50"/>
      <c r="AI1052" s="50"/>
      <c r="AJ1052" s="50"/>
      <c r="AK1052" s="50"/>
      <c r="AL1052" s="50"/>
      <c r="AM1052" s="50"/>
      <c r="AN1052" s="50"/>
      <c r="AO1052" s="50"/>
      <c r="AP1052" s="50"/>
      <c r="AQ1052" s="50"/>
      <c r="AR1052" s="50"/>
    </row>
    <row r="1053" spans="1:44" s="51" customFormat="1" ht="30" customHeight="1" thickBot="1">
      <c r="A1053" s="353">
        <v>38</v>
      </c>
      <c r="B1053" s="100" t="s">
        <v>701</v>
      </c>
      <c r="C1053" s="245" t="s">
        <v>702</v>
      </c>
      <c r="D1053" s="65">
        <v>240</v>
      </c>
      <c r="E1053" s="575" t="s">
        <v>53</v>
      </c>
      <c r="F1053" s="38" t="s">
        <v>54</v>
      </c>
      <c r="G1053" s="399"/>
      <c r="H1053" s="399"/>
      <c r="I1053" s="247"/>
      <c r="J1053" s="247"/>
      <c r="K1053" s="247"/>
      <c r="L1053" s="474">
        <f t="shared" ref="L1053" si="1180">IF(RIGHT(S1053)="T",(+H1053-G1053),0)</f>
        <v>0</v>
      </c>
      <c r="M1053" s="474">
        <f t="shared" ref="M1053" si="1181">IF(RIGHT(S1053)="U",(+H1053-G1053),0)</f>
        <v>0</v>
      </c>
      <c r="N1053" s="474">
        <f t="shared" ref="N1053" si="1182">IF(RIGHT(S1053)="C",(+H1053-G1053),0)</f>
        <v>0</v>
      </c>
      <c r="O1053" s="474">
        <f t="shared" ref="O1053" si="1183">IF(RIGHT(S1053)="D",(+H1053-G1053),0)</f>
        <v>0</v>
      </c>
      <c r="P1053" s="576"/>
      <c r="Q1053" s="576"/>
      <c r="R1053" s="576"/>
      <c r="S1053" s="393"/>
      <c r="T1053" s="726"/>
      <c r="U1053" s="576"/>
      <c r="V1053" s="107"/>
      <c r="W1053" s="821"/>
      <c r="X1053" s="817"/>
      <c r="Y1053" s="109"/>
      <c r="Z1053" s="107"/>
      <c r="AA1053" s="110"/>
      <c r="AB1053" s="179"/>
      <c r="AC1053" s="179"/>
      <c r="AD1053" s="179"/>
      <c r="AE1053" s="179"/>
      <c r="AF1053" s="50"/>
      <c r="AG1053" s="50"/>
      <c r="AH1053" s="50"/>
      <c r="AI1053" s="50"/>
      <c r="AJ1053" s="50"/>
      <c r="AK1053" s="50"/>
      <c r="AL1053" s="50"/>
      <c r="AM1053" s="50"/>
      <c r="AN1053" s="50"/>
      <c r="AO1053" s="50"/>
      <c r="AP1053" s="50"/>
      <c r="AQ1053" s="50"/>
      <c r="AR1053" s="50"/>
    </row>
    <row r="1054" spans="1:44" s="51" customFormat="1" ht="30" customHeight="1" thickBot="1">
      <c r="A1054" s="484"/>
      <c r="B1054" s="251"/>
      <c r="C1054" s="488" t="s">
        <v>58</v>
      </c>
      <c r="D1054" s="251"/>
      <c r="E1054" s="61"/>
      <c r="F1054" s="62" t="s">
        <v>54</v>
      </c>
      <c r="G1054" s="403"/>
      <c r="H1054" s="403"/>
      <c r="I1054" s="62" t="s">
        <v>54</v>
      </c>
      <c r="J1054" s="62" t="s">
        <v>54</v>
      </c>
      <c r="K1054" s="164"/>
      <c r="L1054" s="63">
        <f>SUM(L1053:L1053)</f>
        <v>0</v>
      </c>
      <c r="M1054" s="63">
        <f t="shared" ref="M1054:O1056" si="1184">SUM(M1053:M1053)</f>
        <v>0</v>
      </c>
      <c r="N1054" s="63">
        <f t="shared" si="1184"/>
        <v>0</v>
      </c>
      <c r="O1054" s="63">
        <f t="shared" si="1184"/>
        <v>0</v>
      </c>
      <c r="P1054" s="62" t="s">
        <v>54</v>
      </c>
      <c r="Q1054" s="62" t="s">
        <v>54</v>
      </c>
      <c r="R1054" s="62" t="s">
        <v>54</v>
      </c>
      <c r="S1054" s="489"/>
      <c r="T1054" s="490"/>
      <c r="U1054" s="283"/>
      <c r="V1054" s="64">
        <f t="shared" ref="V1054" si="1185">$AB$15-((N1054*24))</f>
        <v>696</v>
      </c>
      <c r="W1054" s="65">
        <v>240</v>
      </c>
      <c r="X1054" s="66"/>
      <c r="Y1054" s="67">
        <f t="shared" ref="Y1054" si="1186">W1054</f>
        <v>240</v>
      </c>
      <c r="Z1054" s="64">
        <f t="shared" ref="Z1054" si="1187">(Y1054*(V1054-L1054*24))/V1054</f>
        <v>240</v>
      </c>
      <c r="AA1054" s="68">
        <f t="shared" ref="AA1054" si="1188">(Z1054/Y1054)*100</f>
        <v>100</v>
      </c>
      <c r="AB1054" s="179"/>
      <c r="AC1054" s="179"/>
      <c r="AD1054" s="179"/>
      <c r="AE1054" s="179"/>
      <c r="AF1054" s="50"/>
      <c r="AG1054" s="50"/>
      <c r="AH1054" s="50"/>
      <c r="AI1054" s="50"/>
      <c r="AJ1054" s="50"/>
      <c r="AK1054" s="50"/>
      <c r="AL1054" s="50"/>
      <c r="AM1054" s="50"/>
      <c r="AN1054" s="50"/>
      <c r="AO1054" s="50"/>
      <c r="AP1054" s="50"/>
      <c r="AQ1054" s="50"/>
      <c r="AR1054" s="50"/>
    </row>
    <row r="1055" spans="1:44" s="51" customFormat="1" ht="30" customHeight="1" thickBot="1">
      <c r="A1055" s="353">
        <v>39</v>
      </c>
      <c r="B1055" s="100" t="s">
        <v>703</v>
      </c>
      <c r="C1055" s="245" t="s">
        <v>704</v>
      </c>
      <c r="D1055" s="65">
        <v>125</v>
      </c>
      <c r="E1055" s="102" t="s">
        <v>53</v>
      </c>
      <c r="F1055" s="38" t="s">
        <v>54</v>
      </c>
      <c r="G1055" s="399"/>
      <c r="H1055" s="399"/>
      <c r="I1055" s="247"/>
      <c r="J1055" s="247"/>
      <c r="K1055" s="247"/>
      <c r="L1055" s="474">
        <f t="shared" ref="L1055" si="1189">IF(RIGHT(S1055)="T",(+H1055-G1055),0)</f>
        <v>0</v>
      </c>
      <c r="M1055" s="474">
        <f t="shared" ref="M1055" si="1190">IF(RIGHT(S1055)="U",(+H1055-G1055),0)</f>
        <v>0</v>
      </c>
      <c r="N1055" s="474">
        <f t="shared" ref="N1055" si="1191">IF(RIGHT(S1055)="C",(+H1055-G1055),0)</f>
        <v>0</v>
      </c>
      <c r="O1055" s="474">
        <f t="shared" ref="O1055" si="1192">IF(RIGHT(S1055)="D",(+H1055-G1055),0)</f>
        <v>0</v>
      </c>
      <c r="P1055" s="576"/>
      <c r="Q1055" s="576"/>
      <c r="R1055" s="576"/>
      <c r="S1055" s="393"/>
      <c r="T1055" s="726"/>
      <c r="U1055" s="576"/>
      <c r="V1055" s="107"/>
      <c r="W1055" s="821"/>
      <c r="X1055" s="817"/>
      <c r="Y1055" s="109"/>
      <c r="Z1055" s="107"/>
      <c r="AA1055" s="110"/>
      <c r="AB1055" s="179"/>
      <c r="AC1055" s="179"/>
      <c r="AD1055" s="179"/>
      <c r="AE1055" s="179"/>
      <c r="AF1055" s="50"/>
      <c r="AG1055" s="50"/>
      <c r="AH1055" s="50"/>
      <c r="AI1055" s="50"/>
      <c r="AJ1055" s="50"/>
      <c r="AK1055" s="50"/>
      <c r="AL1055" s="50"/>
      <c r="AM1055" s="50"/>
      <c r="AN1055" s="50"/>
      <c r="AO1055" s="50"/>
      <c r="AP1055" s="50"/>
      <c r="AQ1055" s="50"/>
      <c r="AR1055" s="50"/>
    </row>
    <row r="1056" spans="1:44" s="51" customFormat="1" ht="30" customHeight="1" thickBot="1">
      <c r="A1056" s="484"/>
      <c r="B1056" s="251"/>
      <c r="C1056" s="488" t="s">
        <v>58</v>
      </c>
      <c r="D1056" s="251"/>
      <c r="E1056" s="61"/>
      <c r="F1056" s="62" t="s">
        <v>54</v>
      </c>
      <c r="G1056" s="403"/>
      <c r="H1056" s="403"/>
      <c r="I1056" s="62" t="s">
        <v>54</v>
      </c>
      <c r="J1056" s="62" t="s">
        <v>54</v>
      </c>
      <c r="K1056" s="164"/>
      <c r="L1056" s="63">
        <f>SUM(L1055:L1055)</f>
        <v>0</v>
      </c>
      <c r="M1056" s="63">
        <f t="shared" si="1184"/>
        <v>0</v>
      </c>
      <c r="N1056" s="63">
        <f t="shared" si="1184"/>
        <v>0</v>
      </c>
      <c r="O1056" s="63">
        <f t="shared" si="1184"/>
        <v>0</v>
      </c>
      <c r="P1056" s="62" t="s">
        <v>54</v>
      </c>
      <c r="Q1056" s="62" t="s">
        <v>54</v>
      </c>
      <c r="R1056" s="62" t="s">
        <v>54</v>
      </c>
      <c r="S1056" s="489"/>
      <c r="T1056" s="490"/>
      <c r="U1056" s="283"/>
      <c r="V1056" s="64">
        <f t="shared" ref="V1056" si="1193">$AB$15-((N1056*24))</f>
        <v>696</v>
      </c>
      <c r="W1056" s="65">
        <v>125</v>
      </c>
      <c r="X1056" s="66"/>
      <c r="Y1056" s="67">
        <f t="shared" ref="Y1056" si="1194">W1056</f>
        <v>125</v>
      </c>
      <c r="Z1056" s="64">
        <f t="shared" ref="Z1056" si="1195">(Y1056*(V1056-L1056*24))/V1056</f>
        <v>125</v>
      </c>
      <c r="AA1056" s="68">
        <f t="shared" ref="AA1056" si="1196">(Z1056/Y1056)*100</f>
        <v>100</v>
      </c>
      <c r="AB1056" s="179"/>
      <c r="AC1056" s="179"/>
      <c r="AD1056" s="179"/>
      <c r="AE1056" s="179"/>
      <c r="AF1056" s="50"/>
      <c r="AG1056" s="50"/>
      <c r="AH1056" s="50"/>
      <c r="AI1056" s="50"/>
      <c r="AJ1056" s="50"/>
      <c r="AK1056" s="50"/>
      <c r="AL1056" s="50"/>
      <c r="AM1056" s="50"/>
      <c r="AN1056" s="50"/>
      <c r="AO1056" s="50"/>
      <c r="AP1056" s="50"/>
      <c r="AQ1056" s="50"/>
      <c r="AR1056" s="50"/>
    </row>
    <row r="1057" spans="1:44" s="51" customFormat="1" ht="30" customHeight="1" thickBot="1">
      <c r="A1057" s="353">
        <v>40</v>
      </c>
      <c r="B1057" s="100" t="s">
        <v>705</v>
      </c>
      <c r="C1057" s="245" t="s">
        <v>706</v>
      </c>
      <c r="D1057" s="65">
        <v>50</v>
      </c>
      <c r="E1057" s="575" t="s">
        <v>53</v>
      </c>
      <c r="F1057" s="71" t="s">
        <v>54</v>
      </c>
      <c r="G1057" s="399"/>
      <c r="H1057" s="399"/>
      <c r="I1057" s="71" t="s">
        <v>54</v>
      </c>
      <c r="J1057" s="71" t="s">
        <v>54</v>
      </c>
      <c r="K1057" s="71" t="s">
        <v>54</v>
      </c>
      <c r="L1057" s="72">
        <f>IF(RIGHT(S1057)="T",(+H1057-G1057),0)</f>
        <v>0</v>
      </c>
      <c r="M1057" s="72">
        <f>IF(RIGHT(S1057)="U",(+H1057-G1057),0)</f>
        <v>0</v>
      </c>
      <c r="N1057" s="72">
        <f>IF(RIGHT(S1057)="C",(+H1057-G1057),0)</f>
        <v>0</v>
      </c>
      <c r="O1057" s="72">
        <f>IF(RIGHT(S1057)="D",(+H1057-G1057),0)</f>
        <v>0</v>
      </c>
      <c r="P1057" s="71" t="s">
        <v>54</v>
      </c>
      <c r="Q1057" s="71" t="s">
        <v>54</v>
      </c>
      <c r="R1057" s="71" t="s">
        <v>54</v>
      </c>
      <c r="S1057" s="393"/>
      <c r="T1057" s="726"/>
      <c r="U1057" s="73"/>
      <c r="V1057" s="85"/>
      <c r="W1057" s="86"/>
      <c r="X1057" s="86"/>
      <c r="Y1057" s="86"/>
      <c r="Z1057" s="86"/>
      <c r="AA1057" s="87"/>
      <c r="AB1057" s="179"/>
      <c r="AC1057" s="179"/>
      <c r="AD1057" s="179"/>
      <c r="AE1057" s="179"/>
      <c r="AF1057" s="50"/>
      <c r="AG1057" s="50"/>
      <c r="AH1057" s="50"/>
      <c r="AI1057" s="50"/>
      <c r="AJ1057" s="50"/>
      <c r="AK1057" s="50"/>
      <c r="AL1057" s="50"/>
      <c r="AM1057" s="50"/>
      <c r="AN1057" s="50"/>
      <c r="AO1057" s="50"/>
      <c r="AP1057" s="50"/>
      <c r="AQ1057" s="50"/>
      <c r="AR1057" s="50"/>
    </row>
    <row r="1058" spans="1:44" s="51" customFormat="1" ht="30" customHeight="1" thickBot="1">
      <c r="A1058" s="353"/>
      <c r="B1058" s="100"/>
      <c r="C1058" s="402" t="s">
        <v>58</v>
      </c>
      <c r="D1058" s="60"/>
      <c r="E1058" s="61"/>
      <c r="F1058" s="62" t="s">
        <v>54</v>
      </c>
      <c r="G1058" s="403"/>
      <c r="H1058" s="403"/>
      <c r="I1058" s="62" t="s">
        <v>54</v>
      </c>
      <c r="J1058" s="62" t="s">
        <v>54</v>
      </c>
      <c r="K1058" s="164"/>
      <c r="L1058" s="63">
        <f>SUM(L1057:L1057)</f>
        <v>0</v>
      </c>
      <c r="M1058" s="63">
        <f>SUM(M1057:M1057)</f>
        <v>0</v>
      </c>
      <c r="N1058" s="63">
        <f>SUM(N1057:N1057)</f>
        <v>0</v>
      </c>
      <c r="O1058" s="63">
        <f>SUM(O1057:O1057)</f>
        <v>0</v>
      </c>
      <c r="P1058" s="62" t="s">
        <v>54</v>
      </c>
      <c r="Q1058" s="62" t="s">
        <v>54</v>
      </c>
      <c r="R1058" s="62" t="s">
        <v>54</v>
      </c>
      <c r="S1058" s="773"/>
      <c r="T1058" s="774"/>
      <c r="U1058" s="60"/>
      <c r="V1058" s="64">
        <f t="shared" ref="V1058" si="1197">$AB$15-((N1058*24))</f>
        <v>696</v>
      </c>
      <c r="W1058" s="65">
        <v>50</v>
      </c>
      <c r="X1058" s="66"/>
      <c r="Y1058" s="67">
        <f t="shared" ref="Y1058" si="1198">W1058</f>
        <v>50</v>
      </c>
      <c r="Z1058" s="64">
        <f t="shared" ref="Z1058" si="1199">(Y1058*(V1058-L1058*24))/V1058</f>
        <v>50</v>
      </c>
      <c r="AA1058" s="68">
        <f t="shared" ref="AA1058" si="1200">(Z1058/Y1058)*100</f>
        <v>100</v>
      </c>
      <c r="AB1058" s="179"/>
      <c r="AC1058" s="179"/>
      <c r="AD1058" s="179"/>
      <c r="AE1058" s="179"/>
      <c r="AF1058" s="50"/>
      <c r="AG1058" s="50"/>
      <c r="AH1058" s="50"/>
      <c r="AI1058" s="50"/>
      <c r="AJ1058" s="50"/>
      <c r="AK1058" s="50"/>
      <c r="AL1058" s="50"/>
      <c r="AM1058" s="50"/>
      <c r="AN1058" s="50"/>
      <c r="AO1058" s="50"/>
      <c r="AP1058" s="50"/>
      <c r="AQ1058" s="50"/>
      <c r="AR1058" s="50"/>
    </row>
    <row r="1059" spans="1:44" s="51" customFormat="1" ht="30" customHeight="1" thickBot="1">
      <c r="A1059" s="353">
        <v>41</v>
      </c>
      <c r="B1059" s="100" t="s">
        <v>707</v>
      </c>
      <c r="C1059" s="245" t="s">
        <v>708</v>
      </c>
      <c r="D1059" s="65">
        <v>125</v>
      </c>
      <c r="E1059" s="102" t="s">
        <v>53</v>
      </c>
      <c r="F1059" s="103" t="s">
        <v>54</v>
      </c>
      <c r="G1059" s="371"/>
      <c r="H1059" s="371"/>
      <c r="I1059" s="246"/>
      <c r="J1059" s="246"/>
      <c r="K1059" s="246"/>
      <c r="L1059" s="896">
        <v>0</v>
      </c>
      <c r="M1059" s="896">
        <v>0</v>
      </c>
      <c r="N1059" s="896">
        <v>0</v>
      </c>
      <c r="O1059" s="896">
        <v>0</v>
      </c>
      <c r="P1059" s="283"/>
      <c r="Q1059" s="283"/>
      <c r="R1059" s="283"/>
      <c r="S1059" s="283"/>
      <c r="T1059" s="390"/>
      <c r="U1059" s="283"/>
      <c r="V1059" s="64">
        <f t="shared" si="1102"/>
        <v>696</v>
      </c>
      <c r="W1059" s="65">
        <v>125</v>
      </c>
      <c r="X1059" s="66"/>
      <c r="Y1059" s="67">
        <f t="shared" si="1042"/>
        <v>125</v>
      </c>
      <c r="Z1059" s="64">
        <f t="shared" si="1104"/>
        <v>125</v>
      </c>
      <c r="AA1059" s="68">
        <f t="shared" si="1044"/>
        <v>100</v>
      </c>
      <c r="AB1059" s="179"/>
      <c r="AC1059" s="179"/>
      <c r="AD1059" s="179"/>
      <c r="AE1059" s="179"/>
      <c r="AF1059" s="50"/>
      <c r="AG1059" s="50"/>
      <c r="AH1059" s="50"/>
      <c r="AI1059" s="50"/>
      <c r="AJ1059" s="50"/>
      <c r="AK1059" s="50"/>
      <c r="AL1059" s="50"/>
      <c r="AM1059" s="50"/>
      <c r="AN1059" s="50"/>
      <c r="AO1059" s="50"/>
      <c r="AP1059" s="50"/>
      <c r="AQ1059" s="50"/>
      <c r="AR1059" s="50"/>
    </row>
    <row r="1060" spans="1:44" s="51" customFormat="1" ht="30" customHeight="1" thickBot="1">
      <c r="A1060" s="358">
        <v>42</v>
      </c>
      <c r="B1060" s="100" t="s">
        <v>709</v>
      </c>
      <c r="C1060" s="245" t="s">
        <v>710</v>
      </c>
      <c r="D1060" s="65">
        <v>240</v>
      </c>
      <c r="E1060" s="575" t="s">
        <v>53</v>
      </c>
      <c r="F1060" s="103" t="s">
        <v>54</v>
      </c>
      <c r="G1060" s="371"/>
      <c r="H1060" s="371"/>
      <c r="I1060" s="246"/>
      <c r="J1060" s="246"/>
      <c r="K1060" s="246"/>
      <c r="L1060" s="896">
        <v>0</v>
      </c>
      <c r="M1060" s="896">
        <v>0</v>
      </c>
      <c r="N1060" s="896">
        <v>0</v>
      </c>
      <c r="O1060" s="896">
        <v>0</v>
      </c>
      <c r="P1060" s="283"/>
      <c r="Q1060" s="283"/>
      <c r="R1060" s="283"/>
      <c r="S1060" s="283"/>
      <c r="T1060" s="390"/>
      <c r="U1060" s="283"/>
      <c r="V1060" s="64">
        <f t="shared" si="1102"/>
        <v>696</v>
      </c>
      <c r="W1060" s="65">
        <v>240</v>
      </c>
      <c r="X1060" s="66"/>
      <c r="Y1060" s="67">
        <f t="shared" si="1042"/>
        <v>240</v>
      </c>
      <c r="Z1060" s="64">
        <f t="shared" si="1104"/>
        <v>240</v>
      </c>
      <c r="AA1060" s="68">
        <f t="shared" si="1044"/>
        <v>100</v>
      </c>
      <c r="AB1060" s="179"/>
      <c r="AC1060" s="179"/>
      <c r="AD1060" s="179"/>
      <c r="AE1060" s="179"/>
      <c r="AF1060" s="50"/>
      <c r="AG1060" s="50"/>
      <c r="AH1060" s="50"/>
      <c r="AI1060" s="50"/>
      <c r="AJ1060" s="50"/>
      <c r="AK1060" s="50"/>
      <c r="AL1060" s="50"/>
      <c r="AM1060" s="50"/>
      <c r="AN1060" s="50"/>
      <c r="AO1060" s="50"/>
      <c r="AP1060" s="50"/>
      <c r="AQ1060" s="50"/>
      <c r="AR1060" s="50"/>
    </row>
    <row r="1061" spans="1:44" s="59" customFormat="1" ht="30" customHeight="1">
      <c r="A1061" s="158">
        <v>43</v>
      </c>
      <c r="B1061" s="555" t="s">
        <v>711</v>
      </c>
      <c r="C1061" s="556" t="s">
        <v>712</v>
      </c>
      <c r="D1061" s="163"/>
      <c r="E1061" s="70" t="s">
        <v>53</v>
      </c>
      <c r="F1061" s="71" t="s">
        <v>54</v>
      </c>
      <c r="G1061" s="399"/>
      <c r="H1061" s="399"/>
      <c r="I1061" s="71" t="s">
        <v>54</v>
      </c>
      <c r="J1061" s="71" t="s">
        <v>54</v>
      </c>
      <c r="K1061" s="71" t="s">
        <v>54</v>
      </c>
      <c r="L1061" s="72">
        <f>IF(RIGHT(S1061)="T",(+H1061-G1061),0)</f>
        <v>0</v>
      </c>
      <c r="M1061" s="72">
        <f>IF(RIGHT(S1061)="U",(+H1061-G1061),0)</f>
        <v>0</v>
      </c>
      <c r="N1061" s="72">
        <f>IF(RIGHT(S1061)="C",(+H1061-G1061),0)</f>
        <v>0</v>
      </c>
      <c r="O1061" s="72">
        <f>IF(RIGHT(S1061)="D",(+H1061-G1061),0)</f>
        <v>0</v>
      </c>
      <c r="P1061" s="71" t="s">
        <v>54</v>
      </c>
      <c r="Q1061" s="71" t="s">
        <v>54</v>
      </c>
      <c r="R1061" s="71" t="s">
        <v>54</v>
      </c>
      <c r="S1061" s="393"/>
      <c r="T1061" s="726"/>
      <c r="U1061" s="73"/>
      <c r="V1061" s="85"/>
      <c r="W1061" s="86"/>
      <c r="X1061" s="86"/>
      <c r="Y1061" s="86"/>
      <c r="Z1061" s="86"/>
      <c r="AA1061" s="87"/>
    </row>
    <row r="1062" spans="1:44" s="69" customFormat="1" ht="30" customHeight="1" thickBot="1">
      <c r="A1062" s="523"/>
      <c r="B1062" s="60"/>
      <c r="C1062" s="402" t="s">
        <v>58</v>
      </c>
      <c r="D1062" s="60"/>
      <c r="E1062" s="61"/>
      <c r="F1062" s="62" t="s">
        <v>54</v>
      </c>
      <c r="G1062" s="403"/>
      <c r="H1062" s="403"/>
      <c r="I1062" s="62" t="s">
        <v>54</v>
      </c>
      <c r="J1062" s="62" t="s">
        <v>54</v>
      </c>
      <c r="K1062" s="164"/>
      <c r="L1062" s="63">
        <f>SUM(L1061:L1061)</f>
        <v>0</v>
      </c>
      <c r="M1062" s="63">
        <f>SUM(M1061:M1061)</f>
        <v>0</v>
      </c>
      <c r="N1062" s="63">
        <f>SUM(N1061:N1061)</f>
        <v>0</v>
      </c>
      <c r="O1062" s="63">
        <f>SUM(O1061:O1061)</f>
        <v>0</v>
      </c>
      <c r="P1062" s="62" t="s">
        <v>54</v>
      </c>
      <c r="Q1062" s="62" t="s">
        <v>54</v>
      </c>
      <c r="R1062" s="62" t="s">
        <v>54</v>
      </c>
      <c r="S1062" s="442"/>
      <c r="T1062" s="412"/>
      <c r="U1062" s="60"/>
      <c r="V1062" s="404">
        <f>$AB$15-((N1062*24))</f>
        <v>696</v>
      </c>
      <c r="W1062" s="405">
        <v>50</v>
      </c>
      <c r="X1062" s="98"/>
      <c r="Y1062" s="406">
        <f t="shared" ref="Y1062" si="1201">W1062</f>
        <v>50</v>
      </c>
      <c r="Z1062" s="404">
        <f>(Y1062*(V1062-L1062*24))/V1062</f>
        <v>50</v>
      </c>
      <c r="AA1062" s="407">
        <f t="shared" ref="AA1062" si="1202">(Z1062/Y1062)*100</f>
        <v>100</v>
      </c>
      <c r="AB1062" s="59"/>
    </row>
    <row r="1063" spans="1:44" s="51" customFormat="1" ht="30" customHeight="1" thickBot="1">
      <c r="A1063" s="358">
        <v>44</v>
      </c>
      <c r="B1063" s="100" t="s">
        <v>713</v>
      </c>
      <c r="C1063" s="245" t="s">
        <v>714</v>
      </c>
      <c r="D1063" s="65">
        <v>80</v>
      </c>
      <c r="E1063" s="70" t="s">
        <v>53</v>
      </c>
      <c r="F1063" s="103" t="s">
        <v>54</v>
      </c>
      <c r="G1063" s="399"/>
      <c r="H1063" s="399"/>
      <c r="I1063" s="71" t="s">
        <v>54</v>
      </c>
      <c r="J1063" s="71" t="s">
        <v>54</v>
      </c>
      <c r="K1063" s="71" t="s">
        <v>54</v>
      </c>
      <c r="L1063" s="78">
        <f>IF(RIGHT(S1063)="T",(+H1063-G1063),0)</f>
        <v>0</v>
      </c>
      <c r="M1063" s="78">
        <f>IF(RIGHT(S1063)="U",(+H1063-G1063),0)</f>
        <v>0</v>
      </c>
      <c r="N1063" s="78">
        <f>IF(RIGHT(S1063)="C",(+H1063-G1063),0)</f>
        <v>0</v>
      </c>
      <c r="O1063" s="78">
        <f>IF(RIGHT(S1063)="D",(+H1063-G1063),0)</f>
        <v>0</v>
      </c>
      <c r="P1063" s="71" t="s">
        <v>54</v>
      </c>
      <c r="Q1063" s="71" t="s">
        <v>54</v>
      </c>
      <c r="R1063" s="71" t="s">
        <v>54</v>
      </c>
      <c r="S1063" s="393"/>
      <c r="T1063" s="726"/>
      <c r="U1063" s="105"/>
      <c r="V1063" s="64"/>
      <c r="W1063" s="65"/>
      <c r="X1063" s="66"/>
      <c r="Y1063" s="67"/>
      <c r="Z1063" s="64"/>
      <c r="AA1063" s="68"/>
      <c r="AB1063" s="179"/>
      <c r="AC1063" s="179"/>
      <c r="AD1063" s="179"/>
      <c r="AE1063" s="179"/>
      <c r="AF1063" s="50"/>
      <c r="AG1063" s="50"/>
      <c r="AH1063" s="50"/>
      <c r="AI1063" s="50"/>
      <c r="AJ1063" s="50"/>
      <c r="AK1063" s="50"/>
      <c r="AL1063" s="50"/>
      <c r="AM1063" s="50"/>
      <c r="AN1063" s="50"/>
      <c r="AO1063" s="50"/>
      <c r="AP1063" s="50"/>
      <c r="AQ1063" s="50"/>
      <c r="AR1063" s="50"/>
    </row>
    <row r="1064" spans="1:44" s="51" customFormat="1" ht="30" customHeight="1" thickBot="1">
      <c r="A1064" s="523"/>
      <c r="B1064" s="251"/>
      <c r="C1064" s="488" t="s">
        <v>58</v>
      </c>
      <c r="D1064" s="251"/>
      <c r="E1064" s="136"/>
      <c r="F1064" s="62" t="s">
        <v>54</v>
      </c>
      <c r="G1064" s="403"/>
      <c r="H1064" s="403"/>
      <c r="I1064" s="62" t="s">
        <v>54</v>
      </c>
      <c r="J1064" s="62" t="s">
        <v>54</v>
      </c>
      <c r="K1064" s="62" t="s">
        <v>54</v>
      </c>
      <c r="L1064" s="63">
        <f>SUM(L1062:L1062)</f>
        <v>0</v>
      </c>
      <c r="M1064" s="63">
        <f>SUM(M1062:M1062)</f>
        <v>0</v>
      </c>
      <c r="N1064" s="63">
        <f>SUM(N1062:N1063)</f>
        <v>0</v>
      </c>
      <c r="O1064" s="63">
        <f>SUM(O1063:O1063)</f>
        <v>0</v>
      </c>
      <c r="P1064" s="62" t="s">
        <v>54</v>
      </c>
      <c r="Q1064" s="62" t="s">
        <v>54</v>
      </c>
      <c r="R1064" s="800" t="s">
        <v>54</v>
      </c>
      <c r="S1064" s="802"/>
      <c r="T1064" s="801"/>
      <c r="U1064" s="44"/>
      <c r="V1064" s="64">
        <f>$AB$15-((N1064*24))</f>
        <v>696</v>
      </c>
      <c r="W1064" s="65">
        <v>80</v>
      </c>
      <c r="X1064" s="66"/>
      <c r="Y1064" s="67">
        <f t="shared" ref="Y1064:Y1065" si="1203">W1064</f>
        <v>80</v>
      </c>
      <c r="Z1064" s="64">
        <f>(Y1064*(V1064-L1064*24))/V1064</f>
        <v>80</v>
      </c>
      <c r="AA1064" s="68">
        <f t="shared" ref="AA1064:AA1065" si="1204">(Z1064/Y1064)*100</f>
        <v>100</v>
      </c>
      <c r="AB1064" s="179"/>
      <c r="AC1064" s="179"/>
      <c r="AD1064" s="179"/>
      <c r="AE1064" s="179"/>
      <c r="AF1064" s="50"/>
      <c r="AG1064" s="50"/>
      <c r="AH1064" s="50"/>
      <c r="AI1064" s="50"/>
      <c r="AJ1064" s="50"/>
      <c r="AK1064" s="50"/>
      <c r="AL1064" s="50"/>
      <c r="AM1064" s="50"/>
      <c r="AN1064" s="50"/>
      <c r="AO1064" s="50"/>
      <c r="AP1064" s="50"/>
      <c r="AQ1064" s="50"/>
      <c r="AR1064" s="50"/>
    </row>
    <row r="1065" spans="1:44" s="51" customFormat="1" ht="30" customHeight="1" thickBot="1">
      <c r="A1065" s="353">
        <v>45</v>
      </c>
      <c r="B1065" s="100" t="s">
        <v>813</v>
      </c>
      <c r="C1065" s="245" t="s">
        <v>814</v>
      </c>
      <c r="D1065" s="65">
        <v>125</v>
      </c>
      <c r="E1065" s="102" t="s">
        <v>53</v>
      </c>
      <c r="F1065" s="103" t="s">
        <v>54</v>
      </c>
      <c r="G1065" s="371"/>
      <c r="H1065" s="371"/>
      <c r="I1065" s="246"/>
      <c r="J1065" s="246"/>
      <c r="K1065" s="246"/>
      <c r="L1065" s="283"/>
      <c r="M1065" s="259"/>
      <c r="N1065" s="259"/>
      <c r="O1065" s="283"/>
      <c r="P1065" s="283"/>
      <c r="Q1065" s="283"/>
      <c r="R1065" s="283"/>
      <c r="S1065" s="283"/>
      <c r="T1065" s="390"/>
      <c r="U1065" s="283"/>
      <c r="V1065" s="64">
        <f t="shared" ref="V1065" si="1205">$AB$15-((N1065*24))</f>
        <v>696</v>
      </c>
      <c r="W1065" s="65">
        <v>125</v>
      </c>
      <c r="X1065" s="66"/>
      <c r="Y1065" s="67">
        <f t="shared" si="1203"/>
        <v>125</v>
      </c>
      <c r="Z1065" s="64">
        <f t="shared" ref="Z1065" si="1206">(Y1065*(V1065-L1065*24))/V1065</f>
        <v>125</v>
      </c>
      <c r="AA1065" s="68">
        <f t="shared" si="1204"/>
        <v>100</v>
      </c>
      <c r="AB1065" s="179"/>
      <c r="AC1065" s="179"/>
      <c r="AD1065" s="179"/>
      <c r="AE1065" s="179"/>
      <c r="AF1065" s="50"/>
      <c r="AG1065" s="50"/>
      <c r="AH1065" s="50"/>
      <c r="AI1065" s="50"/>
      <c r="AJ1065" s="50"/>
      <c r="AK1065" s="50"/>
      <c r="AL1065" s="50"/>
      <c r="AM1065" s="50"/>
      <c r="AN1065" s="50"/>
      <c r="AO1065" s="50"/>
      <c r="AP1065" s="50"/>
      <c r="AQ1065" s="50"/>
      <c r="AR1065" s="50"/>
    </row>
    <row r="1066" spans="1:44" s="59" customFormat="1" ht="30" customHeight="1" thickBot="1">
      <c r="A1066" s="1046">
        <v>46</v>
      </c>
      <c r="B1066" s="1215" t="s">
        <v>715</v>
      </c>
      <c r="C1066" s="1055" t="s">
        <v>716</v>
      </c>
      <c r="D1066" s="1070">
        <v>125</v>
      </c>
      <c r="E1066" s="1127" t="s">
        <v>53</v>
      </c>
      <c r="F1066" s="71" t="s">
        <v>54</v>
      </c>
      <c r="G1066" s="399">
        <v>42408.383333333331</v>
      </c>
      <c r="H1066" s="399">
        <v>42408.761805555558</v>
      </c>
      <c r="I1066" s="71" t="s">
        <v>54</v>
      </c>
      <c r="J1066" s="71" t="s">
        <v>54</v>
      </c>
      <c r="K1066" s="71" t="s">
        <v>54</v>
      </c>
      <c r="L1066" s="78">
        <f>IF(RIGHT(S1066)="T",(+H1066-G1066),0)</f>
        <v>0</v>
      </c>
      <c r="M1066" s="78">
        <f>IF(RIGHT(S1066)="U",(+H1066-G1066),0)</f>
        <v>0</v>
      </c>
      <c r="N1066" s="78">
        <f>IF(RIGHT(S1066)="C",(+H1066-G1066),0)</f>
        <v>0</v>
      </c>
      <c r="O1066" s="78">
        <f>IF(RIGHT(S1066)="D",(+H1066-G1066),0)</f>
        <v>0.37847222222626442</v>
      </c>
      <c r="P1066" s="71" t="s">
        <v>54</v>
      </c>
      <c r="Q1066" s="71" t="s">
        <v>54</v>
      </c>
      <c r="R1066" s="71" t="s">
        <v>54</v>
      </c>
      <c r="S1066" s="898" t="s">
        <v>865</v>
      </c>
      <c r="T1066" s="726" t="s">
        <v>868</v>
      </c>
      <c r="U1066" s="73"/>
      <c r="V1066" s="85"/>
      <c r="W1066" s="86"/>
      <c r="X1066" s="86"/>
      <c r="Y1066" s="86"/>
      <c r="Z1066" s="86"/>
      <c r="AA1066" s="87"/>
    </row>
    <row r="1067" spans="1:44" s="59" customFormat="1" ht="30" customHeight="1" thickBot="1">
      <c r="A1067" s="1047"/>
      <c r="B1067" s="1216"/>
      <c r="C1067" s="1056"/>
      <c r="D1067" s="1071"/>
      <c r="E1067" s="1037"/>
      <c r="F1067" s="71" t="s">
        <v>54</v>
      </c>
      <c r="G1067" s="399">
        <v>42416.491666666669</v>
      </c>
      <c r="H1067" s="399">
        <v>42416.727777777778</v>
      </c>
      <c r="I1067" s="71" t="s">
        <v>54</v>
      </c>
      <c r="J1067" s="71" t="s">
        <v>54</v>
      </c>
      <c r="K1067" s="71" t="s">
        <v>54</v>
      </c>
      <c r="L1067" s="78">
        <f>IF(RIGHT(S1067)="T",(+H1067-G1067),0)</f>
        <v>0</v>
      </c>
      <c r="M1067" s="78">
        <f>IF(RIGHT(S1067)="U",(+H1067-G1067),0)</f>
        <v>0</v>
      </c>
      <c r="N1067" s="78">
        <f>IF(RIGHT(S1067)="C",(+H1067-G1067),0)</f>
        <v>0</v>
      </c>
      <c r="O1067" s="78">
        <f>IF(RIGHT(S1067)="D",(+H1067-G1067),0)</f>
        <v>0.23611111110949423</v>
      </c>
      <c r="P1067" s="71" t="s">
        <v>54</v>
      </c>
      <c r="Q1067" s="71" t="s">
        <v>54</v>
      </c>
      <c r="R1067" s="71" t="s">
        <v>54</v>
      </c>
      <c r="S1067" s="898" t="s">
        <v>865</v>
      </c>
      <c r="T1067" s="726" t="s">
        <v>868</v>
      </c>
      <c r="U1067" s="73"/>
      <c r="V1067" s="85"/>
      <c r="W1067" s="86"/>
      <c r="X1067" s="86"/>
      <c r="Y1067" s="86"/>
      <c r="Z1067" s="86"/>
      <c r="AA1067" s="87"/>
    </row>
    <row r="1068" spans="1:44" s="59" customFormat="1" ht="30" customHeight="1" thickBot="1">
      <c r="A1068" s="1047"/>
      <c r="B1068" s="1216"/>
      <c r="C1068" s="1056"/>
      <c r="D1068" s="1071"/>
      <c r="E1068" s="1037"/>
      <c r="F1068" s="88"/>
      <c r="G1068" s="399">
        <v>42417.381249999999</v>
      </c>
      <c r="H1068" s="399">
        <v>42417.797222222223</v>
      </c>
      <c r="I1068" s="88"/>
      <c r="J1068" s="88"/>
      <c r="K1068" s="88"/>
      <c r="L1068" s="78">
        <f t="shared" ref="L1068:L1069" si="1207">IF(RIGHT(S1068)="T",(+H1068-G1068),0)</f>
        <v>0</v>
      </c>
      <c r="M1068" s="78">
        <f t="shared" ref="M1068:M1069" si="1208">IF(RIGHT(S1068)="U",(+H1068-G1068),0)</f>
        <v>0</v>
      </c>
      <c r="N1068" s="78">
        <f t="shared" ref="N1068:N1069" si="1209">IF(RIGHT(S1068)="C",(+H1068-G1068),0)</f>
        <v>0</v>
      </c>
      <c r="O1068" s="78">
        <f t="shared" ref="O1068:O1069" si="1210">IF(RIGHT(S1068)="D",(+H1068-G1068),0)</f>
        <v>0.41597222222480923</v>
      </c>
      <c r="P1068" s="71"/>
      <c r="Q1068" s="71"/>
      <c r="R1068" s="71"/>
      <c r="S1068" s="898" t="s">
        <v>865</v>
      </c>
      <c r="T1068" s="726" t="s">
        <v>868</v>
      </c>
      <c r="U1068" s="73"/>
      <c r="V1068" s="85"/>
      <c r="W1068" s="86"/>
      <c r="X1068" s="86"/>
      <c r="Y1068" s="86"/>
      <c r="Z1068" s="86"/>
      <c r="AA1068" s="87"/>
    </row>
    <row r="1069" spans="1:44" s="59" customFormat="1" ht="30" customHeight="1">
      <c r="A1069" s="1047"/>
      <c r="B1069" s="1216"/>
      <c r="C1069" s="1056"/>
      <c r="D1069" s="1071"/>
      <c r="E1069" s="1037"/>
      <c r="F1069" s="88"/>
      <c r="G1069" s="399">
        <v>42418.612500000003</v>
      </c>
      <c r="H1069" s="399">
        <v>42418.755555555559</v>
      </c>
      <c r="I1069" s="88"/>
      <c r="J1069" s="88"/>
      <c r="K1069" s="88"/>
      <c r="L1069" s="78">
        <f t="shared" si="1207"/>
        <v>0</v>
      </c>
      <c r="M1069" s="78">
        <f t="shared" si="1208"/>
        <v>0</v>
      </c>
      <c r="N1069" s="78">
        <f t="shared" si="1209"/>
        <v>0</v>
      </c>
      <c r="O1069" s="78">
        <f t="shared" si="1210"/>
        <v>0.14305555555620231</v>
      </c>
      <c r="P1069" s="71"/>
      <c r="Q1069" s="71"/>
      <c r="R1069" s="71"/>
      <c r="S1069" s="898" t="s">
        <v>865</v>
      </c>
      <c r="T1069" s="726" t="s">
        <v>867</v>
      </c>
      <c r="U1069" s="73"/>
      <c r="V1069" s="85"/>
      <c r="W1069" s="86"/>
      <c r="X1069" s="86"/>
      <c r="Y1069" s="86"/>
      <c r="Z1069" s="86"/>
      <c r="AA1069" s="87"/>
    </row>
    <row r="1070" spans="1:44" s="69" customFormat="1" ht="30" customHeight="1" thickBot="1">
      <c r="A1070" s="523"/>
      <c r="B1070" s="251"/>
      <c r="C1070" s="488" t="s">
        <v>58</v>
      </c>
      <c r="D1070" s="251"/>
      <c r="E1070" s="136"/>
      <c r="F1070" s="62" t="s">
        <v>54</v>
      </c>
      <c r="G1070" s="403"/>
      <c r="H1070" s="403"/>
      <c r="I1070" s="62" t="s">
        <v>54</v>
      </c>
      <c r="J1070" s="62" t="s">
        <v>54</v>
      </c>
      <c r="K1070" s="62" t="s">
        <v>54</v>
      </c>
      <c r="L1070" s="63">
        <f>SUM(L1066:L1069)</f>
        <v>0</v>
      </c>
      <c r="M1070" s="63">
        <f>SUM(M1066:M1069)</f>
        <v>0</v>
      </c>
      <c r="N1070" s="63">
        <f>SUM(N1066:N1069)</f>
        <v>0</v>
      </c>
      <c r="O1070" s="63">
        <f>SUM(O1066:O1069)</f>
        <v>1.1736111111167702</v>
      </c>
      <c r="P1070" s="62" t="s">
        <v>54</v>
      </c>
      <c r="Q1070" s="62" t="s">
        <v>54</v>
      </c>
      <c r="R1070" s="62" t="s">
        <v>54</v>
      </c>
      <c r="S1070" s="489"/>
      <c r="T1070" s="490"/>
      <c r="U1070" s="251"/>
      <c r="V1070" s="404">
        <f t="shared" ref="V1070:V1109" si="1211">$AB$15-((N1070*24))</f>
        <v>696</v>
      </c>
      <c r="W1070" s="405">
        <v>125</v>
      </c>
      <c r="X1070" s="98"/>
      <c r="Y1070" s="406">
        <f t="shared" ref="Y1070" si="1212">W1070</f>
        <v>125</v>
      </c>
      <c r="Z1070" s="404">
        <f t="shared" ref="Z1070:Z1109" si="1213">(Y1070*(V1070-L1070*24))/V1070</f>
        <v>125</v>
      </c>
      <c r="AA1070" s="407">
        <f t="shared" ref="AA1070" si="1214">(Z1070/Y1070)*100</f>
        <v>100</v>
      </c>
      <c r="AB1070" s="59"/>
    </row>
    <row r="1071" spans="1:44" s="69" customFormat="1" ht="30" customHeight="1" thickBot="1">
      <c r="A1071" s="1046">
        <v>47</v>
      </c>
      <c r="B1071" s="1074" t="s">
        <v>815</v>
      </c>
      <c r="C1071" s="1051" t="s">
        <v>816</v>
      </c>
      <c r="D1071" s="1070">
        <v>125</v>
      </c>
      <c r="E1071" s="1053" t="s">
        <v>53</v>
      </c>
      <c r="F1071" s="103" t="s">
        <v>54</v>
      </c>
      <c r="G1071" s="399">
        <v>42416.423611111109</v>
      </c>
      <c r="H1071" s="399">
        <v>42416.732638888891</v>
      </c>
      <c r="I1071" s="247"/>
      <c r="J1071" s="247"/>
      <c r="K1071" s="247"/>
      <c r="L1071" s="84">
        <f>IF(RIGHT(S1071)="T",(+H1071-G1071),0)</f>
        <v>0</v>
      </c>
      <c r="M1071" s="84">
        <f>IF(RIGHT(S1071)="U",(+H1071-G1071),0)</f>
        <v>0</v>
      </c>
      <c r="N1071" s="84">
        <f>IF(RIGHT(S1071)="C",(+H1071-G1071),0)</f>
        <v>0</v>
      </c>
      <c r="O1071" s="84">
        <f>IF(RIGHT(S1071)="D",(+H1071-G1071),0)</f>
        <v>0.30902777778101154</v>
      </c>
      <c r="P1071" s="576"/>
      <c r="Q1071" s="576"/>
      <c r="R1071" s="576"/>
      <c r="S1071" s="898" t="s">
        <v>865</v>
      </c>
      <c r="T1071" s="726" t="s">
        <v>867</v>
      </c>
      <c r="U1071" s="576"/>
      <c r="V1071" s="107"/>
      <c r="W1071" s="964"/>
      <c r="X1071" s="968"/>
      <c r="Y1071" s="109"/>
      <c r="Z1071" s="107"/>
      <c r="AA1071" s="110"/>
      <c r="AB1071" s="59"/>
    </row>
    <row r="1072" spans="1:44" s="69" customFormat="1" ht="30" customHeight="1" thickBot="1">
      <c r="A1072" s="1047"/>
      <c r="B1072" s="1075"/>
      <c r="C1072" s="1052"/>
      <c r="D1072" s="1071"/>
      <c r="E1072" s="1054"/>
      <c r="F1072" s="103" t="s">
        <v>54</v>
      </c>
      <c r="G1072" s="399">
        <v>42419.422222222223</v>
      </c>
      <c r="H1072" s="399">
        <v>42419.54791666667</v>
      </c>
      <c r="I1072" s="247"/>
      <c r="J1072" s="247"/>
      <c r="K1072" s="247"/>
      <c r="L1072" s="84">
        <f t="shared" ref="L1072:L1073" si="1215">IF(RIGHT(S1072)="T",(+H1072-G1072),0)</f>
        <v>0</v>
      </c>
      <c r="M1072" s="84">
        <f t="shared" ref="M1072:M1073" si="1216">IF(RIGHT(S1072)="U",(+H1072-G1072),0)</f>
        <v>0</v>
      </c>
      <c r="N1072" s="84">
        <f t="shared" ref="N1072:N1073" si="1217">IF(RIGHT(S1072)="C",(+H1072-G1072),0)</f>
        <v>0</v>
      </c>
      <c r="O1072" s="84">
        <f t="shared" ref="O1072:O1073" si="1218">IF(RIGHT(S1072)="D",(+H1072-G1072),0)</f>
        <v>0.12569444444670808</v>
      </c>
      <c r="P1072" s="576"/>
      <c r="Q1072" s="576"/>
      <c r="R1072" s="576"/>
      <c r="S1072" s="898" t="s">
        <v>865</v>
      </c>
      <c r="T1072" s="726" t="s">
        <v>868</v>
      </c>
      <c r="U1072" s="576"/>
      <c r="V1072" s="107"/>
      <c r="W1072" s="964"/>
      <c r="X1072" s="968"/>
      <c r="Y1072" s="109"/>
      <c r="Z1072" s="107"/>
      <c r="AA1072" s="110"/>
      <c r="AB1072" s="59"/>
    </row>
    <row r="1073" spans="1:44" s="69" customFormat="1" ht="30" customHeight="1" thickBot="1">
      <c r="A1073" s="1077"/>
      <c r="B1073" s="1076"/>
      <c r="C1073" s="1073"/>
      <c r="D1073" s="1072"/>
      <c r="E1073" s="1069"/>
      <c r="F1073" s="103" t="s">
        <v>54</v>
      </c>
      <c r="G1073" s="399"/>
      <c r="H1073" s="399"/>
      <c r="I1073" s="247"/>
      <c r="J1073" s="247"/>
      <c r="K1073" s="247"/>
      <c r="L1073" s="84">
        <f t="shared" si="1215"/>
        <v>0</v>
      </c>
      <c r="M1073" s="84">
        <f t="shared" si="1216"/>
        <v>0</v>
      </c>
      <c r="N1073" s="84">
        <f t="shared" si="1217"/>
        <v>0</v>
      </c>
      <c r="O1073" s="84">
        <f t="shared" si="1218"/>
        <v>0</v>
      </c>
      <c r="P1073" s="576"/>
      <c r="Q1073" s="576"/>
      <c r="R1073" s="576"/>
      <c r="S1073" s="898"/>
      <c r="T1073" s="726"/>
      <c r="U1073" s="576"/>
      <c r="V1073" s="107"/>
      <c r="W1073" s="964"/>
      <c r="X1073" s="968"/>
      <c r="Y1073" s="109"/>
      <c r="Z1073" s="107"/>
      <c r="AA1073" s="110"/>
      <c r="AB1073" s="59"/>
    </row>
    <row r="1074" spans="1:44" s="69" customFormat="1" ht="30" customHeight="1" thickBot="1">
      <c r="A1074" s="577"/>
      <c r="B1074" s="251"/>
      <c r="C1074" s="488" t="s">
        <v>58</v>
      </c>
      <c r="D1074" s="251"/>
      <c r="E1074" s="136"/>
      <c r="F1074" s="62" t="s">
        <v>54</v>
      </c>
      <c r="G1074" s="403"/>
      <c r="H1074" s="403"/>
      <c r="I1074" s="62" t="s">
        <v>54</v>
      </c>
      <c r="J1074" s="62" t="s">
        <v>54</v>
      </c>
      <c r="K1074" s="62" t="s">
        <v>54</v>
      </c>
      <c r="L1074" s="63">
        <f t="shared" ref="L1074:N1074" si="1219">SUM(L1071:L1073)</f>
        <v>0</v>
      </c>
      <c r="M1074" s="63">
        <f t="shared" si="1219"/>
        <v>0</v>
      </c>
      <c r="N1074" s="63">
        <f t="shared" si="1219"/>
        <v>0</v>
      </c>
      <c r="O1074" s="63">
        <f>SUM(O1071:O1073)</f>
        <v>0.43472222222771961</v>
      </c>
      <c r="P1074" s="62" t="s">
        <v>54</v>
      </c>
      <c r="Q1074" s="62" t="s">
        <v>54</v>
      </c>
      <c r="R1074" s="62" t="s">
        <v>54</v>
      </c>
      <c r="S1074" s="489"/>
      <c r="T1074" s="490"/>
      <c r="U1074" s="251"/>
      <c r="V1074" s="64">
        <f t="shared" ref="V1074" si="1220">$AB$15-((N1074*24))</f>
        <v>696</v>
      </c>
      <c r="W1074" s="65">
        <v>125</v>
      </c>
      <c r="X1074" s="66"/>
      <c r="Y1074" s="67">
        <f t="shared" ref="Y1074" si="1221">W1074</f>
        <v>125</v>
      </c>
      <c r="Z1074" s="64">
        <f t="shared" ref="Z1074" si="1222">(Y1074*(V1074-L1074*24))/V1074</f>
        <v>125</v>
      </c>
      <c r="AA1074" s="68">
        <f t="shared" ref="AA1074" si="1223">(Z1074/Y1074)*100</f>
        <v>100</v>
      </c>
      <c r="AB1074" s="59"/>
    </row>
    <row r="1075" spans="1:44" s="51" customFormat="1" ht="30" customHeight="1">
      <c r="A1075" s="963">
        <v>48</v>
      </c>
      <c r="B1075" s="962" t="s">
        <v>717</v>
      </c>
      <c r="C1075" s="961" t="s">
        <v>718</v>
      </c>
      <c r="D1075" s="964">
        <v>80</v>
      </c>
      <c r="E1075" s="966" t="s">
        <v>53</v>
      </c>
      <c r="F1075" s="38" t="s">
        <v>54</v>
      </c>
      <c r="G1075" s="399"/>
      <c r="H1075" s="399"/>
      <c r="I1075" s="247"/>
      <c r="J1075" s="247"/>
      <c r="K1075" s="247"/>
      <c r="L1075" s="84">
        <f>IF(RIGHT(S1075)="T",(+H1075-G1075),0)</f>
        <v>0</v>
      </c>
      <c r="M1075" s="84">
        <f>IF(RIGHT(S1075)="U",(+H1075-G1075),0)</f>
        <v>0</v>
      </c>
      <c r="N1075" s="84">
        <f>IF(RIGHT(S1075)="C",(+H1075-G1075),0)</f>
        <v>0</v>
      </c>
      <c r="O1075" s="84">
        <f>IF(RIGHT(S1075)="D",(+H1075-G1075),0)</f>
        <v>0</v>
      </c>
      <c r="P1075" s="576"/>
      <c r="Q1075" s="576"/>
      <c r="R1075" s="576"/>
      <c r="S1075" s="898"/>
      <c r="T1075" s="726"/>
      <c r="U1075" s="576"/>
      <c r="V1075" s="107"/>
      <c r="W1075" s="108"/>
      <c r="X1075" s="530"/>
      <c r="Y1075" s="109"/>
      <c r="Z1075" s="107"/>
      <c r="AA1075" s="110"/>
      <c r="AB1075" s="179"/>
      <c r="AC1075" s="179"/>
      <c r="AD1075" s="179"/>
      <c r="AE1075" s="179"/>
      <c r="AF1075" s="50"/>
      <c r="AG1075" s="50"/>
      <c r="AH1075" s="50"/>
      <c r="AI1075" s="50"/>
      <c r="AJ1075" s="50"/>
      <c r="AK1075" s="50"/>
      <c r="AL1075" s="50"/>
      <c r="AM1075" s="50"/>
      <c r="AN1075" s="50"/>
      <c r="AO1075" s="50"/>
      <c r="AP1075" s="50"/>
      <c r="AQ1075" s="50"/>
      <c r="AR1075" s="50"/>
    </row>
    <row r="1076" spans="1:44" s="69" customFormat="1" ht="30" customHeight="1" thickBot="1">
      <c r="A1076" s="577"/>
      <c r="B1076" s="251"/>
      <c r="C1076" s="488" t="s">
        <v>58</v>
      </c>
      <c r="D1076" s="251"/>
      <c r="E1076" s="136"/>
      <c r="F1076" s="62" t="s">
        <v>54</v>
      </c>
      <c r="G1076" s="403"/>
      <c r="H1076" s="403"/>
      <c r="I1076" s="62" t="s">
        <v>54</v>
      </c>
      <c r="J1076" s="62" t="s">
        <v>54</v>
      </c>
      <c r="K1076" s="62" t="s">
        <v>54</v>
      </c>
      <c r="L1076" s="63">
        <f>SUM(L1075:L1075)</f>
        <v>0</v>
      </c>
      <c r="M1076" s="63">
        <f>SUM(M1075:M1075)</f>
        <v>0</v>
      </c>
      <c r="N1076" s="63">
        <f>SUM(N1075:N1075)</f>
        <v>0</v>
      </c>
      <c r="O1076" s="63">
        <f>SUM(O1075:O1075)</f>
        <v>0</v>
      </c>
      <c r="P1076" s="62" t="s">
        <v>54</v>
      </c>
      <c r="Q1076" s="62" t="s">
        <v>54</v>
      </c>
      <c r="R1076" s="62" t="s">
        <v>54</v>
      </c>
      <c r="S1076" s="489"/>
      <c r="T1076" s="490"/>
      <c r="U1076" s="251"/>
      <c r="V1076" s="404">
        <f t="shared" ref="V1076" si="1224">$AB$15-((N1076*24))</f>
        <v>696</v>
      </c>
      <c r="W1076" s="405">
        <v>80</v>
      </c>
      <c r="X1076" s="98"/>
      <c r="Y1076" s="406">
        <f t="shared" ref="Y1076" si="1225">W1076</f>
        <v>80</v>
      </c>
      <c r="Z1076" s="404">
        <f t="shared" ref="Z1076" si="1226">(Y1076*(V1076-L1076*24))/V1076</f>
        <v>80</v>
      </c>
      <c r="AA1076" s="407">
        <f t="shared" si="1044"/>
        <v>100</v>
      </c>
      <c r="AB1076" s="59"/>
    </row>
    <row r="1077" spans="1:44" s="51" customFormat="1" ht="30" customHeight="1" thickBot="1">
      <c r="A1077" s="353">
        <v>49</v>
      </c>
      <c r="B1077" s="100" t="s">
        <v>719</v>
      </c>
      <c r="C1077" s="245" t="s">
        <v>720</v>
      </c>
      <c r="D1077" s="65">
        <v>93.2</v>
      </c>
      <c r="E1077" s="102" t="s">
        <v>53</v>
      </c>
      <c r="F1077" s="103" t="s">
        <v>54</v>
      </c>
      <c r="G1077" s="371"/>
      <c r="H1077" s="371"/>
      <c r="I1077" s="246"/>
      <c r="J1077" s="246"/>
      <c r="K1077" s="246"/>
      <c r="L1077" s="896">
        <v>0</v>
      </c>
      <c r="M1077" s="896">
        <v>0</v>
      </c>
      <c r="N1077" s="896">
        <v>0</v>
      </c>
      <c r="O1077" s="896">
        <v>0</v>
      </c>
      <c r="P1077" s="283"/>
      <c r="Q1077" s="283"/>
      <c r="R1077" s="283"/>
      <c r="S1077" s="283"/>
      <c r="T1077" s="390"/>
      <c r="U1077" s="283"/>
      <c r="V1077" s="64">
        <f t="shared" si="1211"/>
        <v>696</v>
      </c>
      <c r="W1077" s="65">
        <v>93.2</v>
      </c>
      <c r="X1077" s="66"/>
      <c r="Y1077" s="67">
        <f t="shared" si="1042"/>
        <v>93.2</v>
      </c>
      <c r="Z1077" s="64">
        <f t="shared" si="1213"/>
        <v>93.2</v>
      </c>
      <c r="AA1077" s="68">
        <f t="shared" si="1044"/>
        <v>100</v>
      </c>
      <c r="AB1077" s="179"/>
      <c r="AC1077" s="179"/>
      <c r="AD1077" s="179"/>
      <c r="AE1077" s="179"/>
      <c r="AF1077" s="50"/>
      <c r="AG1077" s="50"/>
      <c r="AH1077" s="50"/>
      <c r="AI1077" s="50"/>
      <c r="AJ1077" s="50"/>
      <c r="AK1077" s="50"/>
      <c r="AL1077" s="50"/>
      <c r="AM1077" s="50"/>
      <c r="AN1077" s="50"/>
      <c r="AO1077" s="50"/>
      <c r="AP1077" s="50"/>
      <c r="AQ1077" s="50"/>
      <c r="AR1077" s="50"/>
    </row>
    <row r="1078" spans="1:44" s="51" customFormat="1" ht="30" customHeight="1" thickBot="1">
      <c r="A1078" s="353">
        <v>50</v>
      </c>
      <c r="B1078" s="100" t="s">
        <v>721</v>
      </c>
      <c r="C1078" s="245" t="s">
        <v>722</v>
      </c>
      <c r="D1078" s="65">
        <v>93.2</v>
      </c>
      <c r="E1078" s="545" t="s">
        <v>53</v>
      </c>
      <c r="F1078" s="103" t="s">
        <v>54</v>
      </c>
      <c r="G1078" s="371"/>
      <c r="H1078" s="371"/>
      <c r="I1078" s="246"/>
      <c r="J1078" s="246"/>
      <c r="K1078" s="246"/>
      <c r="L1078" s="896">
        <v>0</v>
      </c>
      <c r="M1078" s="896">
        <v>0</v>
      </c>
      <c r="N1078" s="896">
        <v>0</v>
      </c>
      <c r="O1078" s="896">
        <v>0</v>
      </c>
      <c r="P1078" s="283"/>
      <c r="Q1078" s="283"/>
      <c r="R1078" s="283"/>
      <c r="S1078" s="283"/>
      <c r="T1078" s="390"/>
      <c r="U1078" s="283"/>
      <c r="V1078" s="64">
        <f t="shared" si="1211"/>
        <v>696</v>
      </c>
      <c r="W1078" s="65">
        <v>93.2</v>
      </c>
      <c r="X1078" s="66"/>
      <c r="Y1078" s="67">
        <f t="shared" si="1042"/>
        <v>93.2</v>
      </c>
      <c r="Z1078" s="64">
        <f t="shared" si="1213"/>
        <v>93.2</v>
      </c>
      <c r="AA1078" s="68">
        <f t="shared" si="1044"/>
        <v>100</v>
      </c>
      <c r="AB1078" s="179"/>
      <c r="AC1078" s="179"/>
      <c r="AD1078" s="179"/>
      <c r="AE1078" s="179"/>
      <c r="AF1078" s="50"/>
      <c r="AG1078" s="50"/>
      <c r="AH1078" s="50"/>
      <c r="AI1078" s="50"/>
      <c r="AJ1078" s="50"/>
      <c r="AK1078" s="50"/>
      <c r="AL1078" s="50"/>
      <c r="AM1078" s="50"/>
      <c r="AN1078" s="50"/>
      <c r="AO1078" s="50"/>
      <c r="AP1078" s="50"/>
      <c r="AQ1078" s="50"/>
      <c r="AR1078" s="50"/>
    </row>
    <row r="1079" spans="1:44" s="51" customFormat="1" ht="30" customHeight="1" thickBot="1">
      <c r="A1079" s="353">
        <v>51</v>
      </c>
      <c r="B1079" s="100" t="s">
        <v>723</v>
      </c>
      <c r="C1079" s="245" t="s">
        <v>724</v>
      </c>
      <c r="D1079" s="65">
        <v>125</v>
      </c>
      <c r="E1079" s="102" t="s">
        <v>53</v>
      </c>
      <c r="F1079" s="103" t="s">
        <v>54</v>
      </c>
      <c r="G1079" s="399">
        <v>42401</v>
      </c>
      <c r="H1079" s="399">
        <v>42401.48333333333</v>
      </c>
      <c r="I1079" s="71" t="s">
        <v>54</v>
      </c>
      <c r="J1079" s="71" t="s">
        <v>54</v>
      </c>
      <c r="K1079" s="71" t="s">
        <v>54</v>
      </c>
      <c r="L1079" s="78">
        <f>IF(RIGHT(S1079)="T",(+H1079-G1079),0)</f>
        <v>0</v>
      </c>
      <c r="M1079" s="78">
        <f>IF(RIGHT(S1079)="U",(+H1079-G1079),0)</f>
        <v>0</v>
      </c>
      <c r="N1079" s="78">
        <f>IF(RIGHT(S1079)="C",(+H1079-G1079),0)</f>
        <v>0</v>
      </c>
      <c r="O1079" s="78">
        <f>IF(RIGHT(S1079)="D",(+H1079-G1079),0)</f>
        <v>0.48333333332993789</v>
      </c>
      <c r="P1079" s="71" t="s">
        <v>54</v>
      </c>
      <c r="Q1079" s="71" t="s">
        <v>54</v>
      </c>
      <c r="R1079" s="71" t="s">
        <v>54</v>
      </c>
      <c r="S1079" s="898" t="s">
        <v>865</v>
      </c>
      <c r="T1079" s="726" t="s">
        <v>867</v>
      </c>
      <c r="U1079" s="105"/>
      <c r="V1079" s="64"/>
      <c r="W1079" s="65"/>
      <c r="X1079" s="66"/>
      <c r="Y1079" s="67"/>
      <c r="Z1079" s="64"/>
      <c r="AA1079" s="68"/>
      <c r="AB1079" s="179"/>
      <c r="AC1079" s="179"/>
      <c r="AD1079" s="179"/>
      <c r="AE1079" s="179"/>
      <c r="AF1079" s="50"/>
      <c r="AG1079" s="50"/>
      <c r="AH1079" s="50"/>
      <c r="AI1079" s="50"/>
      <c r="AJ1079" s="50"/>
      <c r="AK1079" s="50"/>
      <c r="AL1079" s="50"/>
      <c r="AM1079" s="50"/>
      <c r="AN1079" s="50"/>
      <c r="AO1079" s="50"/>
      <c r="AP1079" s="50"/>
      <c r="AQ1079" s="50"/>
      <c r="AR1079" s="50"/>
    </row>
    <row r="1080" spans="1:44" s="51" customFormat="1" ht="30" customHeight="1" thickBot="1">
      <c r="A1080" s="577"/>
      <c r="B1080" s="251"/>
      <c r="C1080" s="488" t="s">
        <v>58</v>
      </c>
      <c r="D1080" s="251"/>
      <c r="E1080" s="136"/>
      <c r="F1080" s="62" t="s">
        <v>54</v>
      </c>
      <c r="G1080" s="403"/>
      <c r="H1080" s="403"/>
      <c r="I1080" s="62" t="s">
        <v>54</v>
      </c>
      <c r="J1080" s="62" t="s">
        <v>54</v>
      </c>
      <c r="K1080" s="62" t="s">
        <v>54</v>
      </c>
      <c r="L1080" s="63">
        <f>SUM(L1079:L1079)</f>
        <v>0</v>
      </c>
      <c r="M1080" s="63">
        <f>SUM(M1079:M1079)</f>
        <v>0</v>
      </c>
      <c r="N1080" s="63">
        <f>SUM(N1079:N1079)</f>
        <v>0</v>
      </c>
      <c r="O1080" s="63">
        <f>SUM(O1079:O1079)</f>
        <v>0.48333333332993789</v>
      </c>
      <c r="P1080" s="62" t="s">
        <v>54</v>
      </c>
      <c r="Q1080" s="62" t="s">
        <v>54</v>
      </c>
      <c r="R1080" s="62" t="s">
        <v>54</v>
      </c>
      <c r="S1080" s="489"/>
      <c r="T1080" s="490"/>
      <c r="U1080" s="251"/>
      <c r="V1080" s="64">
        <f t="shared" ref="V1080" si="1227">$AB$15-((N1080*24))</f>
        <v>696</v>
      </c>
      <c r="W1080" s="65">
        <v>125</v>
      </c>
      <c r="X1080" s="66"/>
      <c r="Y1080" s="67">
        <f t="shared" ref="Y1080" si="1228">W1080</f>
        <v>125</v>
      </c>
      <c r="Z1080" s="64">
        <f t="shared" ref="Z1080" si="1229">(Y1080*(V1080-L1080*24))/V1080</f>
        <v>125</v>
      </c>
      <c r="AA1080" s="68">
        <f t="shared" ref="AA1080" si="1230">(Z1080/Y1080)*100</f>
        <v>100</v>
      </c>
      <c r="AB1080" s="179"/>
      <c r="AC1080" s="179"/>
      <c r="AD1080" s="179"/>
      <c r="AE1080" s="179"/>
      <c r="AF1080" s="50"/>
      <c r="AG1080" s="50"/>
      <c r="AH1080" s="50"/>
      <c r="AI1080" s="50"/>
      <c r="AJ1080" s="50"/>
      <c r="AK1080" s="50"/>
      <c r="AL1080" s="50"/>
      <c r="AM1080" s="50"/>
      <c r="AN1080" s="50"/>
      <c r="AO1080" s="50"/>
      <c r="AP1080" s="50"/>
      <c r="AQ1080" s="50"/>
      <c r="AR1080" s="50"/>
    </row>
    <row r="1081" spans="1:44" s="51" customFormat="1" ht="30" customHeight="1" thickBot="1">
      <c r="A1081" s="353">
        <v>52</v>
      </c>
      <c r="B1081" s="100" t="s">
        <v>725</v>
      </c>
      <c r="C1081" s="245" t="s">
        <v>726</v>
      </c>
      <c r="D1081" s="65">
        <v>125</v>
      </c>
      <c r="E1081" s="545" t="s">
        <v>53</v>
      </c>
      <c r="F1081" s="103" t="s">
        <v>54</v>
      </c>
      <c r="G1081" s="399">
        <v>42401</v>
      </c>
      <c r="H1081" s="399">
        <v>42430</v>
      </c>
      <c r="I1081" s="71" t="s">
        <v>54</v>
      </c>
      <c r="J1081" s="71" t="s">
        <v>54</v>
      </c>
      <c r="K1081" s="71" t="s">
        <v>54</v>
      </c>
      <c r="L1081" s="78">
        <f>IF(RIGHT(S1081)="T",(+H1081-G1081),0)</f>
        <v>0</v>
      </c>
      <c r="M1081" s="78">
        <f>IF(RIGHT(S1081)="U",(+H1081-G1081),0)</f>
        <v>0</v>
      </c>
      <c r="N1081" s="78">
        <f>IF(RIGHT(S1081)="C",(+H1081-G1081),0)</f>
        <v>0</v>
      </c>
      <c r="O1081" s="78">
        <f>IF(RIGHT(S1081)="D",(+H1081-G1081),0)</f>
        <v>29</v>
      </c>
      <c r="P1081" s="71" t="s">
        <v>54</v>
      </c>
      <c r="Q1081" s="71" t="s">
        <v>54</v>
      </c>
      <c r="R1081" s="71" t="s">
        <v>54</v>
      </c>
      <c r="S1081" s="898" t="s">
        <v>865</v>
      </c>
      <c r="T1081" s="726" t="s">
        <v>867</v>
      </c>
      <c r="U1081" s="105"/>
      <c r="V1081" s="64"/>
      <c r="W1081" s="65"/>
      <c r="X1081" s="66"/>
      <c r="Y1081" s="67"/>
      <c r="Z1081" s="64"/>
      <c r="AA1081" s="68"/>
      <c r="AB1081" s="179"/>
      <c r="AC1081" s="179"/>
      <c r="AD1081" s="179"/>
      <c r="AE1081" s="179"/>
      <c r="AF1081" s="50"/>
      <c r="AG1081" s="50"/>
      <c r="AH1081" s="50"/>
      <c r="AI1081" s="50"/>
      <c r="AJ1081" s="50"/>
      <c r="AK1081" s="50"/>
      <c r="AL1081" s="50"/>
      <c r="AM1081" s="50"/>
      <c r="AN1081" s="50"/>
      <c r="AO1081" s="50"/>
      <c r="AP1081" s="50"/>
      <c r="AQ1081" s="50"/>
      <c r="AR1081" s="50"/>
    </row>
    <row r="1082" spans="1:44" s="51" customFormat="1" ht="30" customHeight="1" thickBot="1">
      <c r="A1082" s="577"/>
      <c r="B1082" s="251"/>
      <c r="C1082" s="488" t="s">
        <v>58</v>
      </c>
      <c r="D1082" s="251"/>
      <c r="E1082" s="136"/>
      <c r="F1082" s="62" t="s">
        <v>54</v>
      </c>
      <c r="G1082" s="403"/>
      <c r="H1082" s="403"/>
      <c r="I1082" s="62" t="s">
        <v>54</v>
      </c>
      <c r="J1082" s="62" t="s">
        <v>54</v>
      </c>
      <c r="K1082" s="62" t="s">
        <v>54</v>
      </c>
      <c r="L1082" s="63">
        <f>SUM(L1081:L1081)</f>
        <v>0</v>
      </c>
      <c r="M1082" s="63">
        <f>SUM(M1081:M1081)</f>
        <v>0</v>
      </c>
      <c r="N1082" s="63">
        <f>SUM(N1081:N1081)</f>
        <v>0</v>
      </c>
      <c r="O1082" s="63">
        <f>SUM(O1081:O1081)</f>
        <v>29</v>
      </c>
      <c r="P1082" s="62" t="s">
        <v>54</v>
      </c>
      <c r="Q1082" s="62" t="s">
        <v>54</v>
      </c>
      <c r="R1082" s="62" t="s">
        <v>54</v>
      </c>
      <c r="S1082" s="489"/>
      <c r="T1082" s="490"/>
      <c r="U1082" s="251"/>
      <c r="V1082" s="64">
        <f t="shared" ref="V1082" si="1231">$AB$15-((N1082*24))</f>
        <v>696</v>
      </c>
      <c r="W1082" s="65">
        <v>125</v>
      </c>
      <c r="X1082" s="66"/>
      <c r="Y1082" s="67">
        <f t="shared" ref="Y1082" si="1232">W1082</f>
        <v>125</v>
      </c>
      <c r="Z1082" s="64">
        <f t="shared" ref="Z1082" si="1233">(Y1082*(V1082-L1082*24))/V1082</f>
        <v>125</v>
      </c>
      <c r="AA1082" s="68">
        <f t="shared" ref="AA1082" si="1234">(Z1082/Y1082)*100</f>
        <v>100</v>
      </c>
      <c r="AB1082" s="179"/>
      <c r="AC1082" s="179"/>
      <c r="AD1082" s="179"/>
      <c r="AE1082" s="179"/>
      <c r="AF1082" s="50"/>
      <c r="AG1082" s="50"/>
      <c r="AH1082" s="50"/>
      <c r="AI1082" s="50"/>
      <c r="AJ1082" s="50"/>
      <c r="AK1082" s="50"/>
      <c r="AL1082" s="50"/>
      <c r="AM1082" s="50"/>
      <c r="AN1082" s="50"/>
      <c r="AO1082" s="50"/>
      <c r="AP1082" s="50"/>
      <c r="AQ1082" s="50"/>
      <c r="AR1082" s="50"/>
    </row>
    <row r="1083" spans="1:44" s="51" customFormat="1" ht="30" customHeight="1" thickBot="1">
      <c r="A1083" s="353">
        <v>53</v>
      </c>
      <c r="B1083" s="100" t="s">
        <v>727</v>
      </c>
      <c r="C1083" s="245" t="s">
        <v>728</v>
      </c>
      <c r="D1083" s="65">
        <v>50</v>
      </c>
      <c r="E1083" s="102" t="s">
        <v>53</v>
      </c>
      <c r="F1083" s="103" t="s">
        <v>54</v>
      </c>
      <c r="G1083" s="371"/>
      <c r="H1083" s="371"/>
      <c r="I1083" s="246"/>
      <c r="J1083" s="246"/>
      <c r="K1083" s="246"/>
      <c r="L1083" s="896">
        <v>0</v>
      </c>
      <c r="M1083" s="896">
        <v>0</v>
      </c>
      <c r="N1083" s="896">
        <v>0</v>
      </c>
      <c r="O1083" s="896">
        <v>0</v>
      </c>
      <c r="P1083" s="283"/>
      <c r="Q1083" s="283"/>
      <c r="R1083" s="283"/>
      <c r="S1083" s="283"/>
      <c r="T1083" s="390"/>
      <c r="U1083" s="283"/>
      <c r="V1083" s="64">
        <f t="shared" si="1211"/>
        <v>696</v>
      </c>
      <c r="W1083" s="65">
        <v>50</v>
      </c>
      <c r="X1083" s="66"/>
      <c r="Y1083" s="67">
        <f t="shared" si="1042"/>
        <v>50</v>
      </c>
      <c r="Z1083" s="64">
        <f t="shared" si="1213"/>
        <v>50</v>
      </c>
      <c r="AA1083" s="68">
        <f t="shared" si="1044"/>
        <v>100</v>
      </c>
      <c r="AB1083" s="179"/>
      <c r="AC1083" s="179"/>
      <c r="AD1083" s="179"/>
      <c r="AE1083" s="179"/>
      <c r="AF1083" s="50"/>
      <c r="AG1083" s="50"/>
      <c r="AH1083" s="50"/>
      <c r="AI1083" s="50"/>
      <c r="AJ1083" s="50"/>
      <c r="AK1083" s="50"/>
      <c r="AL1083" s="50"/>
      <c r="AM1083" s="50"/>
      <c r="AN1083" s="50"/>
      <c r="AO1083" s="50"/>
      <c r="AP1083" s="50"/>
      <c r="AQ1083" s="50"/>
      <c r="AR1083" s="50"/>
    </row>
    <row r="1084" spans="1:44" s="51" customFormat="1" ht="30" customHeight="1" thickBot="1">
      <c r="A1084" s="353">
        <v>54</v>
      </c>
      <c r="B1084" s="100" t="s">
        <v>729</v>
      </c>
      <c r="C1084" s="245" t="s">
        <v>730</v>
      </c>
      <c r="D1084" s="65">
        <v>240</v>
      </c>
      <c r="E1084" s="545" t="s">
        <v>53</v>
      </c>
      <c r="F1084" s="103" t="s">
        <v>54</v>
      </c>
      <c r="G1084" s="371"/>
      <c r="H1084" s="371"/>
      <c r="I1084" s="246"/>
      <c r="J1084" s="246"/>
      <c r="K1084" s="246"/>
      <c r="L1084" s="896">
        <v>0</v>
      </c>
      <c r="M1084" s="896">
        <v>0</v>
      </c>
      <c r="N1084" s="896">
        <v>0</v>
      </c>
      <c r="O1084" s="896">
        <v>0</v>
      </c>
      <c r="P1084" s="283"/>
      <c r="Q1084" s="283"/>
      <c r="R1084" s="283"/>
      <c r="S1084" s="283"/>
      <c r="T1084" s="390"/>
      <c r="U1084" s="283"/>
      <c r="V1084" s="64">
        <f t="shared" si="1211"/>
        <v>696</v>
      </c>
      <c r="W1084" s="65">
        <v>240</v>
      </c>
      <c r="X1084" s="66"/>
      <c r="Y1084" s="67">
        <f t="shared" si="1042"/>
        <v>240</v>
      </c>
      <c r="Z1084" s="64">
        <f t="shared" si="1213"/>
        <v>240</v>
      </c>
      <c r="AA1084" s="68">
        <f t="shared" si="1044"/>
        <v>100</v>
      </c>
      <c r="AB1084" s="179"/>
      <c r="AC1084" s="179"/>
      <c r="AD1084" s="179"/>
      <c r="AE1084" s="179"/>
      <c r="AF1084" s="50"/>
      <c r="AG1084" s="50"/>
      <c r="AH1084" s="50"/>
      <c r="AI1084" s="50"/>
      <c r="AJ1084" s="50"/>
      <c r="AK1084" s="50"/>
      <c r="AL1084" s="50"/>
      <c r="AM1084" s="50"/>
      <c r="AN1084" s="50"/>
      <c r="AO1084" s="50"/>
      <c r="AP1084" s="50"/>
      <c r="AQ1084" s="50"/>
      <c r="AR1084" s="50"/>
    </row>
    <row r="1085" spans="1:44" s="51" customFormat="1" ht="30" customHeight="1" thickBot="1">
      <c r="A1085" s="353">
        <v>55</v>
      </c>
      <c r="B1085" s="100" t="s">
        <v>731</v>
      </c>
      <c r="C1085" s="245" t="s">
        <v>732</v>
      </c>
      <c r="D1085" s="65">
        <v>50</v>
      </c>
      <c r="E1085" s="70" t="s">
        <v>53</v>
      </c>
      <c r="F1085" s="103" t="s">
        <v>54</v>
      </c>
      <c r="G1085" s="371"/>
      <c r="H1085" s="371"/>
      <c r="I1085" s="246"/>
      <c r="J1085" s="246"/>
      <c r="K1085" s="246"/>
      <c r="L1085" s="896">
        <v>0</v>
      </c>
      <c r="M1085" s="896">
        <v>0</v>
      </c>
      <c r="N1085" s="896">
        <v>0</v>
      </c>
      <c r="O1085" s="896">
        <v>0</v>
      </c>
      <c r="P1085" s="283"/>
      <c r="Q1085" s="283"/>
      <c r="R1085" s="283"/>
      <c r="S1085" s="283"/>
      <c r="T1085" s="390"/>
      <c r="U1085" s="283"/>
      <c r="V1085" s="64">
        <f t="shared" si="1211"/>
        <v>696</v>
      </c>
      <c r="W1085" s="65">
        <v>50</v>
      </c>
      <c r="X1085" s="66"/>
      <c r="Y1085" s="67">
        <f t="shared" si="1042"/>
        <v>50</v>
      </c>
      <c r="Z1085" s="64">
        <f t="shared" si="1213"/>
        <v>50</v>
      </c>
      <c r="AA1085" s="68">
        <f t="shared" si="1044"/>
        <v>100</v>
      </c>
      <c r="AB1085" s="179"/>
      <c r="AC1085" s="179"/>
      <c r="AD1085" s="179"/>
      <c r="AE1085" s="179"/>
      <c r="AF1085" s="50"/>
      <c r="AG1085" s="50"/>
      <c r="AH1085" s="50"/>
      <c r="AI1085" s="50"/>
      <c r="AJ1085" s="50"/>
      <c r="AK1085" s="50"/>
      <c r="AL1085" s="50"/>
      <c r="AM1085" s="50"/>
      <c r="AN1085" s="50"/>
      <c r="AO1085" s="50"/>
      <c r="AP1085" s="50"/>
      <c r="AQ1085" s="50"/>
      <c r="AR1085" s="50"/>
    </row>
    <row r="1086" spans="1:44" s="51" customFormat="1" ht="30" customHeight="1" thickBot="1">
      <c r="A1086" s="353">
        <v>56</v>
      </c>
      <c r="B1086" s="100" t="s">
        <v>733</v>
      </c>
      <c r="C1086" s="245" t="s">
        <v>734</v>
      </c>
      <c r="D1086" s="65">
        <v>50</v>
      </c>
      <c r="E1086" s="61" t="s">
        <v>53</v>
      </c>
      <c r="F1086" s="103" t="s">
        <v>54</v>
      </c>
      <c r="G1086" s="371"/>
      <c r="H1086" s="371"/>
      <c r="I1086" s="246"/>
      <c r="J1086" s="246"/>
      <c r="K1086" s="246"/>
      <c r="L1086" s="896">
        <v>0</v>
      </c>
      <c r="M1086" s="896">
        <v>0</v>
      </c>
      <c r="N1086" s="896">
        <v>0</v>
      </c>
      <c r="O1086" s="896">
        <v>0</v>
      </c>
      <c r="P1086" s="283"/>
      <c r="Q1086" s="283"/>
      <c r="R1086" s="283"/>
      <c r="S1086" s="283"/>
      <c r="T1086" s="390"/>
      <c r="U1086" s="283"/>
      <c r="V1086" s="64">
        <f t="shared" si="1211"/>
        <v>696</v>
      </c>
      <c r="W1086" s="65">
        <v>50</v>
      </c>
      <c r="X1086" s="66"/>
      <c r="Y1086" s="67">
        <f t="shared" si="1042"/>
        <v>50</v>
      </c>
      <c r="Z1086" s="64">
        <f t="shared" si="1213"/>
        <v>50</v>
      </c>
      <c r="AA1086" s="68">
        <f t="shared" si="1044"/>
        <v>100</v>
      </c>
      <c r="AB1086" s="179"/>
      <c r="AC1086" s="179"/>
      <c r="AD1086" s="179"/>
      <c r="AE1086" s="179"/>
      <c r="AF1086" s="50"/>
      <c r="AG1086" s="50"/>
      <c r="AH1086" s="50"/>
      <c r="AI1086" s="50"/>
      <c r="AJ1086" s="50"/>
      <c r="AK1086" s="50"/>
      <c r="AL1086" s="50"/>
      <c r="AM1086" s="50"/>
      <c r="AN1086" s="50"/>
      <c r="AO1086" s="50"/>
      <c r="AP1086" s="50"/>
      <c r="AQ1086" s="50"/>
      <c r="AR1086" s="50"/>
    </row>
    <row r="1087" spans="1:44" s="51" customFormat="1" ht="30" customHeight="1" thickBot="1">
      <c r="A1087" s="353">
        <v>57</v>
      </c>
      <c r="B1087" s="100" t="s">
        <v>735</v>
      </c>
      <c r="C1087" s="245" t="s">
        <v>736</v>
      </c>
      <c r="D1087" s="65">
        <v>240</v>
      </c>
      <c r="E1087" s="70" t="s">
        <v>53</v>
      </c>
      <c r="F1087" s="103" t="s">
        <v>54</v>
      </c>
      <c r="G1087" s="371"/>
      <c r="H1087" s="371"/>
      <c r="I1087" s="246"/>
      <c r="J1087" s="246"/>
      <c r="K1087" s="246"/>
      <c r="L1087" s="896">
        <v>0</v>
      </c>
      <c r="M1087" s="896">
        <v>0</v>
      </c>
      <c r="N1087" s="896">
        <v>0</v>
      </c>
      <c r="O1087" s="896">
        <v>0</v>
      </c>
      <c r="P1087" s="283"/>
      <c r="Q1087" s="283"/>
      <c r="R1087" s="283"/>
      <c r="S1087" s="283"/>
      <c r="T1087" s="390"/>
      <c r="U1087" s="283"/>
      <c r="V1087" s="64">
        <f t="shared" si="1211"/>
        <v>696</v>
      </c>
      <c r="W1087" s="65">
        <v>240</v>
      </c>
      <c r="X1087" s="66"/>
      <c r="Y1087" s="67">
        <f t="shared" si="1042"/>
        <v>240</v>
      </c>
      <c r="Z1087" s="64">
        <f t="shared" si="1213"/>
        <v>240</v>
      </c>
      <c r="AA1087" s="68">
        <f t="shared" si="1044"/>
        <v>100</v>
      </c>
      <c r="AB1087" s="179"/>
      <c r="AC1087" s="179"/>
      <c r="AD1087" s="179"/>
      <c r="AE1087" s="179"/>
      <c r="AF1087" s="50"/>
      <c r="AG1087" s="50"/>
      <c r="AH1087" s="50"/>
      <c r="AI1087" s="50"/>
      <c r="AJ1087" s="50"/>
      <c r="AK1087" s="50"/>
      <c r="AL1087" s="50"/>
      <c r="AM1087" s="50"/>
      <c r="AN1087" s="50"/>
      <c r="AO1087" s="50"/>
      <c r="AP1087" s="50"/>
      <c r="AQ1087" s="50"/>
      <c r="AR1087" s="50"/>
    </row>
    <row r="1088" spans="1:44" s="51" customFormat="1" ht="30" customHeight="1" thickBot="1">
      <c r="A1088" s="353">
        <v>58</v>
      </c>
      <c r="B1088" s="100" t="s">
        <v>737</v>
      </c>
      <c r="C1088" s="245" t="s">
        <v>738</v>
      </c>
      <c r="D1088" s="65">
        <v>240</v>
      </c>
      <c r="E1088" s="61" t="s">
        <v>53</v>
      </c>
      <c r="F1088" s="103" t="s">
        <v>54</v>
      </c>
      <c r="G1088" s="371"/>
      <c r="H1088" s="371"/>
      <c r="I1088" s="246"/>
      <c r="J1088" s="246"/>
      <c r="K1088" s="246"/>
      <c r="L1088" s="896">
        <v>0</v>
      </c>
      <c r="M1088" s="896">
        <v>0</v>
      </c>
      <c r="N1088" s="896">
        <v>0</v>
      </c>
      <c r="O1088" s="896">
        <v>0</v>
      </c>
      <c r="P1088" s="283"/>
      <c r="Q1088" s="283"/>
      <c r="R1088" s="283"/>
      <c r="S1088" s="283"/>
      <c r="T1088" s="390"/>
      <c r="U1088" s="283"/>
      <c r="V1088" s="64">
        <f t="shared" si="1211"/>
        <v>696</v>
      </c>
      <c r="W1088" s="65">
        <v>240</v>
      </c>
      <c r="X1088" s="66"/>
      <c r="Y1088" s="67">
        <f t="shared" si="1042"/>
        <v>240</v>
      </c>
      <c r="Z1088" s="64">
        <f t="shared" si="1213"/>
        <v>240</v>
      </c>
      <c r="AA1088" s="68">
        <f t="shared" si="1044"/>
        <v>100</v>
      </c>
      <c r="AB1088" s="179"/>
      <c r="AC1088" s="179"/>
      <c r="AD1088" s="179"/>
      <c r="AE1088" s="179"/>
      <c r="AF1088" s="50"/>
      <c r="AG1088" s="50"/>
      <c r="AH1088" s="50"/>
      <c r="AI1088" s="50"/>
      <c r="AJ1088" s="50"/>
      <c r="AK1088" s="50"/>
      <c r="AL1088" s="50"/>
      <c r="AM1088" s="50"/>
      <c r="AN1088" s="50"/>
      <c r="AO1088" s="50"/>
      <c r="AP1088" s="50"/>
      <c r="AQ1088" s="50"/>
      <c r="AR1088" s="50"/>
    </row>
    <row r="1089" spans="1:44" s="51" customFormat="1" ht="30" customHeight="1" thickBot="1">
      <c r="A1089" s="353">
        <v>59</v>
      </c>
      <c r="B1089" s="100" t="s">
        <v>739</v>
      </c>
      <c r="C1089" s="245" t="s">
        <v>740</v>
      </c>
      <c r="D1089" s="65">
        <v>50</v>
      </c>
      <c r="E1089" s="70" t="s">
        <v>53</v>
      </c>
      <c r="F1089" s="103" t="s">
        <v>54</v>
      </c>
      <c r="G1089" s="371"/>
      <c r="H1089" s="371"/>
      <c r="I1089" s="246"/>
      <c r="J1089" s="246"/>
      <c r="K1089" s="246"/>
      <c r="L1089" s="896">
        <v>0</v>
      </c>
      <c r="M1089" s="896">
        <v>0</v>
      </c>
      <c r="N1089" s="896">
        <v>0</v>
      </c>
      <c r="O1089" s="896">
        <v>0</v>
      </c>
      <c r="P1089" s="283"/>
      <c r="Q1089" s="283"/>
      <c r="R1089" s="283"/>
      <c r="S1089" s="283"/>
      <c r="T1089" s="390"/>
      <c r="U1089" s="283"/>
      <c r="V1089" s="64">
        <f t="shared" si="1211"/>
        <v>696</v>
      </c>
      <c r="W1089" s="65">
        <v>50</v>
      </c>
      <c r="X1089" s="66"/>
      <c r="Y1089" s="67">
        <f t="shared" si="1042"/>
        <v>50</v>
      </c>
      <c r="Z1089" s="64">
        <f t="shared" si="1213"/>
        <v>50</v>
      </c>
      <c r="AA1089" s="68">
        <f t="shared" si="1044"/>
        <v>100</v>
      </c>
      <c r="AB1089" s="179"/>
      <c r="AC1089" s="179"/>
      <c r="AD1089" s="179"/>
      <c r="AE1089" s="179"/>
      <c r="AF1089" s="50"/>
      <c r="AG1089" s="50"/>
      <c r="AH1089" s="50"/>
      <c r="AI1089" s="50"/>
      <c r="AJ1089" s="50"/>
      <c r="AK1089" s="50"/>
      <c r="AL1089" s="50"/>
      <c r="AM1089" s="50"/>
      <c r="AN1089" s="50"/>
      <c r="AO1089" s="50"/>
      <c r="AP1089" s="50"/>
      <c r="AQ1089" s="50"/>
      <c r="AR1089" s="50"/>
    </row>
    <row r="1090" spans="1:44" s="51" customFormat="1" ht="30" customHeight="1" thickBot="1">
      <c r="A1090" s="353">
        <v>60</v>
      </c>
      <c r="B1090" s="100" t="s">
        <v>741</v>
      </c>
      <c r="C1090" s="245" t="s">
        <v>742</v>
      </c>
      <c r="D1090" s="65">
        <v>50</v>
      </c>
      <c r="E1090" s="61" t="s">
        <v>53</v>
      </c>
      <c r="F1090" s="103" t="s">
        <v>54</v>
      </c>
      <c r="G1090" s="371"/>
      <c r="H1090" s="371"/>
      <c r="I1090" s="246"/>
      <c r="J1090" s="246"/>
      <c r="K1090" s="246"/>
      <c r="L1090" s="896">
        <v>0</v>
      </c>
      <c r="M1090" s="896">
        <v>0</v>
      </c>
      <c r="N1090" s="896">
        <v>0</v>
      </c>
      <c r="O1090" s="896">
        <v>0</v>
      </c>
      <c r="P1090" s="283"/>
      <c r="Q1090" s="283"/>
      <c r="R1090" s="283"/>
      <c r="S1090" s="283"/>
      <c r="T1090" s="390"/>
      <c r="U1090" s="283"/>
      <c r="V1090" s="64">
        <f t="shared" si="1211"/>
        <v>696</v>
      </c>
      <c r="W1090" s="65">
        <v>50</v>
      </c>
      <c r="X1090" s="66"/>
      <c r="Y1090" s="67">
        <f t="shared" si="1042"/>
        <v>50</v>
      </c>
      <c r="Z1090" s="64">
        <f t="shared" si="1213"/>
        <v>50</v>
      </c>
      <c r="AA1090" s="68">
        <f t="shared" si="1044"/>
        <v>100</v>
      </c>
      <c r="AB1090" s="179"/>
      <c r="AC1090" s="179"/>
      <c r="AD1090" s="179"/>
      <c r="AE1090" s="179"/>
      <c r="AF1090" s="50"/>
      <c r="AG1090" s="50"/>
      <c r="AH1090" s="50"/>
      <c r="AI1090" s="50"/>
      <c r="AJ1090" s="50"/>
      <c r="AK1090" s="50"/>
      <c r="AL1090" s="50"/>
      <c r="AM1090" s="50"/>
      <c r="AN1090" s="50"/>
      <c r="AO1090" s="50"/>
      <c r="AP1090" s="50"/>
      <c r="AQ1090" s="50"/>
      <c r="AR1090" s="50"/>
    </row>
    <row r="1091" spans="1:44" s="51" customFormat="1" ht="30" customHeight="1" thickBot="1">
      <c r="A1091" s="353">
        <v>61</v>
      </c>
      <c r="B1091" s="100" t="s">
        <v>743</v>
      </c>
      <c r="C1091" s="245" t="s">
        <v>744</v>
      </c>
      <c r="D1091" s="65">
        <v>50</v>
      </c>
      <c r="E1091" s="70" t="s">
        <v>53</v>
      </c>
      <c r="F1091" s="103" t="s">
        <v>54</v>
      </c>
      <c r="G1091" s="371"/>
      <c r="H1091" s="371"/>
      <c r="I1091" s="246"/>
      <c r="J1091" s="246"/>
      <c r="K1091" s="246"/>
      <c r="L1091" s="896">
        <v>0</v>
      </c>
      <c r="M1091" s="896">
        <v>0</v>
      </c>
      <c r="N1091" s="896">
        <v>0</v>
      </c>
      <c r="O1091" s="896">
        <v>0</v>
      </c>
      <c r="P1091" s="283"/>
      <c r="Q1091" s="283"/>
      <c r="R1091" s="283"/>
      <c r="S1091" s="283"/>
      <c r="T1091" s="390"/>
      <c r="U1091" s="283"/>
      <c r="V1091" s="64">
        <f t="shared" si="1211"/>
        <v>696</v>
      </c>
      <c r="W1091" s="65">
        <v>50</v>
      </c>
      <c r="X1091" s="66"/>
      <c r="Y1091" s="67">
        <f t="shared" si="1042"/>
        <v>50</v>
      </c>
      <c r="Z1091" s="64">
        <f t="shared" si="1213"/>
        <v>50</v>
      </c>
      <c r="AA1091" s="68">
        <f t="shared" si="1044"/>
        <v>100</v>
      </c>
      <c r="AB1091" s="179"/>
      <c r="AC1091" s="179"/>
      <c r="AD1091" s="179"/>
      <c r="AE1091" s="179"/>
      <c r="AF1091" s="50"/>
      <c r="AG1091" s="50"/>
      <c r="AH1091" s="50"/>
      <c r="AI1091" s="50"/>
      <c r="AJ1091" s="50"/>
      <c r="AK1091" s="50"/>
      <c r="AL1091" s="50"/>
      <c r="AM1091" s="50"/>
      <c r="AN1091" s="50"/>
      <c r="AO1091" s="50"/>
      <c r="AP1091" s="50"/>
      <c r="AQ1091" s="50"/>
      <c r="AR1091" s="50"/>
    </row>
    <row r="1092" spans="1:44" s="51" customFormat="1" ht="30" customHeight="1" thickBot="1">
      <c r="A1092" s="353">
        <v>62</v>
      </c>
      <c r="B1092" s="100" t="s">
        <v>745</v>
      </c>
      <c r="C1092" s="245" t="s">
        <v>746</v>
      </c>
      <c r="D1092" s="65">
        <v>330</v>
      </c>
      <c r="E1092" s="61" t="s">
        <v>53</v>
      </c>
      <c r="F1092" s="103" t="s">
        <v>54</v>
      </c>
      <c r="G1092" s="371"/>
      <c r="H1092" s="371"/>
      <c r="I1092" s="246"/>
      <c r="J1092" s="246"/>
      <c r="K1092" s="246"/>
      <c r="L1092" s="896">
        <v>0</v>
      </c>
      <c r="M1092" s="896">
        <v>0</v>
      </c>
      <c r="N1092" s="896">
        <v>0</v>
      </c>
      <c r="O1092" s="896">
        <v>0</v>
      </c>
      <c r="P1092" s="283"/>
      <c r="Q1092" s="283"/>
      <c r="R1092" s="283"/>
      <c r="S1092" s="283"/>
      <c r="T1092" s="390"/>
      <c r="U1092" s="283"/>
      <c r="V1092" s="64">
        <f t="shared" si="1211"/>
        <v>696</v>
      </c>
      <c r="W1092" s="65">
        <v>330</v>
      </c>
      <c r="X1092" s="66"/>
      <c r="Y1092" s="67">
        <f t="shared" si="1042"/>
        <v>330</v>
      </c>
      <c r="Z1092" s="64">
        <f t="shared" si="1213"/>
        <v>330</v>
      </c>
      <c r="AA1092" s="68">
        <f t="shared" si="1044"/>
        <v>100</v>
      </c>
      <c r="AB1092" s="179"/>
      <c r="AC1092" s="179"/>
      <c r="AD1092" s="179"/>
      <c r="AE1092" s="179"/>
      <c r="AF1092" s="50"/>
      <c r="AG1092" s="50"/>
      <c r="AH1092" s="50"/>
      <c r="AI1092" s="50"/>
      <c r="AJ1092" s="50"/>
      <c r="AK1092" s="50"/>
      <c r="AL1092" s="50"/>
      <c r="AM1092" s="50"/>
      <c r="AN1092" s="50"/>
      <c r="AO1092" s="50"/>
      <c r="AP1092" s="50"/>
      <c r="AQ1092" s="50"/>
      <c r="AR1092" s="50"/>
    </row>
    <row r="1093" spans="1:44" s="51" customFormat="1" ht="30" customHeight="1" thickBot="1">
      <c r="A1093" s="353">
        <v>63</v>
      </c>
      <c r="B1093" s="100" t="s">
        <v>747</v>
      </c>
      <c r="C1093" s="245" t="s">
        <v>748</v>
      </c>
      <c r="D1093" s="65">
        <v>50</v>
      </c>
      <c r="E1093" s="70" t="s">
        <v>53</v>
      </c>
      <c r="F1093" s="103" t="s">
        <v>54</v>
      </c>
      <c r="G1093" s="371"/>
      <c r="H1093" s="371"/>
      <c r="I1093" s="246"/>
      <c r="J1093" s="246"/>
      <c r="K1093" s="246"/>
      <c r="L1093" s="896">
        <v>0</v>
      </c>
      <c r="M1093" s="896">
        <v>0</v>
      </c>
      <c r="N1093" s="896">
        <v>0</v>
      </c>
      <c r="O1093" s="896">
        <v>0</v>
      </c>
      <c r="P1093" s="283"/>
      <c r="Q1093" s="283"/>
      <c r="R1093" s="283"/>
      <c r="S1093" s="283"/>
      <c r="T1093" s="390"/>
      <c r="U1093" s="283"/>
      <c r="V1093" s="64">
        <f t="shared" si="1211"/>
        <v>696</v>
      </c>
      <c r="W1093" s="65">
        <v>50</v>
      </c>
      <c r="X1093" s="66"/>
      <c r="Y1093" s="67">
        <f t="shared" si="1042"/>
        <v>50</v>
      </c>
      <c r="Z1093" s="64">
        <f t="shared" si="1213"/>
        <v>50</v>
      </c>
      <c r="AA1093" s="68">
        <f t="shared" si="1044"/>
        <v>100</v>
      </c>
      <c r="AB1093" s="179"/>
      <c r="AC1093" s="179"/>
      <c r="AD1093" s="179"/>
      <c r="AE1093" s="179"/>
      <c r="AF1093" s="50"/>
      <c r="AG1093" s="50"/>
      <c r="AH1093" s="50"/>
      <c r="AI1093" s="50"/>
      <c r="AJ1093" s="50"/>
      <c r="AK1093" s="50"/>
      <c r="AL1093" s="50"/>
      <c r="AM1093" s="50"/>
      <c r="AN1093" s="50"/>
      <c r="AO1093" s="50"/>
      <c r="AP1093" s="50"/>
      <c r="AQ1093" s="50"/>
      <c r="AR1093" s="50"/>
    </row>
    <row r="1094" spans="1:44" s="51" customFormat="1" ht="30" customHeight="1" thickBot="1">
      <c r="A1094" s="353">
        <v>64</v>
      </c>
      <c r="B1094" s="100" t="s">
        <v>749</v>
      </c>
      <c r="C1094" s="245" t="s">
        <v>750</v>
      </c>
      <c r="D1094" s="65">
        <v>50</v>
      </c>
      <c r="E1094" s="61" t="s">
        <v>53</v>
      </c>
      <c r="F1094" s="103" t="s">
        <v>54</v>
      </c>
      <c r="G1094" s="371"/>
      <c r="H1094" s="371"/>
      <c r="I1094" s="246"/>
      <c r="J1094" s="246"/>
      <c r="K1094" s="246"/>
      <c r="L1094" s="896">
        <v>0</v>
      </c>
      <c r="M1094" s="896">
        <v>0</v>
      </c>
      <c r="N1094" s="896">
        <v>0</v>
      </c>
      <c r="O1094" s="896">
        <v>0</v>
      </c>
      <c r="P1094" s="283"/>
      <c r="Q1094" s="283"/>
      <c r="R1094" s="283"/>
      <c r="S1094" s="283"/>
      <c r="T1094" s="390"/>
      <c r="U1094" s="283"/>
      <c r="V1094" s="64">
        <f t="shared" si="1211"/>
        <v>696</v>
      </c>
      <c r="W1094" s="65">
        <v>50</v>
      </c>
      <c r="X1094" s="66"/>
      <c r="Y1094" s="67">
        <f t="shared" si="1042"/>
        <v>50</v>
      </c>
      <c r="Z1094" s="64">
        <f t="shared" si="1213"/>
        <v>50</v>
      </c>
      <c r="AA1094" s="68">
        <f t="shared" si="1044"/>
        <v>100</v>
      </c>
      <c r="AB1094" s="179"/>
      <c r="AC1094" s="179"/>
      <c r="AD1094" s="179"/>
      <c r="AE1094" s="179"/>
      <c r="AF1094" s="50"/>
      <c r="AG1094" s="50"/>
      <c r="AH1094" s="50"/>
      <c r="AI1094" s="50"/>
      <c r="AJ1094" s="50"/>
      <c r="AK1094" s="50"/>
      <c r="AL1094" s="50"/>
      <c r="AM1094" s="50"/>
      <c r="AN1094" s="50"/>
      <c r="AO1094" s="50"/>
      <c r="AP1094" s="50"/>
      <c r="AQ1094" s="50"/>
      <c r="AR1094" s="50"/>
    </row>
    <row r="1095" spans="1:44" s="51" customFormat="1" ht="30" customHeight="1" thickBot="1">
      <c r="A1095" s="353">
        <v>65</v>
      </c>
      <c r="B1095" s="100" t="s">
        <v>751</v>
      </c>
      <c r="C1095" s="245" t="s">
        <v>752</v>
      </c>
      <c r="D1095" s="65">
        <v>63</v>
      </c>
      <c r="E1095" s="70" t="s">
        <v>53</v>
      </c>
      <c r="F1095" s="103" t="s">
        <v>54</v>
      </c>
      <c r="G1095" s="371"/>
      <c r="H1095" s="371"/>
      <c r="I1095" s="246"/>
      <c r="J1095" s="246"/>
      <c r="K1095" s="246"/>
      <c r="L1095" s="896">
        <v>0</v>
      </c>
      <c r="M1095" s="896">
        <v>0</v>
      </c>
      <c r="N1095" s="896">
        <v>0</v>
      </c>
      <c r="O1095" s="896">
        <v>0</v>
      </c>
      <c r="P1095" s="283"/>
      <c r="Q1095" s="283"/>
      <c r="R1095" s="283"/>
      <c r="S1095" s="283"/>
      <c r="T1095" s="390"/>
      <c r="U1095" s="283"/>
      <c r="V1095" s="64">
        <f t="shared" si="1211"/>
        <v>696</v>
      </c>
      <c r="W1095" s="65">
        <v>63</v>
      </c>
      <c r="X1095" s="66"/>
      <c r="Y1095" s="67">
        <f t="shared" si="1042"/>
        <v>63</v>
      </c>
      <c r="Z1095" s="64">
        <f t="shared" si="1213"/>
        <v>63</v>
      </c>
      <c r="AA1095" s="68">
        <f t="shared" si="1044"/>
        <v>100</v>
      </c>
      <c r="AB1095" s="179"/>
      <c r="AC1095" s="179"/>
      <c r="AD1095" s="179"/>
      <c r="AE1095" s="179"/>
      <c r="AF1095" s="50"/>
      <c r="AG1095" s="50"/>
      <c r="AH1095" s="50"/>
      <c r="AI1095" s="50"/>
      <c r="AJ1095" s="50"/>
      <c r="AK1095" s="50"/>
      <c r="AL1095" s="50"/>
      <c r="AM1095" s="50"/>
      <c r="AN1095" s="50"/>
      <c r="AO1095" s="50"/>
      <c r="AP1095" s="50"/>
      <c r="AQ1095" s="50"/>
      <c r="AR1095" s="50"/>
    </row>
    <row r="1096" spans="1:44" s="51" customFormat="1" ht="30" customHeight="1" thickBot="1">
      <c r="A1096" s="353">
        <v>66</v>
      </c>
      <c r="B1096" s="100" t="s">
        <v>753</v>
      </c>
      <c r="C1096" s="245" t="s">
        <v>754</v>
      </c>
      <c r="D1096" s="65">
        <v>63</v>
      </c>
      <c r="E1096" s="61" t="s">
        <v>53</v>
      </c>
      <c r="F1096" s="103" t="s">
        <v>54</v>
      </c>
      <c r="G1096" s="371"/>
      <c r="H1096" s="371"/>
      <c r="I1096" s="246"/>
      <c r="J1096" s="246"/>
      <c r="K1096" s="246"/>
      <c r="L1096" s="896">
        <v>0</v>
      </c>
      <c r="M1096" s="896">
        <v>0</v>
      </c>
      <c r="N1096" s="896">
        <v>0</v>
      </c>
      <c r="O1096" s="896">
        <v>0</v>
      </c>
      <c r="P1096" s="283"/>
      <c r="Q1096" s="283"/>
      <c r="R1096" s="283"/>
      <c r="S1096" s="283"/>
      <c r="T1096" s="390"/>
      <c r="U1096" s="283"/>
      <c r="V1096" s="64">
        <f t="shared" si="1211"/>
        <v>696</v>
      </c>
      <c r="W1096" s="65">
        <v>63</v>
      </c>
      <c r="X1096" s="66"/>
      <c r="Y1096" s="67">
        <f t="shared" si="1042"/>
        <v>63</v>
      </c>
      <c r="Z1096" s="64">
        <f t="shared" si="1213"/>
        <v>63</v>
      </c>
      <c r="AA1096" s="68">
        <f t="shared" si="1044"/>
        <v>100</v>
      </c>
      <c r="AB1096" s="179"/>
      <c r="AC1096" s="179"/>
      <c r="AD1096" s="179"/>
      <c r="AE1096" s="179"/>
      <c r="AF1096" s="50"/>
      <c r="AG1096" s="50"/>
      <c r="AH1096" s="50"/>
      <c r="AI1096" s="50"/>
      <c r="AJ1096" s="50"/>
      <c r="AK1096" s="50"/>
      <c r="AL1096" s="50"/>
      <c r="AM1096" s="50"/>
      <c r="AN1096" s="50"/>
      <c r="AO1096" s="50"/>
      <c r="AP1096" s="50"/>
      <c r="AQ1096" s="50"/>
      <c r="AR1096" s="50"/>
    </row>
    <row r="1097" spans="1:44" s="51" customFormat="1" ht="30" customHeight="1" thickBot="1">
      <c r="A1097" s="353">
        <v>67</v>
      </c>
      <c r="B1097" s="100" t="s">
        <v>817</v>
      </c>
      <c r="C1097" s="245" t="s">
        <v>819</v>
      </c>
      <c r="D1097" s="65">
        <v>80</v>
      </c>
      <c r="E1097" s="70" t="s">
        <v>53</v>
      </c>
      <c r="F1097" s="103" t="s">
        <v>54</v>
      </c>
      <c r="G1097" s="371"/>
      <c r="H1097" s="371"/>
      <c r="I1097" s="246"/>
      <c r="J1097" s="246"/>
      <c r="K1097" s="246"/>
      <c r="L1097" s="896">
        <v>0</v>
      </c>
      <c r="M1097" s="896">
        <v>0</v>
      </c>
      <c r="N1097" s="896">
        <v>0</v>
      </c>
      <c r="O1097" s="896">
        <v>0</v>
      </c>
      <c r="P1097" s="283"/>
      <c r="Q1097" s="283"/>
      <c r="R1097" s="283"/>
      <c r="S1097" s="283"/>
      <c r="T1097" s="390"/>
      <c r="U1097" s="283"/>
      <c r="V1097" s="64">
        <f t="shared" ref="V1097:V1098" si="1235">$AB$15-((N1097*24))</f>
        <v>696</v>
      </c>
      <c r="W1097" s="65">
        <v>80</v>
      </c>
      <c r="X1097" s="66"/>
      <c r="Y1097" s="67">
        <f t="shared" ref="Y1097:Y1098" si="1236">W1097</f>
        <v>80</v>
      </c>
      <c r="Z1097" s="64">
        <f t="shared" ref="Z1097:Z1098" si="1237">(Y1097*(V1097-L1097*24))/V1097</f>
        <v>80</v>
      </c>
      <c r="AA1097" s="68">
        <f t="shared" ref="AA1097:AA1098" si="1238">(Z1097/Y1097)*100</f>
        <v>100</v>
      </c>
      <c r="AB1097" s="179"/>
      <c r="AC1097" s="179"/>
      <c r="AD1097" s="179"/>
      <c r="AE1097" s="179"/>
      <c r="AF1097" s="50"/>
      <c r="AG1097" s="50"/>
      <c r="AH1097" s="50"/>
      <c r="AI1097" s="50"/>
      <c r="AJ1097" s="50"/>
      <c r="AK1097" s="50"/>
      <c r="AL1097" s="50"/>
      <c r="AM1097" s="50"/>
      <c r="AN1097" s="50"/>
      <c r="AO1097" s="50"/>
      <c r="AP1097" s="50"/>
      <c r="AQ1097" s="50"/>
      <c r="AR1097" s="50"/>
    </row>
    <row r="1098" spans="1:44" s="51" customFormat="1" ht="30" customHeight="1" thickBot="1">
      <c r="A1098" s="353">
        <v>68</v>
      </c>
      <c r="B1098" s="100" t="s">
        <v>818</v>
      </c>
      <c r="C1098" s="245" t="s">
        <v>820</v>
      </c>
      <c r="D1098" s="65">
        <v>80</v>
      </c>
      <c r="E1098" s="61" t="s">
        <v>53</v>
      </c>
      <c r="F1098" s="103" t="s">
        <v>54</v>
      </c>
      <c r="G1098" s="371"/>
      <c r="H1098" s="371"/>
      <c r="I1098" s="246"/>
      <c r="J1098" s="246"/>
      <c r="K1098" s="246"/>
      <c r="L1098" s="896">
        <v>0</v>
      </c>
      <c r="M1098" s="896">
        <v>0</v>
      </c>
      <c r="N1098" s="896">
        <v>0</v>
      </c>
      <c r="O1098" s="896">
        <v>0</v>
      </c>
      <c r="P1098" s="283"/>
      <c r="Q1098" s="283"/>
      <c r="R1098" s="283"/>
      <c r="S1098" s="283"/>
      <c r="T1098" s="390"/>
      <c r="U1098" s="283"/>
      <c r="V1098" s="64">
        <f t="shared" si="1235"/>
        <v>696</v>
      </c>
      <c r="W1098" s="65">
        <v>80</v>
      </c>
      <c r="X1098" s="66"/>
      <c r="Y1098" s="67">
        <f t="shared" si="1236"/>
        <v>80</v>
      </c>
      <c r="Z1098" s="64">
        <f t="shared" si="1237"/>
        <v>80</v>
      </c>
      <c r="AA1098" s="68">
        <f t="shared" si="1238"/>
        <v>100</v>
      </c>
      <c r="AB1098" s="179"/>
      <c r="AC1098" s="179"/>
      <c r="AD1098" s="179"/>
      <c r="AE1098" s="179"/>
      <c r="AF1098" s="50"/>
      <c r="AG1098" s="50"/>
      <c r="AH1098" s="50"/>
      <c r="AI1098" s="50"/>
      <c r="AJ1098" s="50"/>
      <c r="AK1098" s="50"/>
      <c r="AL1098" s="50"/>
      <c r="AM1098" s="50"/>
      <c r="AN1098" s="50"/>
      <c r="AO1098" s="50"/>
      <c r="AP1098" s="50"/>
      <c r="AQ1098" s="50"/>
      <c r="AR1098" s="50"/>
    </row>
    <row r="1099" spans="1:44" s="51" customFormat="1" ht="30" customHeight="1" thickBot="1">
      <c r="A1099" s="353">
        <v>69</v>
      </c>
      <c r="B1099" s="100" t="s">
        <v>755</v>
      </c>
      <c r="C1099" s="245" t="s">
        <v>756</v>
      </c>
      <c r="D1099" s="65">
        <v>240</v>
      </c>
      <c r="E1099" s="70" t="s">
        <v>53</v>
      </c>
      <c r="F1099" s="103" t="s">
        <v>54</v>
      </c>
      <c r="G1099" s="371"/>
      <c r="H1099" s="371"/>
      <c r="I1099" s="246"/>
      <c r="J1099" s="246"/>
      <c r="K1099" s="246"/>
      <c r="L1099" s="896">
        <v>0</v>
      </c>
      <c r="M1099" s="896">
        <v>0</v>
      </c>
      <c r="N1099" s="896">
        <v>0</v>
      </c>
      <c r="O1099" s="896">
        <v>0</v>
      </c>
      <c r="P1099" s="283"/>
      <c r="Q1099" s="283"/>
      <c r="R1099" s="283"/>
      <c r="S1099" s="283"/>
      <c r="T1099" s="390"/>
      <c r="U1099" s="283"/>
      <c r="V1099" s="64">
        <f t="shared" si="1211"/>
        <v>696</v>
      </c>
      <c r="W1099" s="65">
        <v>240</v>
      </c>
      <c r="X1099" s="66"/>
      <c r="Y1099" s="67">
        <f t="shared" si="1042"/>
        <v>240</v>
      </c>
      <c r="Z1099" s="64">
        <f t="shared" si="1213"/>
        <v>240</v>
      </c>
      <c r="AA1099" s="68">
        <f t="shared" si="1044"/>
        <v>100</v>
      </c>
      <c r="AB1099" s="179"/>
      <c r="AC1099" s="179"/>
      <c r="AD1099" s="179"/>
      <c r="AE1099" s="179"/>
      <c r="AF1099" s="50"/>
      <c r="AG1099" s="50"/>
      <c r="AH1099" s="50"/>
      <c r="AI1099" s="50"/>
      <c r="AJ1099" s="50"/>
      <c r="AK1099" s="50"/>
      <c r="AL1099" s="50"/>
      <c r="AM1099" s="50"/>
      <c r="AN1099" s="50"/>
      <c r="AO1099" s="50"/>
      <c r="AP1099" s="50"/>
      <c r="AQ1099" s="50"/>
      <c r="AR1099" s="50"/>
    </row>
    <row r="1100" spans="1:44" s="51" customFormat="1" ht="30" customHeight="1" thickBot="1">
      <c r="A1100" s="353">
        <v>70</v>
      </c>
      <c r="B1100" s="100" t="s">
        <v>757</v>
      </c>
      <c r="C1100" s="245" t="s">
        <v>758</v>
      </c>
      <c r="D1100" s="65">
        <v>63</v>
      </c>
      <c r="E1100" s="61" t="s">
        <v>53</v>
      </c>
      <c r="F1100" s="103" t="s">
        <v>54</v>
      </c>
      <c r="G1100" s="371"/>
      <c r="H1100" s="371"/>
      <c r="I1100" s="246"/>
      <c r="J1100" s="246"/>
      <c r="K1100" s="246"/>
      <c r="L1100" s="896">
        <v>0</v>
      </c>
      <c r="M1100" s="896">
        <v>0</v>
      </c>
      <c r="N1100" s="896">
        <v>0</v>
      </c>
      <c r="O1100" s="896">
        <v>0</v>
      </c>
      <c r="P1100" s="283"/>
      <c r="Q1100" s="283"/>
      <c r="R1100" s="283"/>
      <c r="S1100" s="283"/>
      <c r="T1100" s="390"/>
      <c r="U1100" s="283"/>
      <c r="V1100" s="64">
        <f t="shared" si="1211"/>
        <v>696</v>
      </c>
      <c r="W1100" s="65">
        <v>63</v>
      </c>
      <c r="X1100" s="66"/>
      <c r="Y1100" s="67">
        <f t="shared" si="1042"/>
        <v>63</v>
      </c>
      <c r="Z1100" s="64">
        <f t="shared" si="1213"/>
        <v>63</v>
      </c>
      <c r="AA1100" s="68">
        <f t="shared" si="1044"/>
        <v>100</v>
      </c>
      <c r="AB1100" s="179"/>
      <c r="AC1100" s="179"/>
      <c r="AD1100" s="179"/>
      <c r="AE1100" s="179"/>
      <c r="AF1100" s="50"/>
      <c r="AG1100" s="50"/>
      <c r="AH1100" s="50"/>
      <c r="AI1100" s="50"/>
      <c r="AJ1100" s="50"/>
      <c r="AK1100" s="50"/>
      <c r="AL1100" s="50"/>
      <c r="AM1100" s="50"/>
      <c r="AN1100" s="50"/>
      <c r="AO1100" s="50"/>
      <c r="AP1100" s="50"/>
      <c r="AQ1100" s="50"/>
      <c r="AR1100" s="50"/>
    </row>
    <row r="1101" spans="1:44" s="51" customFormat="1" ht="30" customHeight="1" thickBot="1">
      <c r="A1101" s="353">
        <v>71</v>
      </c>
      <c r="B1101" s="100" t="s">
        <v>759</v>
      </c>
      <c r="C1101" s="245" t="s">
        <v>760</v>
      </c>
      <c r="D1101" s="65">
        <v>63</v>
      </c>
      <c r="E1101" s="70" t="s">
        <v>53</v>
      </c>
      <c r="F1101" s="103" t="s">
        <v>54</v>
      </c>
      <c r="G1101" s="371"/>
      <c r="H1101" s="371"/>
      <c r="I1101" s="246"/>
      <c r="J1101" s="246"/>
      <c r="K1101" s="246"/>
      <c r="L1101" s="896">
        <v>0</v>
      </c>
      <c r="M1101" s="896">
        <v>0</v>
      </c>
      <c r="N1101" s="896">
        <v>0</v>
      </c>
      <c r="O1101" s="896">
        <v>0</v>
      </c>
      <c r="P1101" s="283"/>
      <c r="Q1101" s="283"/>
      <c r="R1101" s="283"/>
      <c r="S1101" s="283"/>
      <c r="T1101" s="390"/>
      <c r="U1101" s="283"/>
      <c r="V1101" s="64">
        <f t="shared" si="1211"/>
        <v>696</v>
      </c>
      <c r="W1101" s="65">
        <v>63</v>
      </c>
      <c r="X1101" s="66"/>
      <c r="Y1101" s="67">
        <f t="shared" si="1042"/>
        <v>63</v>
      </c>
      <c r="Z1101" s="64">
        <f t="shared" si="1213"/>
        <v>63</v>
      </c>
      <c r="AA1101" s="68">
        <f t="shared" si="1044"/>
        <v>100</v>
      </c>
      <c r="AB1101" s="179"/>
      <c r="AC1101" s="179"/>
      <c r="AD1101" s="179"/>
      <c r="AE1101" s="179"/>
      <c r="AF1101" s="50"/>
      <c r="AG1101" s="50"/>
      <c r="AH1101" s="50"/>
      <c r="AI1101" s="50"/>
      <c r="AJ1101" s="50"/>
      <c r="AK1101" s="50"/>
      <c r="AL1101" s="50"/>
      <c r="AM1101" s="50"/>
      <c r="AN1101" s="50"/>
      <c r="AO1101" s="50"/>
      <c r="AP1101" s="50"/>
      <c r="AQ1101" s="50"/>
      <c r="AR1101" s="50"/>
    </row>
    <row r="1102" spans="1:44" s="51" customFormat="1" ht="30" customHeight="1" thickBot="1">
      <c r="A1102" s="353">
        <v>72</v>
      </c>
      <c r="B1102" s="100" t="s">
        <v>761</v>
      </c>
      <c r="C1102" s="245" t="s">
        <v>762</v>
      </c>
      <c r="D1102" s="65">
        <v>240</v>
      </c>
      <c r="E1102" s="61" t="s">
        <v>53</v>
      </c>
      <c r="F1102" s="103" t="s">
        <v>54</v>
      </c>
      <c r="G1102" s="371"/>
      <c r="H1102" s="371"/>
      <c r="I1102" s="246"/>
      <c r="J1102" s="246"/>
      <c r="K1102" s="246"/>
      <c r="L1102" s="896">
        <v>0</v>
      </c>
      <c r="M1102" s="896">
        <v>0</v>
      </c>
      <c r="N1102" s="896">
        <v>0</v>
      </c>
      <c r="O1102" s="896">
        <v>0</v>
      </c>
      <c r="P1102" s="283"/>
      <c r="Q1102" s="283"/>
      <c r="R1102" s="283"/>
      <c r="S1102" s="283"/>
      <c r="T1102" s="390"/>
      <c r="U1102" s="283"/>
      <c r="V1102" s="64">
        <f t="shared" si="1211"/>
        <v>696</v>
      </c>
      <c r="W1102" s="65">
        <v>240</v>
      </c>
      <c r="X1102" s="66"/>
      <c r="Y1102" s="67">
        <f t="shared" si="1042"/>
        <v>240</v>
      </c>
      <c r="Z1102" s="64">
        <f t="shared" si="1213"/>
        <v>240</v>
      </c>
      <c r="AA1102" s="68">
        <f t="shared" si="1044"/>
        <v>100</v>
      </c>
      <c r="AB1102" s="179"/>
      <c r="AC1102" s="179"/>
      <c r="AD1102" s="179"/>
      <c r="AE1102" s="179"/>
      <c r="AF1102" s="50"/>
      <c r="AG1102" s="50"/>
      <c r="AH1102" s="50"/>
      <c r="AI1102" s="50"/>
      <c r="AJ1102" s="50"/>
      <c r="AK1102" s="50"/>
      <c r="AL1102" s="50"/>
      <c r="AM1102" s="50"/>
      <c r="AN1102" s="50"/>
      <c r="AO1102" s="50"/>
      <c r="AP1102" s="50"/>
      <c r="AQ1102" s="50"/>
      <c r="AR1102" s="50"/>
    </row>
    <row r="1103" spans="1:44" s="51" customFormat="1" ht="30" customHeight="1" thickBot="1">
      <c r="A1103" s="353">
        <v>73</v>
      </c>
      <c r="B1103" s="100" t="s">
        <v>824</v>
      </c>
      <c r="C1103" s="245" t="s">
        <v>821</v>
      </c>
      <c r="D1103" s="65">
        <v>240</v>
      </c>
      <c r="E1103" s="61" t="s">
        <v>53</v>
      </c>
      <c r="F1103" s="103" t="s">
        <v>54</v>
      </c>
      <c r="G1103" s="371"/>
      <c r="H1103" s="371"/>
      <c r="I1103" s="246"/>
      <c r="J1103" s="246"/>
      <c r="K1103" s="246"/>
      <c r="L1103" s="896">
        <v>0</v>
      </c>
      <c r="M1103" s="896">
        <v>0</v>
      </c>
      <c r="N1103" s="896">
        <v>0</v>
      </c>
      <c r="O1103" s="896">
        <v>0</v>
      </c>
      <c r="P1103" s="283"/>
      <c r="Q1103" s="283"/>
      <c r="R1103" s="283"/>
      <c r="S1103" s="283"/>
      <c r="T1103" s="390"/>
      <c r="U1103" s="283"/>
      <c r="V1103" s="64">
        <f t="shared" ref="V1103" si="1239">$AB$15-((N1103*24))</f>
        <v>696</v>
      </c>
      <c r="W1103" s="65">
        <v>240</v>
      </c>
      <c r="X1103" s="66"/>
      <c r="Y1103" s="67">
        <f t="shared" ref="Y1103" si="1240">W1103</f>
        <v>240</v>
      </c>
      <c r="Z1103" s="64">
        <f t="shared" ref="Z1103" si="1241">(Y1103*(V1103-L1103*24))/V1103</f>
        <v>240</v>
      </c>
      <c r="AA1103" s="68">
        <f t="shared" ref="AA1103" si="1242">(Z1103/Y1103)*100</f>
        <v>100</v>
      </c>
      <c r="AB1103" s="179"/>
      <c r="AC1103" s="179"/>
      <c r="AD1103" s="179"/>
      <c r="AE1103" s="179"/>
      <c r="AF1103" s="50"/>
      <c r="AG1103" s="50"/>
      <c r="AH1103" s="50"/>
      <c r="AI1103" s="50"/>
      <c r="AJ1103" s="50"/>
      <c r="AK1103" s="50"/>
      <c r="AL1103" s="50"/>
      <c r="AM1103" s="50"/>
      <c r="AN1103" s="50"/>
      <c r="AO1103" s="50"/>
      <c r="AP1103" s="50"/>
      <c r="AQ1103" s="50"/>
      <c r="AR1103" s="50"/>
    </row>
    <row r="1104" spans="1:44" s="51" customFormat="1" ht="30" customHeight="1" thickBot="1">
      <c r="A1104" s="353">
        <v>74</v>
      </c>
      <c r="B1104" s="100" t="s">
        <v>763</v>
      </c>
      <c r="C1104" s="245" t="s">
        <v>764</v>
      </c>
      <c r="D1104" s="65">
        <v>50</v>
      </c>
      <c r="E1104" s="70" t="s">
        <v>53</v>
      </c>
      <c r="F1104" s="103" t="s">
        <v>54</v>
      </c>
      <c r="G1104" s="399"/>
      <c r="H1104" s="399"/>
      <c r="I1104" s="481"/>
      <c r="J1104" s="481"/>
      <c r="K1104" s="481"/>
      <c r="L1104" s="78">
        <f t="shared" ref="L1104" si="1243">IF(RIGHT(S1104)="T",(+H1104-G1104),0)</f>
        <v>0</v>
      </c>
      <c r="M1104" s="78">
        <f t="shared" ref="M1104" si="1244">IF(RIGHT(S1104)="U",(+H1104-G1104),0)</f>
        <v>0</v>
      </c>
      <c r="N1104" s="78">
        <f t="shared" ref="N1104" si="1245">IF(RIGHT(S1104)="C",(+H1104-G1104),0)</f>
        <v>0</v>
      </c>
      <c r="O1104" s="78">
        <f t="shared" ref="O1104" si="1246">IF(RIGHT(S1104)="D",(+H1104-G1104),0)</f>
        <v>0</v>
      </c>
      <c r="P1104" s="731"/>
      <c r="Q1104" s="731"/>
      <c r="R1104" s="731"/>
      <c r="S1104" s="393"/>
      <c r="T1104" s="726"/>
      <c r="U1104" s="731"/>
      <c r="V1104" s="144"/>
      <c r="W1104" s="145"/>
      <c r="X1104" s="664"/>
      <c r="Y1104" s="146"/>
      <c r="Z1104" s="144"/>
      <c r="AA1104" s="235"/>
      <c r="AB1104" s="179"/>
      <c r="AC1104" s="179"/>
      <c r="AD1104" s="179"/>
      <c r="AE1104" s="179"/>
      <c r="AF1104" s="50"/>
      <c r="AG1104" s="50"/>
      <c r="AH1104" s="50"/>
      <c r="AI1104" s="50"/>
      <c r="AJ1104" s="50"/>
      <c r="AK1104" s="50"/>
      <c r="AL1104" s="50"/>
      <c r="AM1104" s="50"/>
      <c r="AN1104" s="50"/>
      <c r="AO1104" s="50"/>
      <c r="AP1104" s="50"/>
      <c r="AQ1104" s="50"/>
      <c r="AR1104" s="50"/>
    </row>
    <row r="1105" spans="1:45" s="51" customFormat="1" ht="30" customHeight="1" thickBot="1">
      <c r="A1105" s="353"/>
      <c r="B1105" s="100"/>
      <c r="C1105" s="488" t="s">
        <v>58</v>
      </c>
      <c r="D1105" s="251"/>
      <c r="E1105" s="136"/>
      <c r="F1105" s="62" t="s">
        <v>54</v>
      </c>
      <c r="G1105" s="403"/>
      <c r="H1105" s="403"/>
      <c r="I1105" s="62" t="s">
        <v>54</v>
      </c>
      <c r="J1105" s="62" t="s">
        <v>54</v>
      </c>
      <c r="K1105" s="62" t="s">
        <v>54</v>
      </c>
      <c r="L1105" s="63">
        <f>SUM(L1101:L1104)</f>
        <v>0</v>
      </c>
      <c r="M1105" s="63">
        <f t="shared" ref="M1105:O1105" si="1247">SUM(M1101:M1104)</f>
        <v>0</v>
      </c>
      <c r="N1105" s="63">
        <f t="shared" si="1247"/>
        <v>0</v>
      </c>
      <c r="O1105" s="63">
        <f t="shared" si="1247"/>
        <v>0</v>
      </c>
      <c r="P1105" s="62" t="s">
        <v>54</v>
      </c>
      <c r="Q1105" s="62" t="s">
        <v>54</v>
      </c>
      <c r="R1105" s="62" t="s">
        <v>54</v>
      </c>
      <c r="S1105" s="489"/>
      <c r="T1105" s="490"/>
      <c r="U1105" s="283"/>
      <c r="V1105" s="64">
        <f t="shared" ref="V1105" si="1248">$AB$15-((N1105*24))</f>
        <v>696</v>
      </c>
      <c r="W1105" s="65">
        <v>50</v>
      </c>
      <c r="X1105" s="66"/>
      <c r="Y1105" s="67">
        <f t="shared" ref="Y1105" si="1249">W1105</f>
        <v>50</v>
      </c>
      <c r="Z1105" s="64">
        <f t="shared" ref="Z1105" si="1250">(Y1105*(V1105-L1105*24))/V1105</f>
        <v>50</v>
      </c>
      <c r="AA1105" s="68">
        <f t="shared" ref="AA1105" si="1251">(Z1105/Y1105)*100</f>
        <v>100</v>
      </c>
      <c r="AB1105" s="179"/>
      <c r="AC1105" s="179"/>
      <c r="AD1105" s="179"/>
      <c r="AE1105" s="179"/>
      <c r="AF1105" s="50"/>
      <c r="AG1105" s="50"/>
      <c r="AH1105" s="50"/>
      <c r="AI1105" s="50"/>
      <c r="AJ1105" s="50"/>
      <c r="AK1105" s="50"/>
      <c r="AL1105" s="50"/>
      <c r="AM1105" s="50"/>
      <c r="AN1105" s="50"/>
      <c r="AO1105" s="50"/>
      <c r="AP1105" s="50"/>
      <c r="AQ1105" s="50"/>
      <c r="AR1105" s="50"/>
    </row>
    <row r="1106" spans="1:45" s="51" customFormat="1" ht="30" customHeight="1" thickBot="1">
      <c r="A1106" s="353">
        <v>75</v>
      </c>
      <c r="B1106" s="100" t="s">
        <v>765</v>
      </c>
      <c r="C1106" s="245" t="s">
        <v>766</v>
      </c>
      <c r="D1106" s="65">
        <v>50</v>
      </c>
      <c r="E1106" s="61" t="s">
        <v>53</v>
      </c>
      <c r="F1106" s="103" t="s">
        <v>54</v>
      </c>
      <c r="G1106" s="371"/>
      <c r="H1106" s="371"/>
      <c r="I1106" s="246"/>
      <c r="J1106" s="246"/>
      <c r="K1106" s="246"/>
      <c r="L1106" s="896">
        <v>0</v>
      </c>
      <c r="M1106" s="896">
        <v>0</v>
      </c>
      <c r="N1106" s="896">
        <v>0</v>
      </c>
      <c r="O1106" s="896">
        <v>0</v>
      </c>
      <c r="P1106" s="283"/>
      <c r="Q1106" s="283"/>
      <c r="R1106" s="283"/>
      <c r="S1106" s="283"/>
      <c r="T1106" s="390"/>
      <c r="U1106" s="283"/>
      <c r="V1106" s="64">
        <f t="shared" si="1211"/>
        <v>696</v>
      </c>
      <c r="W1106" s="65">
        <v>50</v>
      </c>
      <c r="X1106" s="66"/>
      <c r="Y1106" s="67">
        <f>W1106</f>
        <v>50</v>
      </c>
      <c r="Z1106" s="64">
        <f t="shared" si="1213"/>
        <v>50</v>
      </c>
      <c r="AA1106" s="68">
        <f>(Z1106/Y1106)*100</f>
        <v>100</v>
      </c>
      <c r="AB1106" s="179"/>
      <c r="AC1106" s="179"/>
      <c r="AD1106" s="179"/>
      <c r="AE1106" s="179"/>
      <c r="AF1106" s="50"/>
      <c r="AG1106" s="50"/>
      <c r="AH1106" s="50"/>
      <c r="AI1106" s="50"/>
      <c r="AJ1106" s="50"/>
      <c r="AK1106" s="50"/>
      <c r="AL1106" s="50"/>
      <c r="AM1106" s="50"/>
      <c r="AN1106" s="50"/>
      <c r="AO1106" s="50"/>
      <c r="AP1106" s="50"/>
      <c r="AQ1106" s="50"/>
      <c r="AR1106" s="50"/>
    </row>
    <row r="1107" spans="1:45" s="51" customFormat="1" ht="30" customHeight="1" thickBot="1">
      <c r="A1107" s="353">
        <v>76</v>
      </c>
      <c r="B1107" s="100" t="s">
        <v>767</v>
      </c>
      <c r="C1107" s="245" t="s">
        <v>768</v>
      </c>
      <c r="D1107" s="65">
        <v>240</v>
      </c>
      <c r="E1107" s="70" t="s">
        <v>53</v>
      </c>
      <c r="F1107" s="103" t="s">
        <v>54</v>
      </c>
      <c r="G1107" s="371"/>
      <c r="H1107" s="371"/>
      <c r="I1107" s="246"/>
      <c r="J1107" s="246"/>
      <c r="K1107" s="246"/>
      <c r="L1107" s="896">
        <v>0</v>
      </c>
      <c r="M1107" s="896">
        <v>0</v>
      </c>
      <c r="N1107" s="896">
        <v>0</v>
      </c>
      <c r="O1107" s="896">
        <v>0</v>
      </c>
      <c r="P1107" s="283"/>
      <c r="Q1107" s="283"/>
      <c r="R1107" s="283"/>
      <c r="S1107" s="283"/>
      <c r="T1107" s="390"/>
      <c r="U1107" s="283"/>
      <c r="V1107" s="64">
        <f t="shared" si="1211"/>
        <v>696</v>
      </c>
      <c r="W1107" s="65">
        <v>240</v>
      </c>
      <c r="X1107" s="66"/>
      <c r="Y1107" s="67">
        <f>W1107</f>
        <v>240</v>
      </c>
      <c r="Z1107" s="64">
        <f t="shared" si="1213"/>
        <v>240</v>
      </c>
      <c r="AA1107" s="68">
        <f>(Z1107/Y1107)*100</f>
        <v>100</v>
      </c>
      <c r="AB1107" s="179"/>
      <c r="AC1107" s="179"/>
      <c r="AD1107" s="179"/>
      <c r="AE1107" s="179"/>
      <c r="AF1107" s="50"/>
      <c r="AG1107" s="50"/>
      <c r="AH1107" s="50"/>
      <c r="AI1107" s="50"/>
      <c r="AJ1107" s="50"/>
      <c r="AK1107" s="50"/>
      <c r="AL1107" s="50"/>
      <c r="AM1107" s="50"/>
      <c r="AN1107" s="50"/>
      <c r="AO1107" s="50"/>
      <c r="AP1107" s="50"/>
      <c r="AQ1107" s="50"/>
      <c r="AR1107" s="50"/>
    </row>
    <row r="1108" spans="1:45" s="51" customFormat="1" ht="30" customHeight="1" thickBot="1">
      <c r="A1108" s="353">
        <v>77</v>
      </c>
      <c r="B1108" s="100" t="s">
        <v>769</v>
      </c>
      <c r="C1108" s="359" t="s">
        <v>770</v>
      </c>
      <c r="D1108" s="65">
        <v>50</v>
      </c>
      <c r="E1108" s="61" t="s">
        <v>53</v>
      </c>
      <c r="F1108" s="103" t="s">
        <v>54</v>
      </c>
      <c r="G1108" s="372"/>
      <c r="H1108" s="372"/>
      <c r="I1108" s="360"/>
      <c r="J1108" s="360"/>
      <c r="K1108" s="360"/>
      <c r="L1108" s="896">
        <v>0</v>
      </c>
      <c r="M1108" s="896">
        <v>0</v>
      </c>
      <c r="N1108" s="896">
        <v>0</v>
      </c>
      <c r="O1108" s="896">
        <v>0</v>
      </c>
      <c r="P1108" s="283"/>
      <c r="Q1108" s="283"/>
      <c r="R1108" s="283"/>
      <c r="S1108" s="283"/>
      <c r="T1108" s="390"/>
      <c r="U1108" s="283"/>
      <c r="V1108" s="64">
        <f t="shared" si="1211"/>
        <v>696</v>
      </c>
      <c r="W1108" s="65">
        <v>50</v>
      </c>
      <c r="X1108" s="66"/>
      <c r="Y1108" s="67">
        <f>W1108</f>
        <v>50</v>
      </c>
      <c r="Z1108" s="64">
        <f t="shared" si="1213"/>
        <v>50</v>
      </c>
      <c r="AA1108" s="68">
        <f>(Z1108/Y1108)*100</f>
        <v>100</v>
      </c>
      <c r="AB1108" s="179"/>
      <c r="AC1108" s="179"/>
      <c r="AD1108" s="179"/>
      <c r="AE1108" s="179"/>
      <c r="AF1108" s="50"/>
      <c r="AG1108" s="50"/>
      <c r="AH1108" s="50"/>
      <c r="AI1108" s="50"/>
      <c r="AJ1108" s="50"/>
      <c r="AK1108" s="50"/>
      <c r="AL1108" s="50"/>
      <c r="AM1108" s="50"/>
      <c r="AN1108" s="50"/>
      <c r="AO1108" s="50"/>
      <c r="AP1108" s="50"/>
      <c r="AQ1108" s="50"/>
      <c r="AR1108" s="50"/>
    </row>
    <row r="1109" spans="1:45" s="51" customFormat="1" ht="30" customHeight="1" thickBot="1">
      <c r="A1109" s="652">
        <v>78</v>
      </c>
      <c r="B1109" s="636" t="s">
        <v>771</v>
      </c>
      <c r="C1109" s="727" t="s">
        <v>772</v>
      </c>
      <c r="D1109" s="648">
        <v>50</v>
      </c>
      <c r="E1109" s="640" t="s">
        <v>53</v>
      </c>
      <c r="F1109" s="38" t="s">
        <v>54</v>
      </c>
      <c r="G1109" s="728"/>
      <c r="H1109" s="728"/>
      <c r="I1109" s="729"/>
      <c r="J1109" s="729"/>
      <c r="K1109" s="729"/>
      <c r="L1109" s="896">
        <v>0</v>
      </c>
      <c r="M1109" s="896">
        <v>0</v>
      </c>
      <c r="N1109" s="896">
        <v>0</v>
      </c>
      <c r="O1109" s="896">
        <v>0</v>
      </c>
      <c r="P1109" s="576"/>
      <c r="Q1109" s="576"/>
      <c r="R1109" s="576"/>
      <c r="S1109" s="576"/>
      <c r="T1109" s="730"/>
      <c r="U1109" s="576"/>
      <c r="V1109" s="107">
        <f t="shared" si="1211"/>
        <v>696</v>
      </c>
      <c r="W1109" s="648">
        <v>50</v>
      </c>
      <c r="X1109" s="638"/>
      <c r="Y1109" s="109">
        <f>W1109</f>
        <v>50</v>
      </c>
      <c r="Z1109" s="107">
        <f t="shared" si="1213"/>
        <v>50</v>
      </c>
      <c r="AA1109" s="110">
        <f>(Z1109/Y1109)*100</f>
        <v>100</v>
      </c>
      <c r="AB1109" s="179"/>
      <c r="AC1109" s="179"/>
      <c r="AD1109" s="179"/>
      <c r="AE1109" s="179"/>
      <c r="AF1109" s="50"/>
      <c r="AG1109" s="50"/>
      <c r="AH1109" s="50"/>
      <c r="AI1109" s="50"/>
      <c r="AJ1109" s="50"/>
      <c r="AK1109" s="50"/>
      <c r="AL1109" s="50"/>
      <c r="AM1109" s="50"/>
      <c r="AN1109" s="50"/>
      <c r="AO1109" s="50"/>
      <c r="AP1109" s="50"/>
      <c r="AQ1109" s="50"/>
      <c r="AR1109" s="50"/>
    </row>
    <row r="1110" spans="1:45" s="51" customFormat="1" ht="30" customHeight="1" thickBot="1">
      <c r="A1110" s="812">
        <v>79</v>
      </c>
      <c r="B1110" s="811" t="s">
        <v>823</v>
      </c>
      <c r="C1110" s="810" t="s">
        <v>822</v>
      </c>
      <c r="D1110" s="65">
        <v>240</v>
      </c>
      <c r="E1110" s="786" t="s">
        <v>53</v>
      </c>
      <c r="F1110" s="103" t="s">
        <v>54</v>
      </c>
      <c r="G1110" s="399"/>
      <c r="H1110" s="399"/>
      <c r="I1110" s="481"/>
      <c r="J1110" s="481"/>
      <c r="K1110" s="481"/>
      <c r="L1110" s="78">
        <f t="shared" ref="L1110" si="1252">IF(RIGHT(S1110)="T",(+H1110-G1110),0)</f>
        <v>0</v>
      </c>
      <c r="M1110" s="78">
        <f t="shared" ref="M1110" si="1253">IF(RIGHT(S1110)="U",(+H1110-G1110),0)</f>
        <v>0</v>
      </c>
      <c r="N1110" s="78">
        <f t="shared" ref="N1110" si="1254">IF(RIGHT(S1110)="C",(+H1110-G1110),0)</f>
        <v>0</v>
      </c>
      <c r="O1110" s="78">
        <f t="shared" ref="O1110" si="1255">IF(RIGHT(S1110)="D",(+H1110-G1110),0)</f>
        <v>0</v>
      </c>
      <c r="P1110" s="731"/>
      <c r="Q1110" s="731"/>
      <c r="R1110" s="731"/>
      <c r="S1110" s="393"/>
      <c r="T1110" s="726"/>
      <c r="U1110" s="731"/>
      <c r="V1110" s="144"/>
      <c r="W1110" s="793"/>
      <c r="X1110" s="841"/>
      <c r="Y1110" s="146"/>
      <c r="Z1110" s="144"/>
      <c r="AA1110" s="235"/>
      <c r="AB1110" s="179"/>
      <c r="AC1110" s="179"/>
      <c r="AD1110" s="179"/>
      <c r="AE1110" s="179"/>
      <c r="AF1110" s="50"/>
      <c r="AG1110" s="50"/>
      <c r="AH1110" s="50"/>
      <c r="AI1110" s="50"/>
      <c r="AJ1110" s="50"/>
      <c r="AK1110" s="50"/>
      <c r="AL1110" s="50"/>
      <c r="AM1110" s="50"/>
      <c r="AN1110" s="50"/>
      <c r="AO1110" s="50"/>
      <c r="AP1110" s="50"/>
      <c r="AQ1110" s="50"/>
      <c r="AR1110" s="50"/>
    </row>
    <row r="1111" spans="1:45" s="51" customFormat="1" ht="30" customHeight="1" thickBot="1">
      <c r="A1111" s="353"/>
      <c r="B1111" s="100"/>
      <c r="C1111" s="488" t="s">
        <v>58</v>
      </c>
      <c r="D1111" s="251"/>
      <c r="E1111" s="136"/>
      <c r="F1111" s="62" t="s">
        <v>54</v>
      </c>
      <c r="G1111" s="403"/>
      <c r="H1111" s="403"/>
      <c r="I1111" s="62" t="s">
        <v>54</v>
      </c>
      <c r="J1111" s="62" t="s">
        <v>54</v>
      </c>
      <c r="K1111" s="62" t="s">
        <v>54</v>
      </c>
      <c r="L1111" s="63">
        <f>SUM(L1106:L1110)</f>
        <v>0</v>
      </c>
      <c r="M1111" s="63">
        <f t="shared" ref="M1111:O1113" si="1256">SUM(M1106:M1110)</f>
        <v>0</v>
      </c>
      <c r="N1111" s="63">
        <f t="shared" si="1256"/>
        <v>0</v>
      </c>
      <c r="O1111" s="63">
        <f t="shared" si="1256"/>
        <v>0</v>
      </c>
      <c r="P1111" s="62" t="s">
        <v>54</v>
      </c>
      <c r="Q1111" s="62" t="s">
        <v>54</v>
      </c>
      <c r="R1111" s="62" t="s">
        <v>54</v>
      </c>
      <c r="S1111" s="489"/>
      <c r="T1111" s="490"/>
      <c r="U1111" s="283"/>
      <c r="V1111" s="64">
        <f t="shared" ref="V1111" si="1257">$AB$15-((N1111*24))</f>
        <v>696</v>
      </c>
      <c r="W1111" s="65">
        <v>240</v>
      </c>
      <c r="X1111" s="66"/>
      <c r="Y1111" s="67">
        <f t="shared" ref="Y1111" si="1258">W1111</f>
        <v>240</v>
      </c>
      <c r="Z1111" s="64">
        <f t="shared" ref="Z1111" si="1259">(Y1111*(V1111-L1111*24))/V1111</f>
        <v>240</v>
      </c>
      <c r="AA1111" s="68">
        <f t="shared" ref="AA1111" si="1260">(Z1111/Y1111)*100</f>
        <v>100</v>
      </c>
      <c r="AB1111" s="179"/>
      <c r="AC1111" s="179"/>
      <c r="AD1111" s="179"/>
      <c r="AE1111" s="179"/>
      <c r="AF1111" s="50"/>
      <c r="AG1111" s="50"/>
      <c r="AH1111" s="50"/>
      <c r="AI1111" s="50"/>
      <c r="AJ1111" s="50"/>
      <c r="AK1111" s="50"/>
      <c r="AL1111" s="50"/>
      <c r="AM1111" s="50"/>
      <c r="AN1111" s="50"/>
      <c r="AO1111" s="50"/>
      <c r="AP1111" s="50"/>
      <c r="AQ1111" s="50"/>
      <c r="AR1111" s="50"/>
    </row>
    <row r="1112" spans="1:45" s="51" customFormat="1" ht="30" customHeight="1" thickBot="1">
      <c r="A1112" s="812">
        <v>80</v>
      </c>
      <c r="B1112" s="100" t="s">
        <v>826</v>
      </c>
      <c r="C1112" s="245" t="s">
        <v>825</v>
      </c>
      <c r="D1112" s="65">
        <v>240</v>
      </c>
      <c r="E1112" s="786" t="s">
        <v>53</v>
      </c>
      <c r="F1112" s="103" t="s">
        <v>54</v>
      </c>
      <c r="G1112" s="399"/>
      <c r="H1112" s="399"/>
      <c r="I1112" s="481"/>
      <c r="J1112" s="481"/>
      <c r="K1112" s="481"/>
      <c r="L1112" s="78">
        <f t="shared" ref="L1112" si="1261">IF(RIGHT(S1112)="T",(+H1112-G1112),0)</f>
        <v>0</v>
      </c>
      <c r="M1112" s="78">
        <f t="shared" ref="M1112" si="1262">IF(RIGHT(S1112)="U",(+H1112-G1112),0)</f>
        <v>0</v>
      </c>
      <c r="N1112" s="78">
        <f t="shared" ref="N1112" si="1263">IF(RIGHT(S1112)="C",(+H1112-G1112),0)</f>
        <v>0</v>
      </c>
      <c r="O1112" s="78">
        <f t="shared" ref="O1112" si="1264">IF(RIGHT(S1112)="D",(+H1112-G1112),0)</f>
        <v>0</v>
      </c>
      <c r="P1112" s="731"/>
      <c r="Q1112" s="731"/>
      <c r="R1112" s="731"/>
      <c r="S1112" s="393"/>
      <c r="T1112" s="726"/>
      <c r="U1112" s="731"/>
      <c r="V1112" s="144"/>
      <c r="W1112" s="793"/>
      <c r="X1112" s="841"/>
      <c r="Y1112" s="146"/>
      <c r="Z1112" s="144"/>
      <c r="AA1112" s="235"/>
      <c r="AB1112" s="179"/>
      <c r="AC1112" s="179"/>
      <c r="AD1112" s="179"/>
      <c r="AE1112" s="179"/>
      <c r="AF1112" s="50"/>
      <c r="AG1112" s="50"/>
      <c r="AH1112" s="50"/>
      <c r="AI1112" s="50"/>
      <c r="AJ1112" s="50"/>
      <c r="AK1112" s="50"/>
      <c r="AL1112" s="50"/>
      <c r="AM1112" s="50"/>
      <c r="AN1112" s="50"/>
      <c r="AO1112" s="50"/>
      <c r="AP1112" s="50"/>
      <c r="AQ1112" s="50"/>
      <c r="AR1112" s="50"/>
    </row>
    <row r="1113" spans="1:45" s="51" customFormat="1" ht="30" customHeight="1" thickBot="1">
      <c r="A1113" s="353"/>
      <c r="B1113" s="100"/>
      <c r="C1113" s="488" t="s">
        <v>58</v>
      </c>
      <c r="D1113" s="251"/>
      <c r="E1113" s="136"/>
      <c r="F1113" s="62" t="s">
        <v>54</v>
      </c>
      <c r="G1113" s="403"/>
      <c r="H1113" s="403"/>
      <c r="I1113" s="62" t="s">
        <v>54</v>
      </c>
      <c r="J1113" s="62" t="s">
        <v>54</v>
      </c>
      <c r="K1113" s="62" t="s">
        <v>54</v>
      </c>
      <c r="L1113" s="63">
        <f>SUM(L1108:L1112)</f>
        <v>0</v>
      </c>
      <c r="M1113" s="63">
        <f t="shared" si="1256"/>
        <v>0</v>
      </c>
      <c r="N1113" s="63">
        <f t="shared" si="1256"/>
        <v>0</v>
      </c>
      <c r="O1113" s="63">
        <f t="shared" si="1256"/>
        <v>0</v>
      </c>
      <c r="P1113" s="62" t="s">
        <v>54</v>
      </c>
      <c r="Q1113" s="62" t="s">
        <v>54</v>
      </c>
      <c r="R1113" s="62" t="s">
        <v>54</v>
      </c>
      <c r="S1113" s="489"/>
      <c r="T1113" s="490"/>
      <c r="U1113" s="283"/>
      <c r="V1113" s="64">
        <f t="shared" ref="V1113" si="1265">$AB$15-((N1113*24))</f>
        <v>696</v>
      </c>
      <c r="W1113" s="65">
        <v>240</v>
      </c>
      <c r="X1113" s="66"/>
      <c r="Y1113" s="67">
        <f t="shared" ref="Y1113" si="1266">W1113</f>
        <v>240</v>
      </c>
      <c r="Z1113" s="64">
        <f t="shared" ref="Z1113" si="1267">(Y1113*(V1113-L1113*24))/V1113</f>
        <v>240</v>
      </c>
      <c r="AA1113" s="68">
        <f t="shared" ref="AA1113" si="1268">(Z1113/Y1113)*100</f>
        <v>100</v>
      </c>
      <c r="AB1113" s="179"/>
      <c r="AC1113" s="179"/>
      <c r="AD1113" s="179"/>
      <c r="AE1113" s="179"/>
      <c r="AF1113" s="50"/>
      <c r="AG1113" s="50"/>
      <c r="AH1113" s="50"/>
      <c r="AI1113" s="50"/>
      <c r="AJ1113" s="50"/>
      <c r="AK1113" s="50"/>
      <c r="AL1113" s="50"/>
      <c r="AM1113" s="50"/>
      <c r="AN1113" s="50"/>
      <c r="AO1113" s="50"/>
      <c r="AP1113" s="50"/>
      <c r="AQ1113" s="50"/>
      <c r="AR1113" s="50"/>
    </row>
    <row r="1114" spans="1:45" s="51" customFormat="1" ht="30" customHeight="1" thickBot="1">
      <c r="A1114" s="812">
        <v>81</v>
      </c>
      <c r="B1114" s="100" t="s">
        <v>827</v>
      </c>
      <c r="C1114" s="245" t="s">
        <v>828</v>
      </c>
      <c r="D1114" s="65">
        <v>240</v>
      </c>
      <c r="E1114" s="786" t="s">
        <v>53</v>
      </c>
      <c r="F1114" s="103" t="s">
        <v>54</v>
      </c>
      <c r="G1114" s="371"/>
      <c r="H1114" s="371"/>
      <c r="I1114" s="246"/>
      <c r="J1114" s="246"/>
      <c r="K1114" s="246"/>
      <c r="L1114" s="896">
        <v>0</v>
      </c>
      <c r="M1114" s="896">
        <v>0</v>
      </c>
      <c r="N1114" s="896">
        <v>0</v>
      </c>
      <c r="O1114" s="896">
        <v>0</v>
      </c>
      <c r="P1114" s="283"/>
      <c r="Q1114" s="283"/>
      <c r="R1114" s="283"/>
      <c r="S1114" s="283"/>
      <c r="T1114" s="390"/>
      <c r="U1114" s="283"/>
      <c r="V1114" s="64">
        <f t="shared" ref="V1114" si="1269">$AB$15-((N1114*24))</f>
        <v>696</v>
      </c>
      <c r="W1114" s="65">
        <v>240</v>
      </c>
      <c r="X1114" s="66"/>
      <c r="Y1114" s="67">
        <f t="shared" ref="Y1114" si="1270">W1114</f>
        <v>240</v>
      </c>
      <c r="Z1114" s="64">
        <f t="shared" ref="Z1114" si="1271">(Y1114*(V1114-L1114*24))/V1114</f>
        <v>240</v>
      </c>
      <c r="AA1114" s="68">
        <f t="shared" ref="AA1114" si="1272">(Z1114/Y1114)*100</f>
        <v>100</v>
      </c>
      <c r="AB1114" s="179"/>
      <c r="AC1114" s="179"/>
      <c r="AD1114" s="179"/>
      <c r="AE1114" s="179"/>
      <c r="AF1114" s="50"/>
      <c r="AG1114" s="50"/>
      <c r="AH1114" s="50"/>
      <c r="AI1114" s="50"/>
      <c r="AJ1114" s="50"/>
      <c r="AK1114" s="50"/>
      <c r="AL1114" s="50"/>
      <c r="AM1114" s="50"/>
      <c r="AN1114" s="50"/>
      <c r="AO1114" s="50"/>
      <c r="AP1114" s="50"/>
      <c r="AQ1114" s="50"/>
      <c r="AR1114" s="50"/>
    </row>
    <row r="1115" spans="1:45" s="51" customFormat="1" ht="30" customHeight="1">
      <c r="A1115" s="361"/>
      <c r="B1115" s="214"/>
      <c r="C1115" s="342" t="s">
        <v>773</v>
      </c>
      <c r="D1115" s="271"/>
      <c r="E1115" s="271"/>
      <c r="F1115" s="342"/>
      <c r="G1115" s="271"/>
      <c r="H1115" s="271"/>
      <c r="I1115" s="342"/>
      <c r="J1115" s="342"/>
      <c r="K1115" s="342"/>
      <c r="L1115" s="272">
        <f>SUM(L979:L1109)</f>
        <v>0</v>
      </c>
      <c r="M1115" s="272">
        <f>SUM(M979:M1109)</f>
        <v>0</v>
      </c>
      <c r="N1115" s="272">
        <f>SUM(N979:N1114)</f>
        <v>0</v>
      </c>
      <c r="O1115" s="272">
        <f>SUM(O979:O1114)</f>
        <v>68.39027777776937</v>
      </c>
      <c r="P1115" s="272"/>
      <c r="Q1115" s="272"/>
      <c r="R1115" s="272"/>
      <c r="S1115" s="272"/>
      <c r="T1115" s="381"/>
      <c r="U1115" s="272"/>
      <c r="V1115" s="217"/>
      <c r="W1115" s="213"/>
      <c r="X1115" s="213"/>
      <c r="Y1115" s="217">
        <f>SUM(Y979:Y1114)</f>
        <v>9923.4</v>
      </c>
      <c r="Z1115" s="220">
        <f>SUM(Z979:Z1114)</f>
        <v>9923.4</v>
      </c>
      <c r="AA1115" s="339" t="s">
        <v>829</v>
      </c>
      <c r="AB1115" s="296" t="s">
        <v>444</v>
      </c>
      <c r="AC1115" s="179"/>
      <c r="AD1115" s="179"/>
      <c r="AE1115" s="179"/>
      <c r="AF1115" s="50"/>
      <c r="AG1115" s="50"/>
      <c r="AH1115" s="50"/>
      <c r="AI1115" s="50"/>
      <c r="AJ1115" s="50"/>
      <c r="AK1115" s="50"/>
      <c r="AL1115" s="50"/>
      <c r="AM1115" s="50"/>
      <c r="AN1115" s="50"/>
      <c r="AO1115" s="50"/>
      <c r="AP1115" s="50"/>
      <c r="AQ1115" s="50"/>
      <c r="AR1115" s="50"/>
    </row>
    <row r="1116" spans="1:45" s="51" customFormat="1" ht="30" customHeight="1">
      <c r="A1116" s="362"/>
      <c r="B1116" s="363"/>
      <c r="C1116" s="364" t="s">
        <v>774</v>
      </c>
      <c r="D1116" s="292"/>
      <c r="E1116" s="292"/>
      <c r="F1116" s="364"/>
      <c r="G1116" s="292"/>
      <c r="H1116" s="292"/>
      <c r="I1116" s="364"/>
      <c r="J1116" s="364"/>
      <c r="K1116" s="364"/>
      <c r="L1116" s="293">
        <f>SUM(L792+L949+L964+L971+L977+L1115)</f>
        <v>17.59236111107748</v>
      </c>
      <c r="M1116" s="293">
        <f>SUM(M792+M949+M964+M971+M977+M1115)</f>
        <v>1.8097222222568234</v>
      </c>
      <c r="N1116" s="293">
        <f>SUM(N792+N949+N964+N971+N977+N1115)</f>
        <v>0.27500000000873115</v>
      </c>
      <c r="O1116" s="293">
        <f>SUM(O792+O949+O964+O971+O977+O1115)</f>
        <v>394.81944444430701</v>
      </c>
      <c r="P1116" s="293"/>
      <c r="Q1116" s="293"/>
      <c r="R1116" s="293"/>
      <c r="S1116" s="293"/>
      <c r="T1116" s="382"/>
      <c r="U1116" s="293"/>
      <c r="V1116" s="144"/>
      <c r="W1116" s="140"/>
      <c r="X1116" s="140"/>
      <c r="Y1116" s="140"/>
      <c r="Z1116" s="140"/>
      <c r="AA1116" s="140"/>
      <c r="AB1116" s="179"/>
      <c r="AC1116" s="179"/>
      <c r="AD1116" s="179"/>
      <c r="AE1116" s="179"/>
      <c r="AF1116" s="50"/>
      <c r="AG1116" s="50"/>
      <c r="AH1116" s="50"/>
      <c r="AI1116" s="50"/>
      <c r="AJ1116" s="50"/>
      <c r="AK1116" s="50"/>
      <c r="AL1116" s="50"/>
      <c r="AM1116" s="50"/>
      <c r="AN1116" s="50"/>
      <c r="AO1116" s="50"/>
      <c r="AP1116" s="50"/>
      <c r="AQ1116" s="50"/>
      <c r="AR1116" s="50"/>
    </row>
    <row r="1117" spans="1:45" ht="30" customHeight="1">
      <c r="B1117" s="563"/>
      <c r="C1117" s="365"/>
      <c r="D1117" s="366"/>
      <c r="E1117" s="366"/>
      <c r="F1117" s="367"/>
      <c r="G1117" s="366"/>
      <c r="H1117" s="366"/>
      <c r="I1117" s="367"/>
      <c r="J1117" s="367"/>
      <c r="K1117" s="367"/>
      <c r="L1117" s="368"/>
      <c r="M1117" s="368"/>
      <c r="N1117" s="368"/>
      <c r="O1117" s="368"/>
      <c r="P1117" s="368"/>
      <c r="Q1117" s="368"/>
      <c r="R1117" s="368"/>
      <c r="S1117" s="369"/>
      <c r="T1117" s="392"/>
      <c r="U1117" s="368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</row>
    <row r="1118" spans="1:45" ht="30" customHeight="1">
      <c r="C1118" s="619"/>
      <c r="D1118" s="620"/>
      <c r="E1118" s="620"/>
      <c r="F1118" s="621"/>
      <c r="G1118" s="620"/>
      <c r="H1118" s="620"/>
      <c r="I1118" s="621"/>
      <c r="J1118" s="621"/>
      <c r="K1118" s="621"/>
      <c r="L1118" s="622"/>
      <c r="M1118" s="621"/>
      <c r="N1118" s="621"/>
      <c r="AF1118" s="10"/>
      <c r="AG1118" s="10"/>
      <c r="AH1118" s="10"/>
      <c r="AI1118" s="10"/>
      <c r="AJ1118" s="10"/>
      <c r="AK1118" s="10"/>
      <c r="AL1118" s="10"/>
      <c r="AM1118" s="10"/>
      <c r="AN1118" s="10"/>
      <c r="AO1118" s="10"/>
      <c r="AP1118" s="10"/>
      <c r="AQ1118" s="10"/>
      <c r="AR1118" s="10"/>
      <c r="AS1118" s="11"/>
    </row>
    <row r="1119" spans="1:45" ht="30" customHeight="1">
      <c r="AF1119" s="10"/>
      <c r="AG1119" s="10"/>
      <c r="AH1119" s="10"/>
      <c r="AI1119" s="10"/>
      <c r="AJ1119" s="10"/>
      <c r="AK1119" s="10"/>
      <c r="AL1119" s="10"/>
      <c r="AM1119" s="10"/>
      <c r="AN1119" s="10"/>
      <c r="AO1119" s="10"/>
      <c r="AP1119" s="10"/>
      <c r="AQ1119" s="10"/>
      <c r="AR1119" s="10"/>
      <c r="AS1119" s="11"/>
    </row>
    <row r="1120" spans="1:45" ht="30" customHeight="1">
      <c r="AF1120" s="10"/>
      <c r="AG1120" s="10"/>
      <c r="AH1120" s="10"/>
      <c r="AI1120" s="10"/>
      <c r="AJ1120" s="10"/>
      <c r="AK1120" s="10"/>
      <c r="AL1120" s="10"/>
      <c r="AM1120" s="10"/>
      <c r="AN1120" s="10"/>
      <c r="AO1120" s="10"/>
      <c r="AP1120" s="10"/>
      <c r="AQ1120" s="10"/>
      <c r="AR1120" s="10"/>
      <c r="AS1120" s="11"/>
    </row>
    <row r="1121" spans="12:45" ht="30" customHeight="1">
      <c r="AF1121" s="10"/>
      <c r="AG1121" s="10"/>
      <c r="AH1121" s="10"/>
      <c r="AI1121" s="10"/>
      <c r="AJ1121" s="10"/>
      <c r="AK1121" s="10"/>
      <c r="AL1121" s="10"/>
      <c r="AM1121" s="10"/>
      <c r="AN1121" s="10"/>
      <c r="AO1121" s="10"/>
      <c r="AP1121" s="10"/>
      <c r="AQ1121" s="10"/>
      <c r="AR1121" s="10"/>
      <c r="AS1121" s="11"/>
    </row>
    <row r="1122" spans="12:45" ht="30" customHeight="1">
      <c r="AF1122" s="10"/>
      <c r="AG1122" s="10"/>
      <c r="AH1122" s="10"/>
      <c r="AI1122" s="10"/>
      <c r="AJ1122" s="10"/>
      <c r="AK1122" s="10"/>
      <c r="AL1122" s="10"/>
      <c r="AM1122" s="10"/>
      <c r="AN1122" s="10"/>
      <c r="AO1122" s="10"/>
      <c r="AP1122" s="10"/>
      <c r="AQ1122" s="10"/>
      <c r="AR1122" s="10"/>
      <c r="AS1122" s="11"/>
    </row>
    <row r="1123" spans="12:45" ht="30" customHeight="1">
      <c r="AF1123" s="10"/>
      <c r="AG1123" s="10"/>
      <c r="AH1123" s="10"/>
      <c r="AI1123" s="10"/>
      <c r="AJ1123" s="10"/>
      <c r="AK1123" s="10"/>
      <c r="AL1123" s="10"/>
      <c r="AM1123" s="10"/>
      <c r="AN1123" s="10"/>
      <c r="AO1123" s="10"/>
      <c r="AP1123" s="10"/>
      <c r="AQ1123" s="10"/>
      <c r="AR1123" s="10"/>
      <c r="AS1123" s="11"/>
    </row>
    <row r="1124" spans="12:45" ht="30" customHeight="1">
      <c r="AF1124" s="10"/>
      <c r="AG1124" s="10"/>
      <c r="AH1124" s="10"/>
      <c r="AI1124" s="10"/>
      <c r="AJ1124" s="10"/>
      <c r="AK1124" s="10"/>
      <c r="AL1124" s="10"/>
      <c r="AM1124" s="10"/>
      <c r="AN1124" s="10"/>
      <c r="AO1124" s="10"/>
      <c r="AP1124" s="10"/>
      <c r="AQ1124" s="10"/>
      <c r="AR1124" s="10"/>
      <c r="AS1124" s="11"/>
    </row>
    <row r="1125" spans="12:45" ht="30" customHeight="1">
      <c r="AF1125" s="10"/>
      <c r="AG1125" s="10"/>
      <c r="AH1125" s="10"/>
      <c r="AI1125" s="10"/>
      <c r="AJ1125" s="10"/>
      <c r="AK1125" s="10"/>
      <c r="AL1125" s="10"/>
      <c r="AM1125" s="10"/>
      <c r="AN1125" s="10"/>
      <c r="AO1125" s="10"/>
      <c r="AP1125" s="10"/>
      <c r="AQ1125" s="10"/>
      <c r="AR1125" s="10"/>
      <c r="AS1125" s="11"/>
    </row>
    <row r="1126" spans="12:45" ht="30" customHeight="1">
      <c r="AF1126" s="10"/>
      <c r="AG1126" s="10"/>
      <c r="AH1126" s="10"/>
      <c r="AI1126" s="10"/>
      <c r="AJ1126" s="10"/>
      <c r="AK1126" s="10"/>
      <c r="AL1126" s="10"/>
      <c r="AM1126" s="10"/>
      <c r="AN1126" s="10"/>
      <c r="AO1126" s="10"/>
      <c r="AP1126" s="10"/>
      <c r="AQ1126" s="10"/>
      <c r="AR1126" s="10"/>
      <c r="AS1126" s="11"/>
    </row>
    <row r="1127" spans="12:45" ht="30" customHeight="1">
      <c r="AF1127" s="10"/>
      <c r="AG1127" s="10"/>
      <c r="AH1127" s="10"/>
      <c r="AI1127" s="10"/>
      <c r="AJ1127" s="10"/>
      <c r="AK1127" s="10"/>
      <c r="AL1127" s="10"/>
      <c r="AM1127" s="10"/>
      <c r="AN1127" s="10"/>
      <c r="AO1127" s="10"/>
      <c r="AP1127" s="10"/>
      <c r="AQ1127" s="10"/>
      <c r="AR1127" s="10"/>
      <c r="AS1127" s="11"/>
    </row>
    <row r="1128" spans="12:45" ht="30" customHeight="1">
      <c r="AF1128" s="10"/>
      <c r="AG1128" s="10"/>
      <c r="AH1128" s="10"/>
      <c r="AI1128" s="10"/>
      <c r="AJ1128" s="10"/>
      <c r="AK1128" s="10"/>
      <c r="AL1128" s="10"/>
      <c r="AM1128" s="10"/>
      <c r="AN1128" s="10"/>
      <c r="AO1128" s="10"/>
      <c r="AP1128" s="10"/>
      <c r="AQ1128" s="10"/>
      <c r="AR1128" s="10"/>
      <c r="AS1128" s="11"/>
    </row>
    <row r="1129" spans="12:45" ht="30" customHeight="1">
      <c r="AF1129" s="10"/>
      <c r="AG1129" s="10"/>
      <c r="AH1129" s="10"/>
      <c r="AI1129" s="10"/>
      <c r="AJ1129" s="10"/>
      <c r="AK1129" s="10"/>
      <c r="AL1129" s="10"/>
      <c r="AM1129" s="10"/>
      <c r="AN1129" s="10"/>
      <c r="AO1129" s="10"/>
      <c r="AP1129" s="10"/>
      <c r="AQ1129" s="10"/>
      <c r="AR1129" s="10"/>
      <c r="AS1129" s="11"/>
    </row>
    <row r="1130" spans="12:45" ht="30" customHeight="1">
      <c r="AF1130" s="10"/>
      <c r="AG1130" s="10"/>
      <c r="AH1130" s="10"/>
      <c r="AI1130" s="10"/>
      <c r="AJ1130" s="10"/>
      <c r="AK1130" s="10"/>
      <c r="AL1130" s="10"/>
      <c r="AM1130" s="10"/>
      <c r="AN1130" s="10"/>
      <c r="AO1130" s="10"/>
      <c r="AP1130" s="10"/>
      <c r="AQ1130" s="10"/>
      <c r="AR1130" s="10"/>
      <c r="AS1130" s="11"/>
    </row>
    <row r="1131" spans="12:45" ht="30" customHeight="1">
      <c r="AF1131" s="10"/>
      <c r="AG1131" s="10"/>
      <c r="AH1131" s="10"/>
      <c r="AI1131" s="10"/>
      <c r="AJ1131" s="10"/>
      <c r="AK1131" s="10"/>
      <c r="AL1131" s="10"/>
      <c r="AM1131" s="10"/>
      <c r="AN1131" s="10"/>
      <c r="AO1131" s="10"/>
      <c r="AP1131" s="10"/>
      <c r="AQ1131" s="10"/>
      <c r="AR1131" s="10"/>
      <c r="AS1131" s="11"/>
    </row>
    <row r="1132" spans="12:45" ht="30" customHeight="1">
      <c r="AF1132" s="10"/>
      <c r="AG1132" s="10"/>
      <c r="AH1132" s="10"/>
      <c r="AI1132" s="10"/>
      <c r="AJ1132" s="10"/>
      <c r="AK1132" s="10"/>
      <c r="AL1132" s="10"/>
      <c r="AM1132" s="10"/>
      <c r="AN1132" s="10"/>
      <c r="AO1132" s="10"/>
      <c r="AP1132" s="10"/>
      <c r="AQ1132" s="10"/>
      <c r="AR1132" s="10"/>
      <c r="AS1132" s="11"/>
    </row>
    <row r="1133" spans="12:45" ht="30" customHeight="1">
      <c r="AF1133" s="10"/>
      <c r="AG1133" s="10"/>
      <c r="AH1133" s="10"/>
      <c r="AI1133" s="10"/>
      <c r="AJ1133" s="10"/>
      <c r="AK1133" s="10"/>
      <c r="AL1133" s="10"/>
      <c r="AM1133" s="10"/>
      <c r="AN1133" s="10"/>
      <c r="AO1133" s="10"/>
      <c r="AP1133" s="10"/>
      <c r="AQ1133" s="10"/>
      <c r="AR1133" s="10"/>
      <c r="AS1133" s="11"/>
    </row>
    <row r="1134" spans="12:45" ht="30" customHeight="1">
      <c r="L1134" s="23"/>
    </row>
  </sheetData>
  <autoFilter ref="A13:AA1116">
    <filterColumn colId="2"/>
  </autoFilter>
  <mergeCells count="812">
    <mergeCell ref="E628:E632"/>
    <mergeCell ref="D634:D635"/>
    <mergeCell ref="C634:C635"/>
    <mergeCell ref="B634:B635"/>
    <mergeCell ref="A687:A688"/>
    <mergeCell ref="C640:C641"/>
    <mergeCell ref="B640:B641"/>
    <mergeCell ref="A640:A641"/>
    <mergeCell ref="D687:D688"/>
    <mergeCell ref="E850:E851"/>
    <mergeCell ref="D850:D851"/>
    <mergeCell ref="C850:C851"/>
    <mergeCell ref="B850:B851"/>
    <mergeCell ref="C585:C586"/>
    <mergeCell ref="B585:B586"/>
    <mergeCell ref="A585:A586"/>
    <mergeCell ref="E612:E614"/>
    <mergeCell ref="A408:A431"/>
    <mergeCell ref="E616:E618"/>
    <mergeCell ref="D616:D618"/>
    <mergeCell ref="C616:C618"/>
    <mergeCell ref="B616:B618"/>
    <mergeCell ref="A616:A618"/>
    <mergeCell ref="E705:E706"/>
    <mergeCell ref="D705:D706"/>
    <mergeCell ref="C705:C706"/>
    <mergeCell ref="B705:B706"/>
    <mergeCell ref="A705:A706"/>
    <mergeCell ref="E643:E644"/>
    <mergeCell ref="E634:E635"/>
    <mergeCell ref="E637:E638"/>
    <mergeCell ref="E669:E670"/>
    <mergeCell ref="E640:E641"/>
    <mergeCell ref="E1027:E1028"/>
    <mergeCell ref="D1027:D1028"/>
    <mergeCell ref="C1027:C1028"/>
    <mergeCell ref="B1027:B1028"/>
    <mergeCell ref="A1027:A1028"/>
    <mergeCell ref="C1007:C1012"/>
    <mergeCell ref="B1007:B1012"/>
    <mergeCell ref="D1007:D1012"/>
    <mergeCell ref="E1007:E1012"/>
    <mergeCell ref="D246:D250"/>
    <mergeCell ref="E246:E250"/>
    <mergeCell ref="A276:A277"/>
    <mergeCell ref="B358:B359"/>
    <mergeCell ref="A358:A359"/>
    <mergeCell ref="A505:A506"/>
    <mergeCell ref="C377:C378"/>
    <mergeCell ref="B377:B378"/>
    <mergeCell ref="A377:A378"/>
    <mergeCell ref="D377:D378"/>
    <mergeCell ref="E377:E378"/>
    <mergeCell ref="D449:D453"/>
    <mergeCell ref="E449:E453"/>
    <mergeCell ref="C449:C453"/>
    <mergeCell ref="B449:B453"/>
    <mergeCell ref="A449:A453"/>
    <mergeCell ref="A380:A381"/>
    <mergeCell ref="B380:B381"/>
    <mergeCell ref="C380:C381"/>
    <mergeCell ref="D380:D381"/>
    <mergeCell ref="E380:E381"/>
    <mergeCell ref="C393:C394"/>
    <mergeCell ref="E235:E237"/>
    <mergeCell ref="D235:D237"/>
    <mergeCell ref="C235:C237"/>
    <mergeCell ref="B235:B237"/>
    <mergeCell ref="A235:A237"/>
    <mergeCell ref="E182:E183"/>
    <mergeCell ref="D182:D183"/>
    <mergeCell ref="C182:C183"/>
    <mergeCell ref="B182:B183"/>
    <mergeCell ref="A182:A183"/>
    <mergeCell ref="E203:E205"/>
    <mergeCell ref="E194:E201"/>
    <mergeCell ref="C214:C215"/>
    <mergeCell ref="D214:D215"/>
    <mergeCell ref="E214:E215"/>
    <mergeCell ref="E217:E218"/>
    <mergeCell ref="A222:A223"/>
    <mergeCell ref="B222:B223"/>
    <mergeCell ref="C222:C223"/>
    <mergeCell ref="B393:B394"/>
    <mergeCell ref="A393:A394"/>
    <mergeCell ref="A405:A406"/>
    <mergeCell ref="D405:D406"/>
    <mergeCell ref="C405:C406"/>
    <mergeCell ref="D86:D92"/>
    <mergeCell ref="E86:E92"/>
    <mergeCell ref="C86:C92"/>
    <mergeCell ref="B86:B92"/>
    <mergeCell ref="A86:A92"/>
    <mergeCell ref="C209:C210"/>
    <mergeCell ref="D209:D210"/>
    <mergeCell ref="E209:E210"/>
    <mergeCell ref="B209:B210"/>
    <mergeCell ref="A209:A210"/>
    <mergeCell ref="D154:D163"/>
    <mergeCell ref="A135:A152"/>
    <mergeCell ref="A168:A169"/>
    <mergeCell ref="A171:A172"/>
    <mergeCell ref="E135:E152"/>
    <mergeCell ref="B168:B169"/>
    <mergeCell ref="C168:C169"/>
    <mergeCell ref="D168:D169"/>
    <mergeCell ref="E116:E127"/>
    <mergeCell ref="A372:A373"/>
    <mergeCell ref="B372:B373"/>
    <mergeCell ref="C372:C373"/>
    <mergeCell ref="D372:D373"/>
    <mergeCell ref="E372:E373"/>
    <mergeCell ref="D624:D626"/>
    <mergeCell ref="A383:A385"/>
    <mergeCell ref="B383:B385"/>
    <mergeCell ref="C383:C385"/>
    <mergeCell ref="D383:D385"/>
    <mergeCell ref="E383:E385"/>
    <mergeCell ref="A387:A389"/>
    <mergeCell ref="B387:B389"/>
    <mergeCell ref="C387:C389"/>
    <mergeCell ref="D387:D389"/>
    <mergeCell ref="E387:E389"/>
    <mergeCell ref="C595:C596"/>
    <mergeCell ref="B595:B596"/>
    <mergeCell ref="A595:A596"/>
    <mergeCell ref="D595:D596"/>
    <mergeCell ref="E595:E596"/>
    <mergeCell ref="E624:E626"/>
    <mergeCell ref="B624:B626"/>
    <mergeCell ref="A624:A626"/>
    <mergeCell ref="E315:E316"/>
    <mergeCell ref="A327:A328"/>
    <mergeCell ref="B327:B328"/>
    <mergeCell ref="C327:C328"/>
    <mergeCell ref="D327:D328"/>
    <mergeCell ref="E327:E328"/>
    <mergeCell ref="A315:A316"/>
    <mergeCell ref="B315:B316"/>
    <mergeCell ref="C315:C316"/>
    <mergeCell ref="D315:D316"/>
    <mergeCell ref="C282:C284"/>
    <mergeCell ref="B282:B284"/>
    <mergeCell ref="A282:A284"/>
    <mergeCell ref="D282:D284"/>
    <mergeCell ref="E282:E284"/>
    <mergeCell ref="E252:E253"/>
    <mergeCell ref="A297:A308"/>
    <mergeCell ref="B297:B308"/>
    <mergeCell ref="C297:C308"/>
    <mergeCell ref="D297:D308"/>
    <mergeCell ref="E297:E308"/>
    <mergeCell ref="E286:E295"/>
    <mergeCell ref="E279:E280"/>
    <mergeCell ref="D279:D280"/>
    <mergeCell ref="C279:C280"/>
    <mergeCell ref="B279:B280"/>
    <mergeCell ref="A279:A280"/>
    <mergeCell ref="B255:B274"/>
    <mergeCell ref="A255:A274"/>
    <mergeCell ref="D252:D253"/>
    <mergeCell ref="C252:C253"/>
    <mergeCell ref="B252:B253"/>
    <mergeCell ref="A252:A253"/>
    <mergeCell ref="D255:D274"/>
    <mergeCell ref="E255:E274"/>
    <mergeCell ref="C255:C274"/>
    <mergeCell ref="E129:E133"/>
    <mergeCell ref="A214:A215"/>
    <mergeCell ref="B214:B215"/>
    <mergeCell ref="A94:A111"/>
    <mergeCell ref="B94:B111"/>
    <mergeCell ref="C94:C111"/>
    <mergeCell ref="D94:D111"/>
    <mergeCell ref="E94:E111"/>
    <mergeCell ref="D113:D114"/>
    <mergeCell ref="C113:C114"/>
    <mergeCell ref="B113:B114"/>
    <mergeCell ref="A113:A114"/>
    <mergeCell ref="E113:E114"/>
    <mergeCell ref="E154:E163"/>
    <mergeCell ref="C154:C163"/>
    <mergeCell ref="B154:B163"/>
    <mergeCell ref="D116:D127"/>
    <mergeCell ref="E171:E172"/>
    <mergeCell ref="A129:A133"/>
    <mergeCell ref="B187:B189"/>
    <mergeCell ref="C187:C189"/>
    <mergeCell ref="D187:D189"/>
    <mergeCell ref="C171:C172"/>
    <mergeCell ref="D171:D172"/>
    <mergeCell ref="B194:B201"/>
    <mergeCell ref="C194:C201"/>
    <mergeCell ref="A154:A163"/>
    <mergeCell ref="E62:E63"/>
    <mergeCell ref="A76:A84"/>
    <mergeCell ref="B76:B84"/>
    <mergeCell ref="C76:C84"/>
    <mergeCell ref="D76:D84"/>
    <mergeCell ref="E76:E84"/>
    <mergeCell ref="C65:C66"/>
    <mergeCell ref="B65:B66"/>
    <mergeCell ref="A65:A66"/>
    <mergeCell ref="D65:D66"/>
    <mergeCell ref="E65:E66"/>
    <mergeCell ref="E68:E74"/>
    <mergeCell ref="D68:D74"/>
    <mergeCell ref="C68:C74"/>
    <mergeCell ref="B68:B74"/>
    <mergeCell ref="A68:A74"/>
    <mergeCell ref="E56:E57"/>
    <mergeCell ref="C45:C46"/>
    <mergeCell ref="D45:D46"/>
    <mergeCell ref="E45:E46"/>
    <mergeCell ref="A48:A49"/>
    <mergeCell ref="B48:B49"/>
    <mergeCell ref="C48:C49"/>
    <mergeCell ref="D48:D49"/>
    <mergeCell ref="E48:E49"/>
    <mergeCell ref="A51:A54"/>
    <mergeCell ref="B51:B54"/>
    <mergeCell ref="C51:C54"/>
    <mergeCell ref="D51:D54"/>
    <mergeCell ref="E51:E54"/>
    <mergeCell ref="D902:D903"/>
    <mergeCell ref="C902:C903"/>
    <mergeCell ref="B902:B903"/>
    <mergeCell ref="A902:A903"/>
    <mergeCell ref="A24:A34"/>
    <mergeCell ref="B24:B34"/>
    <mergeCell ref="C24:C34"/>
    <mergeCell ref="D24:D34"/>
    <mergeCell ref="E24:E34"/>
    <mergeCell ref="A36:A37"/>
    <mergeCell ref="B36:B37"/>
    <mergeCell ref="C36:C37"/>
    <mergeCell ref="D36:D37"/>
    <mergeCell ref="E36:E37"/>
    <mergeCell ref="A39:A43"/>
    <mergeCell ref="B39:B43"/>
    <mergeCell ref="C39:C43"/>
    <mergeCell ref="D39:D43"/>
    <mergeCell ref="E39:E43"/>
    <mergeCell ref="A45:A46"/>
    <mergeCell ref="B45:B46"/>
    <mergeCell ref="A56:A57"/>
    <mergeCell ref="B56:B57"/>
    <mergeCell ref="C56:C57"/>
    <mergeCell ref="E1039:E1040"/>
    <mergeCell ref="D1039:D1040"/>
    <mergeCell ref="C1039:C1040"/>
    <mergeCell ref="B672:B673"/>
    <mergeCell ref="E856:E857"/>
    <mergeCell ref="D856:D857"/>
    <mergeCell ref="C856:C857"/>
    <mergeCell ref="B856:B857"/>
    <mergeCell ref="D899:D900"/>
    <mergeCell ref="E899:E900"/>
    <mergeCell ref="C899:C900"/>
    <mergeCell ref="B899:B900"/>
    <mergeCell ref="C892:C893"/>
    <mergeCell ref="D892:D893"/>
    <mergeCell ref="E892:E893"/>
    <mergeCell ref="E961:E962"/>
    <mergeCell ref="D961:D962"/>
    <mergeCell ref="C961:C962"/>
    <mergeCell ref="B961:B962"/>
    <mergeCell ref="E859:E860"/>
    <mergeCell ref="B740:B741"/>
    <mergeCell ref="C714:C715"/>
    <mergeCell ref="B714:B715"/>
    <mergeCell ref="E725:E726"/>
    <mergeCell ref="A899:A900"/>
    <mergeCell ref="A1066:A1069"/>
    <mergeCell ref="E1042:E1043"/>
    <mergeCell ref="D1042:D1043"/>
    <mergeCell ref="C1042:C1043"/>
    <mergeCell ref="B1042:B1043"/>
    <mergeCell ref="A1042:A1043"/>
    <mergeCell ref="B1039:B1040"/>
    <mergeCell ref="A1039:A1040"/>
    <mergeCell ref="E1066:E1069"/>
    <mergeCell ref="D1066:D1069"/>
    <mergeCell ref="C1066:C1069"/>
    <mergeCell ref="B1066:B1069"/>
    <mergeCell ref="A1034:A1036"/>
    <mergeCell ref="C1034:C1036"/>
    <mergeCell ref="B1034:B1036"/>
    <mergeCell ref="D1034:D1036"/>
    <mergeCell ref="E1034:E1036"/>
    <mergeCell ref="E968:E969"/>
    <mergeCell ref="C968:C969"/>
    <mergeCell ref="B968:B969"/>
    <mergeCell ref="A968:A969"/>
    <mergeCell ref="E902:E903"/>
    <mergeCell ref="A1007:A1012"/>
    <mergeCell ref="A740:A741"/>
    <mergeCell ref="D728:D729"/>
    <mergeCell ref="C728:C729"/>
    <mergeCell ref="B728:B729"/>
    <mergeCell ref="A728:A729"/>
    <mergeCell ref="D733:D735"/>
    <mergeCell ref="C733:C735"/>
    <mergeCell ref="B733:B735"/>
    <mergeCell ref="A733:A735"/>
    <mergeCell ref="A714:A715"/>
    <mergeCell ref="A737:A738"/>
    <mergeCell ref="C693:C695"/>
    <mergeCell ref="B693:B695"/>
    <mergeCell ref="A693:A695"/>
    <mergeCell ref="B737:B738"/>
    <mergeCell ref="D701:D703"/>
    <mergeCell ref="C701:C703"/>
    <mergeCell ref="B701:B703"/>
    <mergeCell ref="A701:A703"/>
    <mergeCell ref="D720:D721"/>
    <mergeCell ref="C720:C721"/>
    <mergeCell ref="B720:B721"/>
    <mergeCell ref="A720:A721"/>
    <mergeCell ref="C725:C726"/>
    <mergeCell ref="B725:B726"/>
    <mergeCell ref="A725:A726"/>
    <mergeCell ref="D725:D726"/>
    <mergeCell ref="C708:C709"/>
    <mergeCell ref="B708:B709"/>
    <mergeCell ref="A708:A709"/>
    <mergeCell ref="D708:D709"/>
    <mergeCell ref="C711:C712"/>
    <mergeCell ref="B711:B712"/>
    <mergeCell ref="E740:E741"/>
    <mergeCell ref="E733:E735"/>
    <mergeCell ref="E690:E691"/>
    <mergeCell ref="E714:E715"/>
    <mergeCell ref="E701:E703"/>
    <mergeCell ref="E720:E721"/>
    <mergeCell ref="E737:E738"/>
    <mergeCell ref="D714:D715"/>
    <mergeCell ref="E708:E709"/>
    <mergeCell ref="D711:D712"/>
    <mergeCell ref="E711:E712"/>
    <mergeCell ref="E476:E477"/>
    <mergeCell ref="E496:E497"/>
    <mergeCell ref="E502:E503"/>
    <mergeCell ref="E397:E398"/>
    <mergeCell ref="E442:E443"/>
    <mergeCell ref="E462:E463"/>
    <mergeCell ref="E465:E466"/>
    <mergeCell ref="E588:E591"/>
    <mergeCell ref="E585:E586"/>
    <mergeCell ref="E514:E515"/>
    <mergeCell ref="E405:E406"/>
    <mergeCell ref="E582:E583"/>
    <mergeCell ref="E408:E431"/>
    <mergeCell ref="E455:E458"/>
    <mergeCell ref="E505:E506"/>
    <mergeCell ref="E517:E518"/>
    <mergeCell ref="E522:E523"/>
    <mergeCell ref="E508:E512"/>
    <mergeCell ref="E18:E22"/>
    <mergeCell ref="Z9:Z10"/>
    <mergeCell ref="AA9:AA12"/>
    <mergeCell ref="G10:G12"/>
    <mergeCell ref="H10:H12"/>
    <mergeCell ref="I10:I12"/>
    <mergeCell ref="J10:J12"/>
    <mergeCell ref="T9:T12"/>
    <mergeCell ref="U9:U12"/>
    <mergeCell ref="V9:V10"/>
    <mergeCell ref="W9:W10"/>
    <mergeCell ref="X9:X10"/>
    <mergeCell ref="Y9:Y10"/>
    <mergeCell ref="K9:K12"/>
    <mergeCell ref="L9:O9"/>
    <mergeCell ref="P9:P12"/>
    <mergeCell ref="Q9:Q12"/>
    <mergeCell ref="S9:S12"/>
    <mergeCell ref="R9:R12"/>
    <mergeCell ref="A2:N2"/>
    <mergeCell ref="A3:N3"/>
    <mergeCell ref="A4:N4"/>
    <mergeCell ref="A9:A12"/>
    <mergeCell ref="B9:B12"/>
    <mergeCell ref="C9:C12"/>
    <mergeCell ref="D9:D12"/>
    <mergeCell ref="E9:E12"/>
    <mergeCell ref="F9:F12"/>
    <mergeCell ref="I9:J9"/>
    <mergeCell ref="B8:F8"/>
    <mergeCell ref="B7:C7"/>
    <mergeCell ref="D640:D641"/>
    <mergeCell ref="D628:D632"/>
    <mergeCell ref="D653:D654"/>
    <mergeCell ref="C653:C654"/>
    <mergeCell ref="B653:B654"/>
    <mergeCell ref="A653:A654"/>
    <mergeCell ref="A678:A679"/>
    <mergeCell ref="A18:A22"/>
    <mergeCell ref="C18:C22"/>
    <mergeCell ref="D18:D22"/>
    <mergeCell ref="B18:B22"/>
    <mergeCell ref="D56:D57"/>
    <mergeCell ref="A62:A63"/>
    <mergeCell ref="B62:B63"/>
    <mergeCell ref="C62:C63"/>
    <mergeCell ref="D62:D63"/>
    <mergeCell ref="C243:C244"/>
    <mergeCell ref="D243:D244"/>
    <mergeCell ref="B246:B250"/>
    <mergeCell ref="C246:C250"/>
    <mergeCell ref="A116:A127"/>
    <mergeCell ref="D129:D133"/>
    <mergeCell ref="C129:C133"/>
    <mergeCell ref="B129:B133"/>
    <mergeCell ref="A442:A443"/>
    <mergeCell ref="E225:E226"/>
    <mergeCell ref="A239:A241"/>
    <mergeCell ref="B239:B241"/>
    <mergeCell ref="C239:C241"/>
    <mergeCell ref="D239:D241"/>
    <mergeCell ref="A243:A244"/>
    <mergeCell ref="B243:B244"/>
    <mergeCell ref="E402:E403"/>
    <mergeCell ref="B225:B226"/>
    <mergeCell ref="C225:C226"/>
    <mergeCell ref="D225:D226"/>
    <mergeCell ref="B345:B346"/>
    <mergeCell ref="C402:C403"/>
    <mergeCell ref="B402:B403"/>
    <mergeCell ref="E230:E231"/>
    <mergeCell ref="B276:B277"/>
    <mergeCell ref="E276:E277"/>
    <mergeCell ref="E330:E332"/>
    <mergeCell ref="D330:D332"/>
    <mergeCell ref="C330:C332"/>
    <mergeCell ref="E393:E394"/>
    <mergeCell ref="E243:E244"/>
    <mergeCell ref="E312:E313"/>
    <mergeCell ref="A481:A482"/>
    <mergeCell ref="C116:C127"/>
    <mergeCell ref="B116:B127"/>
    <mergeCell ref="D476:D477"/>
    <mergeCell ref="C476:C477"/>
    <mergeCell ref="B508:B512"/>
    <mergeCell ref="C484:C486"/>
    <mergeCell ref="B484:B486"/>
    <mergeCell ref="B135:B152"/>
    <mergeCell ref="C135:C152"/>
    <mergeCell ref="D135:D152"/>
    <mergeCell ref="B178:B180"/>
    <mergeCell ref="D178:D180"/>
    <mergeCell ref="A435:A436"/>
    <mergeCell ref="D455:D458"/>
    <mergeCell ref="C455:C458"/>
    <mergeCell ref="B455:B458"/>
    <mergeCell ref="A455:A458"/>
    <mergeCell ref="D194:D201"/>
    <mergeCell ref="C408:C431"/>
    <mergeCell ref="D408:D431"/>
    <mergeCell ref="C312:C313"/>
    <mergeCell ref="D312:D313"/>
    <mergeCell ref="C361:C362"/>
    <mergeCell ref="D496:D497"/>
    <mergeCell ref="E493:E494"/>
    <mergeCell ref="D493:D494"/>
    <mergeCell ref="C493:C494"/>
    <mergeCell ref="C508:C512"/>
    <mergeCell ref="C496:C497"/>
    <mergeCell ref="B496:B497"/>
    <mergeCell ref="B405:B406"/>
    <mergeCell ref="C481:C482"/>
    <mergeCell ref="B481:B482"/>
    <mergeCell ref="C462:C463"/>
    <mergeCell ref="B462:B463"/>
    <mergeCell ref="D481:D482"/>
    <mergeCell ref="D488:D489"/>
    <mergeCell ref="C488:C489"/>
    <mergeCell ref="B488:B489"/>
    <mergeCell ref="D462:D463"/>
    <mergeCell ref="D508:D512"/>
    <mergeCell ref="D505:D506"/>
    <mergeCell ref="C505:C506"/>
    <mergeCell ref="B505:B506"/>
    <mergeCell ref="D442:D443"/>
    <mergeCell ref="C442:C443"/>
    <mergeCell ref="B442:B443"/>
    <mergeCell ref="B330:B332"/>
    <mergeCell ref="E481:E482"/>
    <mergeCell ref="D230:D231"/>
    <mergeCell ref="C230:C231"/>
    <mergeCell ref="B230:B231"/>
    <mergeCell ref="A230:A231"/>
    <mergeCell ref="D276:D277"/>
    <mergeCell ref="C276:C277"/>
    <mergeCell ref="B522:B523"/>
    <mergeCell ref="C522:C523"/>
    <mergeCell ref="B502:B503"/>
    <mergeCell ref="C502:C503"/>
    <mergeCell ref="D502:D503"/>
    <mergeCell ref="D517:D518"/>
    <mergeCell ref="B476:B477"/>
    <mergeCell ref="D465:D466"/>
    <mergeCell ref="C465:C466"/>
    <mergeCell ref="B465:B466"/>
    <mergeCell ref="A397:A398"/>
    <mergeCell ref="A465:A466"/>
    <mergeCell ref="A488:A489"/>
    <mergeCell ref="A462:A463"/>
    <mergeCell ref="A476:A477"/>
    <mergeCell ref="A246:A250"/>
    <mergeCell ref="C345:C346"/>
    <mergeCell ref="D286:D295"/>
    <mergeCell ref="C286:C295"/>
    <mergeCell ref="B286:B295"/>
    <mergeCell ref="A286:A295"/>
    <mergeCell ref="D397:D398"/>
    <mergeCell ref="C397:C398"/>
    <mergeCell ref="D402:D403"/>
    <mergeCell ref="D393:D394"/>
    <mergeCell ref="B397:B398"/>
    <mergeCell ref="A312:A313"/>
    <mergeCell ref="B312:B313"/>
    <mergeCell ref="D345:D346"/>
    <mergeCell ref="B361:B362"/>
    <mergeCell ref="A361:A362"/>
    <mergeCell ref="D361:D362"/>
    <mergeCell ref="D350:D352"/>
    <mergeCell ref="C350:C352"/>
    <mergeCell ref="B350:B352"/>
    <mergeCell ref="A350:A352"/>
    <mergeCell ref="D358:D359"/>
    <mergeCell ref="C358:C359"/>
    <mergeCell ref="A367:A368"/>
    <mergeCell ref="B367:B368"/>
    <mergeCell ref="C367:C368"/>
    <mergeCell ref="C536:C537"/>
    <mergeCell ref="D536:D537"/>
    <mergeCell ref="B536:B537"/>
    <mergeCell ref="A536:A537"/>
    <mergeCell ref="E536:E537"/>
    <mergeCell ref="C539:C540"/>
    <mergeCell ref="B539:B540"/>
    <mergeCell ref="A539:A540"/>
    <mergeCell ref="E525:E528"/>
    <mergeCell ref="D525:D528"/>
    <mergeCell ref="C525:C528"/>
    <mergeCell ref="B525:B528"/>
    <mergeCell ref="A525:A528"/>
    <mergeCell ref="D484:D486"/>
    <mergeCell ref="E484:E486"/>
    <mergeCell ref="A508:A512"/>
    <mergeCell ref="A514:A515"/>
    <mergeCell ref="A502:A503"/>
    <mergeCell ref="A484:A486"/>
    <mergeCell ref="A517:A518"/>
    <mergeCell ref="A496:A497"/>
    <mergeCell ref="C517:C518"/>
    <mergeCell ref="B517:B518"/>
    <mergeCell ref="E547:E575"/>
    <mergeCell ref="D588:D591"/>
    <mergeCell ref="C588:C591"/>
    <mergeCell ref="B588:B591"/>
    <mergeCell ref="D585:D586"/>
    <mergeCell ref="C544:C545"/>
    <mergeCell ref="D544:D545"/>
    <mergeCell ref="E544:E545"/>
    <mergeCell ref="B544:B545"/>
    <mergeCell ref="D222:D223"/>
    <mergeCell ref="E222:E223"/>
    <mergeCell ref="A225:A226"/>
    <mergeCell ref="C178:C180"/>
    <mergeCell ref="A178:A180"/>
    <mergeCell ref="D203:D205"/>
    <mergeCell ref="C203:C205"/>
    <mergeCell ref="B203:B205"/>
    <mergeCell ref="A203:A205"/>
    <mergeCell ref="A217:A218"/>
    <mergeCell ref="B217:B218"/>
    <mergeCell ref="A187:A189"/>
    <mergeCell ref="A194:A201"/>
    <mergeCell ref="E178:E180"/>
    <mergeCell ref="E187:E189"/>
    <mergeCell ref="C217:C218"/>
    <mergeCell ref="D217:D218"/>
    <mergeCell ref="B171:B172"/>
    <mergeCell ref="D717:D718"/>
    <mergeCell ref="C717:C718"/>
    <mergeCell ref="B717:B718"/>
    <mergeCell ref="A717:A718"/>
    <mergeCell ref="E693:E695"/>
    <mergeCell ref="B493:B494"/>
    <mergeCell ref="A493:A494"/>
    <mergeCell ref="B646:B647"/>
    <mergeCell ref="A646:A647"/>
    <mergeCell ref="C646:C647"/>
    <mergeCell ref="D646:D647"/>
    <mergeCell ref="D547:D575"/>
    <mergeCell ref="E539:E540"/>
    <mergeCell ref="A634:A635"/>
    <mergeCell ref="D637:D638"/>
    <mergeCell ref="C637:C638"/>
    <mergeCell ref="B637:B638"/>
    <mergeCell ref="A637:A638"/>
    <mergeCell ref="C624:C626"/>
    <mergeCell ref="B612:B614"/>
    <mergeCell ref="C612:C614"/>
    <mergeCell ref="D612:D614"/>
    <mergeCell ref="A612:A614"/>
    <mergeCell ref="E646:E647"/>
    <mergeCell ref="E675:E676"/>
    <mergeCell ref="D675:D676"/>
    <mergeCell ref="C675:C676"/>
    <mergeCell ref="B675:B676"/>
    <mergeCell ref="A675:A676"/>
    <mergeCell ref="D853:D854"/>
    <mergeCell ref="E853:E854"/>
    <mergeCell ref="C853:C854"/>
    <mergeCell ref="B853:B854"/>
    <mergeCell ref="A853:A854"/>
    <mergeCell ref="E785:E786"/>
    <mergeCell ref="D737:D738"/>
    <mergeCell ref="C737:C738"/>
    <mergeCell ref="E753:E756"/>
    <mergeCell ref="E758:E762"/>
    <mergeCell ref="A758:A762"/>
    <mergeCell ref="A753:A756"/>
    <mergeCell ref="E780:E781"/>
    <mergeCell ref="E717:E718"/>
    <mergeCell ref="E728:E729"/>
    <mergeCell ref="E745:E746"/>
    <mergeCell ref="E678:E679"/>
    <mergeCell ref="E687:E688"/>
    <mergeCell ref="A330:A332"/>
    <mergeCell ref="E435:E436"/>
    <mergeCell ref="D435:D436"/>
    <mergeCell ref="C435:C436"/>
    <mergeCell ref="B435:B436"/>
    <mergeCell ref="E334:E340"/>
    <mergeCell ref="B334:B340"/>
    <mergeCell ref="A334:A340"/>
    <mergeCell ref="A342:A343"/>
    <mergeCell ref="B342:B343"/>
    <mergeCell ref="C342:C343"/>
    <mergeCell ref="D342:D343"/>
    <mergeCell ref="E342:E343"/>
    <mergeCell ref="A345:A346"/>
    <mergeCell ref="A402:A403"/>
    <mergeCell ref="C334:C340"/>
    <mergeCell ref="D334:D340"/>
    <mergeCell ref="B408:B431"/>
    <mergeCell ref="E361:E362"/>
    <mergeCell ref="E345:E346"/>
    <mergeCell ref="E350:E352"/>
    <mergeCell ref="E358:E359"/>
    <mergeCell ref="D367:D368"/>
    <mergeCell ref="E367:E368"/>
    <mergeCell ref="B514:B515"/>
    <mergeCell ref="C514:C515"/>
    <mergeCell ref="D514:D515"/>
    <mergeCell ref="D522:D523"/>
    <mergeCell ref="A522:A523"/>
    <mergeCell ref="E530:E532"/>
    <mergeCell ref="D530:D532"/>
    <mergeCell ref="C530:C532"/>
    <mergeCell ref="B530:B532"/>
    <mergeCell ref="A530:A532"/>
    <mergeCell ref="A711:A712"/>
    <mergeCell ref="D539:D540"/>
    <mergeCell ref="D582:D583"/>
    <mergeCell ref="C582:C583"/>
    <mergeCell ref="C628:C632"/>
    <mergeCell ref="B628:B632"/>
    <mergeCell ref="A628:A632"/>
    <mergeCell ref="C547:C575"/>
    <mergeCell ref="B547:B575"/>
    <mergeCell ref="A547:A575"/>
    <mergeCell ref="C669:C670"/>
    <mergeCell ref="B669:B670"/>
    <mergeCell ref="A669:A670"/>
    <mergeCell ref="D669:D670"/>
    <mergeCell ref="A588:A591"/>
    <mergeCell ref="B582:B583"/>
    <mergeCell ref="A582:A583"/>
    <mergeCell ref="A544:A545"/>
    <mergeCell ref="D643:D644"/>
    <mergeCell ref="C643:C644"/>
    <mergeCell ref="B643:B644"/>
    <mergeCell ref="A643:A644"/>
    <mergeCell ref="C672:C673"/>
    <mergeCell ref="C687:C688"/>
    <mergeCell ref="E653:E654"/>
    <mergeCell ref="B892:B893"/>
    <mergeCell ref="B780:B781"/>
    <mergeCell ref="A780:A781"/>
    <mergeCell ref="C785:C786"/>
    <mergeCell ref="D785:D786"/>
    <mergeCell ref="B785:B786"/>
    <mergeCell ref="A785:A786"/>
    <mergeCell ref="A859:A860"/>
    <mergeCell ref="A850:A851"/>
    <mergeCell ref="D780:D781"/>
    <mergeCell ref="C780:C781"/>
    <mergeCell ref="C813:C814"/>
    <mergeCell ref="C810:C811"/>
    <mergeCell ref="D810:D811"/>
    <mergeCell ref="C804:C805"/>
    <mergeCell ref="D804:D805"/>
    <mergeCell ref="A892:A893"/>
    <mergeCell ref="A856:A857"/>
    <mergeCell ref="D859:D860"/>
    <mergeCell ref="C859:C860"/>
    <mergeCell ref="B859:B860"/>
    <mergeCell ref="D748:D751"/>
    <mergeCell ref="E748:E751"/>
    <mergeCell ref="C748:C751"/>
    <mergeCell ref="B748:B751"/>
    <mergeCell ref="A748:A751"/>
    <mergeCell ref="E766:E767"/>
    <mergeCell ref="D766:D767"/>
    <mergeCell ref="C766:C767"/>
    <mergeCell ref="B766:B767"/>
    <mergeCell ref="A766:A767"/>
    <mergeCell ref="D753:D756"/>
    <mergeCell ref="E656:E657"/>
    <mergeCell ref="D656:D657"/>
    <mergeCell ref="C656:C657"/>
    <mergeCell ref="B656:B657"/>
    <mergeCell ref="A656:A657"/>
    <mergeCell ref="E697:E699"/>
    <mergeCell ref="D697:D699"/>
    <mergeCell ref="C697:C699"/>
    <mergeCell ref="B697:B699"/>
    <mergeCell ref="A697:A699"/>
    <mergeCell ref="A690:A691"/>
    <mergeCell ref="B690:B691"/>
    <mergeCell ref="C690:C691"/>
    <mergeCell ref="D690:D691"/>
    <mergeCell ref="B678:B679"/>
    <mergeCell ref="C678:C679"/>
    <mergeCell ref="D678:D679"/>
    <mergeCell ref="D693:D695"/>
    <mergeCell ref="A672:A673"/>
    <mergeCell ref="D672:D673"/>
    <mergeCell ref="E672:E673"/>
    <mergeCell ref="B687:B688"/>
    <mergeCell ref="E804:E805"/>
    <mergeCell ref="B804:B805"/>
    <mergeCell ref="A804:A805"/>
    <mergeCell ref="C807:C808"/>
    <mergeCell ref="D807:D808"/>
    <mergeCell ref="B807:B808"/>
    <mergeCell ref="E807:E808"/>
    <mergeCell ref="A807:A808"/>
    <mergeCell ref="C753:C756"/>
    <mergeCell ref="B753:B756"/>
    <mergeCell ref="D758:D762"/>
    <mergeCell ref="C758:C762"/>
    <mergeCell ref="B758:B762"/>
    <mergeCell ref="E777:E778"/>
    <mergeCell ref="D777:D778"/>
    <mergeCell ref="C777:C778"/>
    <mergeCell ref="B777:B778"/>
    <mergeCell ref="A777:A778"/>
    <mergeCell ref="E769:E773"/>
    <mergeCell ref="D769:D773"/>
    <mergeCell ref="C769:C773"/>
    <mergeCell ref="B769:B773"/>
    <mergeCell ref="A769:A773"/>
    <mergeCell ref="D745:D746"/>
    <mergeCell ref="C745:C746"/>
    <mergeCell ref="B745:B746"/>
    <mergeCell ref="A745:A746"/>
    <mergeCell ref="D740:D741"/>
    <mergeCell ref="C740:C741"/>
    <mergeCell ref="E1071:E1073"/>
    <mergeCell ref="D1071:D1073"/>
    <mergeCell ref="C1071:C1073"/>
    <mergeCell ref="B1071:B1073"/>
    <mergeCell ref="A1071:A1073"/>
    <mergeCell ref="E810:E811"/>
    <mergeCell ref="D813:D814"/>
    <mergeCell ref="E813:E814"/>
    <mergeCell ref="B813:B814"/>
    <mergeCell ref="A813:A814"/>
    <mergeCell ref="A810:A811"/>
    <mergeCell ref="B810:B811"/>
    <mergeCell ref="D1018:D1019"/>
    <mergeCell ref="E1018:E1019"/>
    <mergeCell ref="C1018:C1019"/>
    <mergeCell ref="B1018:B1019"/>
    <mergeCell ref="A1018:A1019"/>
    <mergeCell ref="D968:D969"/>
    <mergeCell ref="E1014:E1016"/>
    <mergeCell ref="D1014:D1016"/>
    <mergeCell ref="C1014:C1016"/>
    <mergeCell ref="B1014:B1016"/>
    <mergeCell ref="A1014:A1016"/>
    <mergeCell ref="A961:A962"/>
    <mergeCell ref="D951:D952"/>
    <mergeCell ref="E951:E952"/>
    <mergeCell ref="C951:C952"/>
    <mergeCell ref="B951:B952"/>
    <mergeCell ref="A951:A952"/>
    <mergeCell ref="B958:B959"/>
    <mergeCell ref="A958:A959"/>
    <mergeCell ref="C958:C959"/>
    <mergeCell ref="D958:D959"/>
    <mergeCell ref="E958:E959"/>
    <mergeCell ref="E954:E956"/>
    <mergeCell ref="D954:D956"/>
    <mergeCell ref="C954:C956"/>
    <mergeCell ref="B954:B956"/>
    <mergeCell ref="A954:A956"/>
  </mergeCells>
  <dataValidations disablePrompts="1" count="1">
    <dataValidation showDropDown="1" sqref="U612:U614"/>
  </dataValidations>
  <printOptions horizontalCentered="1" verticalCentered="1"/>
  <pageMargins left="0.55138888888888904" right="0.35416666666666702" top="0.39374999999999999" bottom="0.196527777777778" header="0.51180555555555596" footer="0.51180555555555596"/>
  <pageSetup paperSize="9" scale="49" firstPageNumber="0" orientation="landscape" horizontalDpi="300" verticalDpi="300" r:id="rId1"/>
  <headerFooter alignWithMargins="0"/>
  <colBreaks count="1" manualBreakCount="1">
    <brk id="4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SOP DATA NR1 Feb-16</vt:lpstr>
      <vt:lpstr>'SOP DATA NR1 Feb-16'!Print_Area</vt:lpstr>
      <vt:lpstr>'SOP DATA NR1 Feb-16'!Print_Titles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 n</dc:creator>
  <cp:lastModifiedBy>60001862</cp:lastModifiedBy>
  <dcterms:created xsi:type="dcterms:W3CDTF">2014-12-12T12:59:27Z</dcterms:created>
  <dcterms:modified xsi:type="dcterms:W3CDTF">2016-04-12T12:44:41Z</dcterms:modified>
</cp:coreProperties>
</file>