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0" windowWidth="20115" windowHeight="7005"/>
  </bookViews>
  <sheets>
    <sheet name="SOP DATA NR1 September-17" sheetId="1" r:id="rId1"/>
    <sheet name="AVBT_Septmber-17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Excel_BuiltIn__FilterDatabase_3_1_1" localSheetId="1">#REF!</definedName>
    <definedName name="_1Excel_BuiltIn__FilterDatabase_3_1_1" localSheetId="0">#REF!</definedName>
    <definedName name="_1Excel_BuiltIn__FilterDatabase_3_1_1">#REF!</definedName>
    <definedName name="_2Excel_BuiltIn__FilterDatabase_3_1_1">#REF!</definedName>
    <definedName name="_3Excel_BuiltIn__FilterDatabase_3_1_1" localSheetId="1">#REF!</definedName>
    <definedName name="_3Excel_BuiltIn__FilterDatabase_3_1_1">#REF!</definedName>
    <definedName name="_xlnm._FilterDatabase" localSheetId="1" hidden="1">'AVBT_Septmber-17'!$C$240:$C$289</definedName>
    <definedName name="A" localSheetId="1">[1]DR_Genaral!#REF!</definedName>
    <definedName name="A">[1]DR_Genaral!#REF!</definedName>
    <definedName name="Excel_BuiltIn__FilterDatabase_1" localSheetId="1">[2]DR_Genaral!#REF!</definedName>
    <definedName name="Excel_BuiltIn__FilterDatabase_1">[2]DR_Genaral!#REF!</definedName>
    <definedName name="Excel_BuiltIn__FilterDatabase_3_1" localSheetId="1">#REF!</definedName>
    <definedName name="Excel_BuiltIn__FilterDatabase_3_1" localSheetId="0">#REF!</definedName>
    <definedName name="Excel_BuiltIn__FilterDatabase_3_1">#REF!</definedName>
    <definedName name="Excel_BuiltIn__FilterDatabase_3_1_1" localSheetId="1">#REF!</definedName>
    <definedName name="Excel_BuiltIn__FilterDatabase_3_1_1" localSheetId="0">#REF!</definedName>
    <definedName name="Excel_BuiltIn__FilterDatabase_3_1_1">#REF!</definedName>
    <definedName name="Excel_BuiltIn__FilterDatabase_3_1_1_1" localSheetId="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1">#REF!</definedName>
    <definedName name="Excel_BuiltIn__FilterDatabase_4_1" localSheetId="0">#REF!</definedName>
    <definedName name="Excel_BuiltIn__FilterDatabase_4_1">#REF!</definedName>
    <definedName name="Excel_BuiltIn__FilterDatabase_4_1_1" localSheetId="1">#REF!</definedName>
    <definedName name="Excel_BuiltIn__FilterDatabase_4_1_1" localSheetId="0">#REF!</definedName>
    <definedName name="Excel_BuiltIn__FilterDatabase_4_1_1">#REF!</definedName>
    <definedName name="Excel_BuiltIn_Database" localSheetId="1">[3]Sheet4!#REF!</definedName>
    <definedName name="Excel_BuiltIn_Database" localSheetId="0">[3]Sheet4!#REF!</definedName>
    <definedName name="Excel_BuiltIn_Database">[3]Sheet4!#REF!</definedName>
    <definedName name="Excel_BuiltIn_Database_1" localSheetId="1">[4]Sheet4!#REF!</definedName>
    <definedName name="Excel_BuiltIn_Database_1" localSheetId="0">[4]Sheet4!#REF!</definedName>
    <definedName name="Excel_BuiltIn_Database_1">[4]Sheet4!#REF!</definedName>
    <definedName name="Excel_BuiltIn_Database_4" localSheetId="1">[5]Sheet4!#REF!</definedName>
    <definedName name="Excel_BuiltIn_Database_4" localSheetId="0">[5]Sheet4!#REF!</definedName>
    <definedName name="Excel_BuiltIn_Database_4">[5]Sheet4!#REF!</definedName>
    <definedName name="Excel_BuiltIn_Database_7" localSheetId="1">[5]Sheet4!#REF!</definedName>
    <definedName name="Excel_BuiltIn_Database_7" localSheetId="0">[5]Sheet4!#REF!</definedName>
    <definedName name="Excel_BuiltIn_Database_7">[5]Sheet4!#REF!</definedName>
    <definedName name="Excel_BuiltIn_Database_8" localSheetId="1">[5]Sheet4!#REF!</definedName>
    <definedName name="Excel_BuiltIn_Database_8" localSheetId="0">[5]Sheet4!#REF!</definedName>
    <definedName name="Excel_BuiltIn_Database_8">[5]Sheet4!#REF!</definedName>
    <definedName name="s">[3]Sheet4!#REF!</definedName>
    <definedName name="sop">[5]Sheet4!#REF!</definedName>
  </definedNames>
  <calcPr calcId="144525"/>
</workbook>
</file>

<file path=xl/calcChain.xml><?xml version="1.0" encoding="utf-8"?>
<calcChain xmlns="http://schemas.openxmlformats.org/spreadsheetml/2006/main">
  <c r="Y786" i="1" l="1"/>
  <c r="V786" i="1"/>
  <c r="V112" i="1"/>
  <c r="AB1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7" i="1"/>
  <c r="AC328" i="1"/>
  <c r="AC330" i="1"/>
  <c r="AC331" i="1"/>
  <c r="AC333" i="1"/>
  <c r="AC334" i="1"/>
  <c r="AC336" i="1"/>
  <c r="AC337" i="1"/>
  <c r="AC339" i="1"/>
  <c r="AC340" i="1"/>
  <c r="AC341" i="1"/>
  <c r="AC342" i="1"/>
  <c r="AC344" i="1"/>
  <c r="AC345" i="1"/>
  <c r="AC346" i="1"/>
  <c r="AC348" i="1"/>
  <c r="AC349" i="1"/>
  <c r="AC351" i="1"/>
  <c r="AC352" i="1"/>
  <c r="AC354" i="1"/>
  <c r="AC355" i="1"/>
  <c r="AC357" i="1"/>
  <c r="AC358" i="1"/>
  <c r="AC360" i="1"/>
  <c r="AC361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4" i="1"/>
  <c r="AC385" i="1"/>
  <c r="AC386" i="1"/>
  <c r="AC387" i="1"/>
  <c r="AC388" i="1"/>
  <c r="AC390" i="1"/>
  <c r="AC391" i="1"/>
  <c r="AC393" i="1"/>
  <c r="AC394" i="1"/>
  <c r="AC396" i="1"/>
  <c r="AC397" i="1"/>
  <c r="AC399" i="1"/>
  <c r="AC400" i="1"/>
  <c r="AC402" i="1"/>
  <c r="AC403" i="1"/>
  <c r="AC405" i="1"/>
  <c r="AC406" i="1"/>
  <c r="AC408" i="1"/>
  <c r="AC409" i="1"/>
  <c r="AC411" i="1"/>
  <c r="AC412" i="1"/>
  <c r="AC414" i="1"/>
  <c r="AC415" i="1"/>
  <c r="AC417" i="1"/>
  <c r="AC418" i="1"/>
  <c r="AC420" i="1"/>
  <c r="AC421" i="1"/>
  <c r="AC423" i="1"/>
  <c r="AC424" i="1"/>
  <c r="AC426" i="1"/>
  <c r="AC427" i="1"/>
  <c r="AC429" i="1"/>
  <c r="AC430" i="1"/>
  <c r="AC432" i="1"/>
  <c r="AC434" i="1"/>
  <c r="AC435" i="1"/>
  <c r="AC437" i="1"/>
  <c r="AC438" i="1"/>
  <c r="AC440" i="1"/>
  <c r="AC441" i="1"/>
  <c r="AC443" i="1"/>
  <c r="AC444" i="1"/>
  <c r="AC446" i="1"/>
  <c r="AC447" i="1"/>
  <c r="AC449" i="1"/>
  <c r="AC450" i="1"/>
  <c r="AC452" i="1"/>
  <c r="AC453" i="1"/>
  <c r="AC455" i="1"/>
  <c r="AC456" i="1"/>
  <c r="AC458" i="1"/>
  <c r="AC459" i="1"/>
  <c r="AC461" i="1"/>
  <c r="AC462" i="1"/>
  <c r="AC464" i="1"/>
  <c r="AC465" i="1"/>
  <c r="AC467" i="1"/>
  <c r="AC468" i="1"/>
  <c r="AC469" i="1"/>
  <c r="AC471" i="1"/>
  <c r="AC472" i="1"/>
  <c r="AC474" i="1"/>
  <c r="AC475" i="1"/>
  <c r="AC477" i="1"/>
  <c r="AC478" i="1"/>
  <c r="AC480" i="1"/>
  <c r="AC481" i="1"/>
  <c r="AC483" i="1"/>
  <c r="AC484" i="1"/>
  <c r="AC485" i="1"/>
  <c r="AC487" i="1"/>
  <c r="AC488" i="1"/>
  <c r="AC490" i="1"/>
  <c r="AC491" i="1"/>
  <c r="AC492" i="1"/>
  <c r="AC494" i="1"/>
  <c r="AC495" i="1"/>
  <c r="AC497" i="1"/>
  <c r="AC498" i="1"/>
  <c r="AC499" i="1"/>
  <c r="AC501" i="1"/>
  <c r="AC502" i="1"/>
  <c r="AC504" i="1"/>
  <c r="AC505" i="1"/>
  <c r="AC507" i="1"/>
  <c r="AC509" i="1"/>
  <c r="AC510" i="1"/>
  <c r="AC512" i="1"/>
  <c r="AC513" i="1"/>
  <c r="AC514" i="1"/>
  <c r="AC516" i="1"/>
  <c r="AC518" i="1"/>
  <c r="AC520" i="1"/>
  <c r="AC521" i="1"/>
  <c r="AC523" i="1"/>
  <c r="AC525" i="1"/>
  <c r="AC526" i="1"/>
  <c r="AC528" i="1"/>
  <c r="AC530" i="1"/>
  <c r="AC531" i="1"/>
  <c r="AC533" i="1"/>
  <c r="AC534" i="1"/>
  <c r="AC536" i="1"/>
  <c r="AC538" i="1"/>
  <c r="AC540" i="1"/>
  <c r="AC542" i="1"/>
  <c r="AC544" i="1"/>
  <c r="AC546" i="1"/>
  <c r="AC548" i="1"/>
  <c r="AC550" i="1"/>
  <c r="AC551" i="1"/>
  <c r="AC553" i="1"/>
  <c r="AC554" i="1"/>
  <c r="AC555" i="1"/>
  <c r="AC556" i="1"/>
  <c r="AC557" i="1"/>
  <c r="AC559" i="1"/>
  <c r="AC560" i="1"/>
  <c r="AC561" i="1"/>
  <c r="AC562" i="1"/>
  <c r="AC563" i="1"/>
  <c r="AC565" i="1"/>
  <c r="AC566" i="1"/>
  <c r="AC568" i="1"/>
  <c r="AC569" i="1"/>
  <c r="AC571" i="1"/>
  <c r="AC572" i="1"/>
  <c r="AC574" i="1"/>
  <c r="AC575" i="1"/>
  <c r="AC577" i="1"/>
  <c r="AC578" i="1"/>
  <c r="AC580" i="1"/>
  <c r="AC581" i="1"/>
  <c r="AC583" i="1"/>
  <c r="AC585" i="1"/>
  <c r="AC587" i="1"/>
  <c r="AC589" i="1"/>
  <c r="AC591" i="1"/>
  <c r="AC593" i="1"/>
  <c r="AC595" i="1"/>
  <c r="AC597" i="1"/>
  <c r="AC599" i="1"/>
  <c r="AC604" i="1"/>
  <c r="AC606" i="1"/>
  <c r="AC608" i="1"/>
  <c r="AC610" i="1"/>
  <c r="AC611" i="1"/>
  <c r="AC613" i="1"/>
  <c r="AC615" i="1"/>
  <c r="AC616" i="1"/>
  <c r="AC618" i="1"/>
  <c r="AC619" i="1"/>
  <c r="AC621" i="1"/>
  <c r="AC622" i="1"/>
  <c r="AC624" i="1"/>
  <c r="AC626" i="1"/>
  <c r="AC627" i="1"/>
  <c r="AC630" i="1"/>
  <c r="AC632" i="1"/>
  <c r="AC634" i="1"/>
  <c r="AC636" i="1"/>
  <c r="AC642" i="1"/>
  <c r="AC644" i="1"/>
  <c r="AC645" i="1"/>
  <c r="AC647" i="1"/>
  <c r="AC649" i="1"/>
  <c r="AC651" i="1"/>
  <c r="AC653" i="1"/>
  <c r="AC655" i="1"/>
  <c r="AC657" i="1"/>
  <c r="AC659" i="1"/>
  <c r="AC661" i="1"/>
  <c r="AC662" i="1"/>
  <c r="AC663" i="1"/>
  <c r="AC664" i="1"/>
  <c r="AC665" i="1"/>
  <c r="AC667" i="1"/>
  <c r="AC668" i="1"/>
  <c r="AC669" i="1"/>
  <c r="AC671" i="1"/>
  <c r="AC672" i="1"/>
  <c r="AC674" i="1"/>
  <c r="AC675" i="1"/>
  <c r="AC677" i="1"/>
  <c r="AC678" i="1"/>
  <c r="AC680" i="1"/>
  <c r="AC681" i="1"/>
  <c r="AC683" i="1"/>
  <c r="AC684" i="1"/>
  <c r="AC687" i="1"/>
  <c r="AC688" i="1"/>
  <c r="AC690" i="1"/>
  <c r="AC691" i="1"/>
  <c r="AC693" i="1"/>
  <c r="AC694" i="1"/>
  <c r="AC696" i="1"/>
  <c r="AC697" i="1"/>
  <c r="AC699" i="1"/>
  <c r="AC700" i="1"/>
  <c r="AC702" i="1"/>
  <c r="AC703" i="1"/>
  <c r="AC705" i="1"/>
  <c r="AC706" i="1"/>
  <c r="AC708" i="1"/>
  <c r="AC709" i="1"/>
  <c r="AC711" i="1"/>
  <c r="AC712" i="1"/>
  <c r="AC714" i="1"/>
  <c r="AC715" i="1"/>
  <c r="AC717" i="1"/>
  <c r="AC718" i="1"/>
  <c r="AC720" i="1"/>
  <c r="AC721" i="1"/>
  <c r="AC723" i="1"/>
  <c r="AC726" i="1"/>
  <c r="AC727" i="1"/>
  <c r="AC729" i="1"/>
  <c r="AC730" i="1"/>
  <c r="AC731" i="1"/>
  <c r="AC732" i="1"/>
  <c r="AC733" i="1"/>
  <c r="AC735" i="1"/>
  <c r="AC736" i="1"/>
  <c r="AC738" i="1"/>
  <c r="AC739" i="1"/>
  <c r="AC741" i="1"/>
  <c r="AC742" i="1"/>
  <c r="AC744" i="1"/>
  <c r="AC746" i="1"/>
  <c r="AC747" i="1"/>
  <c r="AC749" i="1"/>
  <c r="AC750" i="1"/>
  <c r="AC753" i="1"/>
  <c r="AC754" i="1"/>
  <c r="AC756" i="1"/>
  <c r="AC757" i="1"/>
  <c r="AC759" i="1"/>
  <c r="AC760" i="1"/>
  <c r="AC762" i="1"/>
  <c r="AC763" i="1"/>
  <c r="AC764" i="1"/>
  <c r="AC765" i="1"/>
  <c r="AC766" i="1"/>
  <c r="AC767" i="1"/>
  <c r="AC768" i="1"/>
  <c r="AC770" i="1"/>
  <c r="AC771" i="1"/>
  <c r="AC772" i="1"/>
  <c r="AC773" i="1"/>
  <c r="AC774" i="1"/>
  <c r="AC775" i="1"/>
  <c r="AC776" i="1"/>
  <c r="AC781" i="1"/>
  <c r="AC782" i="1"/>
  <c r="AC784" i="1"/>
  <c r="AC786" i="1"/>
  <c r="AC790" i="1"/>
  <c r="AC792" i="1"/>
  <c r="AC793" i="1"/>
  <c r="AC43" i="1"/>
  <c r="AC44" i="1"/>
  <c r="AC45" i="1"/>
  <c r="AC47" i="1"/>
  <c r="AC48" i="1"/>
  <c r="AC49" i="1"/>
  <c r="AC50" i="1"/>
  <c r="AC51" i="1"/>
  <c r="AC52" i="1"/>
  <c r="AC53" i="1"/>
  <c r="AC54" i="1"/>
  <c r="AC55" i="1"/>
  <c r="AC56" i="1"/>
  <c r="AC57" i="1"/>
  <c r="AC59" i="1"/>
  <c r="AC60" i="1"/>
  <c r="AC61" i="1"/>
  <c r="AC62" i="1"/>
  <c r="AC63" i="1"/>
  <c r="AC64" i="1"/>
  <c r="AC65" i="1"/>
  <c r="AC67" i="1"/>
  <c r="AC68" i="1"/>
  <c r="AC70" i="1"/>
  <c r="AC71" i="1"/>
  <c r="AC73" i="1"/>
  <c r="AC74" i="1"/>
  <c r="AC76" i="1"/>
  <c r="AC77" i="1"/>
  <c r="AC79" i="1"/>
  <c r="AC80" i="1"/>
  <c r="AC82" i="1"/>
  <c r="AC83" i="1"/>
  <c r="AC85" i="1"/>
  <c r="AC86" i="1"/>
  <c r="AC88" i="1"/>
  <c r="AC89" i="1"/>
  <c r="AC91" i="1"/>
  <c r="AC92" i="1"/>
  <c r="AC94" i="1"/>
  <c r="AC95" i="1"/>
  <c r="AC97" i="1"/>
  <c r="AC98" i="1"/>
  <c r="AC100" i="1"/>
  <c r="AC101" i="1"/>
  <c r="AC103" i="1"/>
  <c r="AC104" i="1"/>
  <c r="AC106" i="1"/>
  <c r="AC107" i="1"/>
  <c r="AC109" i="1"/>
  <c r="AC110" i="1"/>
  <c r="AC111" i="1"/>
  <c r="AC112" i="1"/>
  <c r="AC114" i="1"/>
  <c r="AC115" i="1"/>
  <c r="AC117" i="1"/>
  <c r="AC118" i="1"/>
  <c r="AC120" i="1"/>
  <c r="AC121" i="1"/>
  <c r="AC122" i="1"/>
  <c r="AC124" i="1"/>
  <c r="AC125" i="1"/>
  <c r="AC127" i="1"/>
  <c r="AC128" i="1"/>
  <c r="AC130" i="1"/>
  <c r="AC131" i="1"/>
  <c r="AC133" i="1"/>
  <c r="AC134" i="1"/>
  <c r="AC136" i="1"/>
  <c r="AC137" i="1"/>
  <c r="AC139" i="1"/>
  <c r="AC140" i="1"/>
  <c r="AC142" i="1"/>
  <c r="AC143" i="1"/>
  <c r="AC145" i="1"/>
  <c r="AC146" i="1"/>
  <c r="AC148" i="1"/>
  <c r="AC149" i="1"/>
  <c r="AC151" i="1"/>
  <c r="AC152" i="1"/>
  <c r="AC154" i="1"/>
  <c r="AC155" i="1"/>
  <c r="AC157" i="1"/>
  <c r="AC158" i="1"/>
  <c r="AC160" i="1"/>
  <c r="AC161" i="1"/>
  <c r="AC163" i="1"/>
  <c r="AC164" i="1"/>
  <c r="AC166" i="1"/>
  <c r="AC167" i="1"/>
  <c r="AC169" i="1"/>
  <c r="AC170" i="1"/>
  <c r="AC171" i="1"/>
  <c r="AC173" i="1"/>
  <c r="AC174" i="1"/>
  <c r="AC175" i="1"/>
  <c r="AC177" i="1"/>
  <c r="AC178" i="1"/>
  <c r="AC180" i="1"/>
  <c r="AC181" i="1"/>
  <c r="AC182" i="1"/>
  <c r="AC184" i="1"/>
  <c r="AC185" i="1"/>
  <c r="AC187" i="1"/>
  <c r="AC188" i="1"/>
  <c r="AC190" i="1"/>
  <c r="AC191" i="1"/>
  <c r="AC192" i="1"/>
  <c r="AC194" i="1"/>
  <c r="AC195" i="1"/>
  <c r="AC197" i="1"/>
  <c r="AC198" i="1"/>
  <c r="AC200" i="1"/>
  <c r="AC201" i="1"/>
  <c r="AC203" i="1"/>
  <c r="AC204" i="1"/>
  <c r="AC206" i="1"/>
  <c r="AC207" i="1"/>
  <c r="AC209" i="1"/>
  <c r="AC210" i="1"/>
  <c r="AC212" i="1"/>
  <c r="AC213" i="1"/>
  <c r="AC215" i="1"/>
  <c r="AC216" i="1"/>
  <c r="AC218" i="1"/>
  <c r="AC219" i="1"/>
  <c r="AC221" i="1"/>
  <c r="AC222" i="1"/>
  <c r="AC224" i="1"/>
  <c r="AC225" i="1"/>
  <c r="AC227" i="1"/>
  <c r="AC228" i="1"/>
  <c r="AC230" i="1"/>
  <c r="AC231" i="1"/>
  <c r="AC233" i="1"/>
  <c r="AC234" i="1"/>
  <c r="AC236" i="1"/>
  <c r="AC237" i="1"/>
  <c r="AC239" i="1"/>
  <c r="AC240" i="1"/>
  <c r="AC242" i="1"/>
  <c r="AC243" i="1"/>
  <c r="AC245" i="1"/>
  <c r="AC246" i="1"/>
  <c r="AC248" i="1"/>
  <c r="AC249" i="1"/>
  <c r="AC250" i="1"/>
  <c r="AC252" i="1"/>
  <c r="AC253" i="1"/>
  <c r="AC255" i="1"/>
  <c r="AC256" i="1"/>
  <c r="AC258" i="1"/>
  <c r="AC259" i="1"/>
  <c r="AC261" i="1"/>
  <c r="AC262" i="1"/>
  <c r="AC264" i="1"/>
  <c r="AC265" i="1"/>
  <c r="AC267" i="1"/>
  <c r="AC268" i="1"/>
  <c r="AC269" i="1"/>
  <c r="AC270" i="1"/>
  <c r="AC272" i="1"/>
  <c r="AC274" i="1"/>
  <c r="AC276" i="1"/>
  <c r="AC277" i="1"/>
  <c r="AC279" i="1"/>
  <c r="AC280" i="1"/>
  <c r="AC282" i="1"/>
  <c r="AC283" i="1"/>
  <c r="AC285" i="1"/>
  <c r="AC286" i="1"/>
  <c r="AC288" i="1"/>
  <c r="AC289" i="1"/>
  <c r="AC291" i="1"/>
  <c r="AC292" i="1"/>
  <c r="AC294" i="1"/>
  <c r="AC295" i="1"/>
  <c r="AC297" i="1"/>
  <c r="AC298" i="1"/>
  <c r="AC300" i="1"/>
  <c r="AC301" i="1"/>
  <c r="AC303" i="1"/>
  <c r="AC304" i="1"/>
  <c r="AC16" i="1"/>
  <c r="AC17" i="1"/>
  <c r="AC19" i="1"/>
  <c r="AC20" i="1"/>
  <c r="AC22" i="1"/>
  <c r="AC23" i="1"/>
  <c r="AC25" i="1"/>
  <c r="AC26" i="1"/>
  <c r="AC28" i="1"/>
  <c r="AC29" i="1"/>
  <c r="AC31" i="1"/>
  <c r="AC32" i="1"/>
  <c r="AC33" i="1"/>
  <c r="AC35" i="1"/>
  <c r="AC36" i="1"/>
  <c r="AC37" i="1"/>
  <c r="AC39" i="1"/>
  <c r="AC40" i="1"/>
  <c r="AC41" i="1"/>
  <c r="K286" i="4"/>
  <c r="G286" i="4"/>
  <c r="F286" i="4"/>
  <c r="E286" i="4"/>
  <c r="D286" i="4"/>
  <c r="K285" i="4"/>
  <c r="G285" i="4"/>
  <c r="F285" i="4"/>
  <c r="E285" i="4"/>
  <c r="D285" i="4"/>
  <c r="K284" i="4"/>
  <c r="G284" i="4"/>
  <c r="F284" i="4"/>
  <c r="E284" i="4"/>
  <c r="D284" i="4"/>
  <c r="K283" i="4"/>
  <c r="G283" i="4"/>
  <c r="F283" i="4"/>
  <c r="E283" i="4"/>
  <c r="D283" i="4"/>
  <c r="K282" i="4"/>
  <c r="G282" i="4"/>
  <c r="F282" i="4"/>
  <c r="E282" i="4"/>
  <c r="D282" i="4"/>
  <c r="K281" i="4"/>
  <c r="G281" i="4"/>
  <c r="F281" i="4"/>
  <c r="E281" i="4"/>
  <c r="D281" i="4"/>
  <c r="K280" i="4"/>
  <c r="G280" i="4"/>
  <c r="F280" i="4"/>
  <c r="E280" i="4"/>
  <c r="D280" i="4"/>
  <c r="K279" i="4"/>
  <c r="G279" i="4"/>
  <c r="F279" i="4"/>
  <c r="E279" i="4"/>
  <c r="D279" i="4"/>
  <c r="K278" i="4"/>
  <c r="G278" i="4"/>
  <c r="F278" i="4"/>
  <c r="E278" i="4"/>
  <c r="D278" i="4"/>
  <c r="K277" i="4"/>
  <c r="G277" i="4"/>
  <c r="F277" i="4"/>
  <c r="E277" i="4"/>
  <c r="D277" i="4"/>
  <c r="K276" i="4"/>
  <c r="G276" i="4"/>
  <c r="F276" i="4"/>
  <c r="E276" i="4"/>
  <c r="D276" i="4"/>
  <c r="K275" i="4"/>
  <c r="G275" i="4"/>
  <c r="F275" i="4"/>
  <c r="E275" i="4"/>
  <c r="D275" i="4"/>
  <c r="K274" i="4"/>
  <c r="G274" i="4"/>
  <c r="F274" i="4"/>
  <c r="E274" i="4"/>
  <c r="D274" i="4"/>
  <c r="K273" i="4"/>
  <c r="G273" i="4"/>
  <c r="F273" i="4"/>
  <c r="E273" i="4"/>
  <c r="D273" i="4"/>
  <c r="K272" i="4"/>
  <c r="G272" i="4"/>
  <c r="F272" i="4"/>
  <c r="E272" i="4"/>
  <c r="D272" i="4"/>
  <c r="K271" i="4"/>
  <c r="G271" i="4"/>
  <c r="F271" i="4"/>
  <c r="E271" i="4"/>
  <c r="D271" i="4"/>
  <c r="K270" i="4"/>
  <c r="G270" i="4"/>
  <c r="F270" i="4"/>
  <c r="E270" i="4"/>
  <c r="D270" i="4"/>
  <c r="K269" i="4"/>
  <c r="G269" i="4"/>
  <c r="F269" i="4"/>
  <c r="E269" i="4"/>
  <c r="D269" i="4"/>
  <c r="K268" i="4"/>
  <c r="G268" i="4"/>
  <c r="F268" i="4"/>
  <c r="E268" i="4"/>
  <c r="D268" i="4"/>
  <c r="K267" i="4"/>
  <c r="G267" i="4"/>
  <c r="F267" i="4"/>
  <c r="E267" i="4"/>
  <c r="D267" i="4"/>
  <c r="K266" i="4"/>
  <c r="G266" i="4"/>
  <c r="F266" i="4"/>
  <c r="E266" i="4"/>
  <c r="D266" i="4"/>
  <c r="K265" i="4"/>
  <c r="G265" i="4"/>
  <c r="F265" i="4"/>
  <c r="E265" i="4"/>
  <c r="D265" i="4"/>
  <c r="K264" i="4"/>
  <c r="G264" i="4"/>
  <c r="F264" i="4"/>
  <c r="E264" i="4"/>
  <c r="D264" i="4"/>
  <c r="K263" i="4"/>
  <c r="G263" i="4"/>
  <c r="F263" i="4"/>
  <c r="E263" i="4"/>
  <c r="D263" i="4"/>
  <c r="K262" i="4"/>
  <c r="G262" i="4"/>
  <c r="F262" i="4"/>
  <c r="E262" i="4"/>
  <c r="D262" i="4"/>
  <c r="K261" i="4"/>
  <c r="G261" i="4"/>
  <c r="F261" i="4"/>
  <c r="E261" i="4"/>
  <c r="D261" i="4"/>
  <c r="K260" i="4"/>
  <c r="G260" i="4"/>
  <c r="F260" i="4"/>
  <c r="E260" i="4"/>
  <c r="D260" i="4"/>
  <c r="K259" i="4"/>
  <c r="G259" i="4"/>
  <c r="F259" i="4"/>
  <c r="E259" i="4"/>
  <c r="D259" i="4"/>
  <c r="K258" i="4"/>
  <c r="G258" i="4"/>
  <c r="F258" i="4"/>
  <c r="E258" i="4"/>
  <c r="D258" i="4"/>
  <c r="K257" i="4"/>
  <c r="G257" i="4"/>
  <c r="F257" i="4"/>
  <c r="E257" i="4"/>
  <c r="D257" i="4"/>
  <c r="K256" i="4"/>
  <c r="G256" i="4"/>
  <c r="F256" i="4"/>
  <c r="E256" i="4"/>
  <c r="D256" i="4"/>
  <c r="K255" i="4"/>
  <c r="G255" i="4"/>
  <c r="F255" i="4"/>
  <c r="E255" i="4"/>
  <c r="D255" i="4"/>
  <c r="K254" i="4"/>
  <c r="G254" i="4"/>
  <c r="F254" i="4"/>
  <c r="E254" i="4"/>
  <c r="D254" i="4"/>
  <c r="K253" i="4"/>
  <c r="G253" i="4"/>
  <c r="F253" i="4"/>
  <c r="E253" i="4"/>
  <c r="D253" i="4"/>
  <c r="K252" i="4"/>
  <c r="G252" i="4"/>
  <c r="F252" i="4"/>
  <c r="E252" i="4"/>
  <c r="D252" i="4"/>
  <c r="K251" i="4"/>
  <c r="G251" i="4"/>
  <c r="F251" i="4"/>
  <c r="E251" i="4"/>
  <c r="D251" i="4"/>
  <c r="K250" i="4"/>
  <c r="G250" i="4"/>
  <c r="F250" i="4"/>
  <c r="E250" i="4"/>
  <c r="D250" i="4"/>
  <c r="K249" i="4"/>
  <c r="G249" i="4"/>
  <c r="F249" i="4"/>
  <c r="E249" i="4"/>
  <c r="D249" i="4"/>
  <c r="K248" i="4"/>
  <c r="G248" i="4"/>
  <c r="F248" i="4"/>
  <c r="E248" i="4"/>
  <c r="D248" i="4"/>
  <c r="K247" i="4"/>
  <c r="G247" i="4"/>
  <c r="F247" i="4"/>
  <c r="E247" i="4"/>
  <c r="D247" i="4"/>
  <c r="K246" i="4"/>
  <c r="G246" i="4"/>
  <c r="F246" i="4"/>
  <c r="E246" i="4"/>
  <c r="D246" i="4"/>
  <c r="K245" i="4"/>
  <c r="G245" i="4"/>
  <c r="F245" i="4"/>
  <c r="E245" i="4"/>
  <c r="D245" i="4"/>
  <c r="K244" i="4"/>
  <c r="G244" i="4"/>
  <c r="F244" i="4"/>
  <c r="E244" i="4"/>
  <c r="D244" i="4"/>
  <c r="K243" i="4"/>
  <c r="G243" i="4"/>
  <c r="F243" i="4"/>
  <c r="E243" i="4"/>
  <c r="D243" i="4"/>
  <c r="K242" i="4"/>
  <c r="G242" i="4"/>
  <c r="F242" i="4"/>
  <c r="E242" i="4"/>
  <c r="D242" i="4"/>
  <c r="K241" i="4"/>
  <c r="G241" i="4"/>
  <c r="F241" i="4"/>
  <c r="E241" i="4"/>
  <c r="D241" i="4"/>
  <c r="K240" i="4"/>
  <c r="G240" i="4"/>
  <c r="G288" i="4" s="1"/>
  <c r="F240" i="4"/>
  <c r="F288" i="4" s="1"/>
  <c r="E240" i="4"/>
  <c r="E288" i="4" s="1"/>
  <c r="D240" i="4"/>
  <c r="D288" i="4" s="1"/>
  <c r="K238" i="4"/>
  <c r="K237" i="4"/>
  <c r="G237" i="4"/>
  <c r="G238" i="4" s="1"/>
  <c r="F237" i="4"/>
  <c r="F238" i="4" s="1"/>
  <c r="E237" i="4"/>
  <c r="E238" i="4" s="1"/>
  <c r="D237" i="4"/>
  <c r="D238" i="4" s="1"/>
  <c r="I236" i="4"/>
  <c r="A236" i="4"/>
  <c r="K234" i="4"/>
  <c r="G234" i="4"/>
  <c r="F234" i="4"/>
  <c r="E234" i="4"/>
  <c r="D234" i="4"/>
  <c r="K233" i="4"/>
  <c r="G233" i="4"/>
  <c r="F233" i="4"/>
  <c r="E233" i="4"/>
  <c r="D233" i="4"/>
  <c r="K232" i="4"/>
  <c r="G232" i="4"/>
  <c r="F232" i="4"/>
  <c r="E232" i="4"/>
  <c r="D232" i="4"/>
  <c r="K231" i="4"/>
  <c r="G231" i="4"/>
  <c r="F231" i="4"/>
  <c r="E231" i="4"/>
  <c r="D231" i="4"/>
  <c r="K230" i="4"/>
  <c r="G230" i="4"/>
  <c r="F230" i="4"/>
  <c r="E230" i="4"/>
  <c r="D230" i="4"/>
  <c r="K229" i="4"/>
  <c r="G229" i="4"/>
  <c r="F229" i="4"/>
  <c r="E229" i="4"/>
  <c r="D229" i="4"/>
  <c r="K228" i="4"/>
  <c r="G228" i="4"/>
  <c r="F228" i="4"/>
  <c r="E228" i="4"/>
  <c r="D228" i="4"/>
  <c r="K227" i="4"/>
  <c r="G227" i="4"/>
  <c r="F227" i="4"/>
  <c r="E227" i="4"/>
  <c r="D227" i="4"/>
  <c r="K226" i="4"/>
  <c r="G226" i="4"/>
  <c r="F226" i="4"/>
  <c r="E226" i="4"/>
  <c r="D226" i="4"/>
  <c r="K225" i="4"/>
  <c r="G225" i="4"/>
  <c r="F225" i="4"/>
  <c r="E225" i="4"/>
  <c r="D225" i="4"/>
  <c r="K224" i="4"/>
  <c r="G224" i="4"/>
  <c r="F224" i="4"/>
  <c r="E224" i="4"/>
  <c r="D224" i="4"/>
  <c r="K223" i="4"/>
  <c r="G223" i="4"/>
  <c r="F223" i="4"/>
  <c r="E223" i="4"/>
  <c r="D223" i="4"/>
  <c r="K222" i="4"/>
  <c r="G222" i="4"/>
  <c r="F222" i="4"/>
  <c r="E222" i="4"/>
  <c r="D222" i="4"/>
  <c r="K221" i="4"/>
  <c r="G221" i="4"/>
  <c r="F221" i="4"/>
  <c r="E221" i="4"/>
  <c r="D221" i="4"/>
  <c r="K220" i="4"/>
  <c r="G220" i="4"/>
  <c r="F220" i="4"/>
  <c r="E220" i="4"/>
  <c r="D220" i="4"/>
  <c r="K219" i="4"/>
  <c r="G219" i="4"/>
  <c r="F219" i="4"/>
  <c r="E219" i="4"/>
  <c r="D219" i="4"/>
  <c r="K218" i="4"/>
  <c r="G218" i="4"/>
  <c r="F218" i="4"/>
  <c r="E218" i="4"/>
  <c r="D218" i="4"/>
  <c r="K217" i="4"/>
  <c r="G217" i="4"/>
  <c r="F217" i="4"/>
  <c r="E217" i="4"/>
  <c r="D217" i="4"/>
  <c r="K216" i="4"/>
  <c r="G216" i="4"/>
  <c r="F216" i="4"/>
  <c r="E216" i="4"/>
  <c r="D216" i="4"/>
  <c r="K215" i="4"/>
  <c r="G215" i="4"/>
  <c r="F215" i="4"/>
  <c r="E215" i="4"/>
  <c r="D215" i="4"/>
  <c r="K214" i="4"/>
  <c r="G214" i="4"/>
  <c r="F214" i="4"/>
  <c r="E214" i="4"/>
  <c r="D214" i="4"/>
  <c r="K213" i="4"/>
  <c r="G213" i="4"/>
  <c r="F213" i="4"/>
  <c r="E213" i="4"/>
  <c r="D213" i="4"/>
  <c r="K212" i="4"/>
  <c r="G212" i="4"/>
  <c r="F212" i="4"/>
  <c r="E212" i="4"/>
  <c r="D212" i="4"/>
  <c r="K211" i="4"/>
  <c r="G211" i="4"/>
  <c r="F211" i="4"/>
  <c r="E211" i="4"/>
  <c r="D211" i="4"/>
  <c r="K210" i="4"/>
  <c r="G210" i="4"/>
  <c r="F210" i="4"/>
  <c r="E210" i="4"/>
  <c r="D210" i="4"/>
  <c r="K209" i="4"/>
  <c r="G209" i="4"/>
  <c r="F209" i="4"/>
  <c r="E209" i="4"/>
  <c r="D209" i="4"/>
  <c r="K208" i="4"/>
  <c r="G208" i="4"/>
  <c r="F208" i="4"/>
  <c r="E208" i="4"/>
  <c r="D208" i="4"/>
  <c r="K207" i="4"/>
  <c r="G207" i="4"/>
  <c r="F207" i="4"/>
  <c r="E207" i="4"/>
  <c r="D207" i="4"/>
  <c r="K206" i="4"/>
  <c r="G206" i="4"/>
  <c r="F206" i="4"/>
  <c r="E206" i="4"/>
  <c r="D206" i="4"/>
  <c r="K205" i="4"/>
  <c r="G205" i="4"/>
  <c r="F205" i="4"/>
  <c r="E205" i="4"/>
  <c r="D205" i="4"/>
  <c r="K204" i="4"/>
  <c r="G204" i="4"/>
  <c r="F204" i="4"/>
  <c r="E204" i="4"/>
  <c r="D204" i="4"/>
  <c r="K203" i="4"/>
  <c r="G203" i="4"/>
  <c r="F203" i="4"/>
  <c r="E203" i="4"/>
  <c r="D203" i="4"/>
  <c r="K202" i="4"/>
  <c r="G202" i="4"/>
  <c r="F202" i="4"/>
  <c r="E202" i="4"/>
  <c r="D202" i="4"/>
  <c r="K201" i="4"/>
  <c r="G201" i="4"/>
  <c r="F201" i="4"/>
  <c r="E201" i="4"/>
  <c r="D201" i="4"/>
  <c r="K200" i="4"/>
  <c r="G200" i="4"/>
  <c r="F200" i="4"/>
  <c r="E200" i="4"/>
  <c r="D200" i="4"/>
  <c r="K199" i="4"/>
  <c r="G199" i="4"/>
  <c r="F199" i="4"/>
  <c r="E199" i="4"/>
  <c r="D199" i="4"/>
  <c r="K198" i="4"/>
  <c r="G198" i="4"/>
  <c r="F198" i="4"/>
  <c r="E198" i="4"/>
  <c r="D198" i="4"/>
  <c r="K197" i="4"/>
  <c r="G197" i="4"/>
  <c r="F197" i="4"/>
  <c r="E197" i="4"/>
  <c r="D197" i="4"/>
  <c r="K196" i="4"/>
  <c r="G196" i="4"/>
  <c r="F196" i="4"/>
  <c r="E196" i="4"/>
  <c r="D196" i="4"/>
  <c r="K195" i="4"/>
  <c r="G195" i="4"/>
  <c r="F195" i="4"/>
  <c r="E195" i="4"/>
  <c r="D195" i="4"/>
  <c r="K194" i="4"/>
  <c r="G194" i="4"/>
  <c r="F194" i="4"/>
  <c r="E194" i="4"/>
  <c r="D194" i="4"/>
  <c r="K193" i="4"/>
  <c r="G193" i="4"/>
  <c r="F193" i="4"/>
  <c r="E193" i="4"/>
  <c r="D193" i="4"/>
  <c r="K192" i="4"/>
  <c r="G192" i="4"/>
  <c r="F192" i="4"/>
  <c r="E192" i="4"/>
  <c r="D192" i="4"/>
  <c r="K191" i="4"/>
  <c r="G191" i="4"/>
  <c r="F191" i="4"/>
  <c r="E191" i="4"/>
  <c r="D191" i="4"/>
  <c r="K190" i="4"/>
  <c r="G190" i="4"/>
  <c r="F190" i="4"/>
  <c r="E190" i="4"/>
  <c r="D190" i="4"/>
  <c r="K189" i="4"/>
  <c r="G189" i="4"/>
  <c r="F189" i="4"/>
  <c r="E189" i="4"/>
  <c r="D189" i="4"/>
  <c r="K188" i="4"/>
  <c r="G188" i="4"/>
  <c r="F188" i="4"/>
  <c r="E188" i="4"/>
  <c r="D188" i="4"/>
  <c r="K187" i="4"/>
  <c r="G187" i="4"/>
  <c r="F187" i="4"/>
  <c r="E187" i="4"/>
  <c r="D187" i="4"/>
  <c r="K186" i="4"/>
  <c r="G186" i="4"/>
  <c r="F186" i="4"/>
  <c r="E186" i="4"/>
  <c r="D186" i="4"/>
  <c r="K185" i="4"/>
  <c r="G185" i="4"/>
  <c r="F185" i="4"/>
  <c r="E185" i="4"/>
  <c r="D185" i="4"/>
  <c r="K184" i="4"/>
  <c r="G184" i="4"/>
  <c r="F184" i="4"/>
  <c r="E184" i="4"/>
  <c r="D184" i="4"/>
  <c r="K183" i="4"/>
  <c r="G183" i="4"/>
  <c r="F183" i="4"/>
  <c r="E183" i="4"/>
  <c r="D183" i="4"/>
  <c r="K182" i="4"/>
  <c r="G182" i="4"/>
  <c r="F182" i="4"/>
  <c r="E182" i="4"/>
  <c r="D182" i="4"/>
  <c r="K181" i="4"/>
  <c r="G181" i="4"/>
  <c r="F181" i="4"/>
  <c r="E181" i="4"/>
  <c r="D181" i="4"/>
  <c r="K180" i="4"/>
  <c r="G180" i="4"/>
  <c r="F180" i="4"/>
  <c r="E180" i="4"/>
  <c r="D180" i="4"/>
  <c r="K179" i="4"/>
  <c r="G179" i="4"/>
  <c r="F179" i="4"/>
  <c r="E179" i="4"/>
  <c r="D179" i="4"/>
  <c r="K178" i="4"/>
  <c r="G178" i="4"/>
  <c r="F178" i="4"/>
  <c r="E178" i="4"/>
  <c r="D178" i="4"/>
  <c r="K177" i="4"/>
  <c r="G177" i="4"/>
  <c r="F177" i="4"/>
  <c r="E177" i="4"/>
  <c r="D177" i="4"/>
  <c r="K176" i="4"/>
  <c r="G176" i="4"/>
  <c r="F176" i="4"/>
  <c r="E176" i="4"/>
  <c r="D176" i="4"/>
  <c r="K175" i="4"/>
  <c r="G175" i="4"/>
  <c r="F175" i="4"/>
  <c r="E175" i="4"/>
  <c r="D175" i="4"/>
  <c r="K174" i="4"/>
  <c r="G174" i="4"/>
  <c r="F174" i="4"/>
  <c r="E174" i="4"/>
  <c r="D174" i="4"/>
  <c r="K173" i="4"/>
  <c r="G173" i="4"/>
  <c r="F173" i="4"/>
  <c r="E173" i="4"/>
  <c r="D173" i="4"/>
  <c r="K172" i="4"/>
  <c r="G172" i="4"/>
  <c r="F172" i="4"/>
  <c r="E172" i="4"/>
  <c r="D172" i="4"/>
  <c r="K170" i="4"/>
  <c r="G170" i="4"/>
  <c r="F170" i="4"/>
  <c r="E170" i="4"/>
  <c r="D170" i="4"/>
  <c r="K169" i="4"/>
  <c r="G169" i="4"/>
  <c r="F169" i="4"/>
  <c r="E169" i="4"/>
  <c r="D169" i="4"/>
  <c r="K168" i="4"/>
  <c r="G168" i="4"/>
  <c r="F168" i="4"/>
  <c r="E168" i="4"/>
  <c r="D168" i="4"/>
  <c r="K167" i="4"/>
  <c r="G167" i="4"/>
  <c r="F167" i="4"/>
  <c r="E167" i="4"/>
  <c r="D167" i="4"/>
  <c r="K166" i="4"/>
  <c r="G166" i="4"/>
  <c r="F166" i="4"/>
  <c r="E166" i="4"/>
  <c r="D166" i="4"/>
  <c r="K165" i="4"/>
  <c r="K236" i="4" s="1"/>
  <c r="G165" i="4"/>
  <c r="G236" i="4" s="1"/>
  <c r="F165" i="4"/>
  <c r="F236" i="4" s="1"/>
  <c r="E165" i="4"/>
  <c r="E236" i="4" s="1"/>
  <c r="D165" i="4"/>
  <c r="D236" i="4" s="1"/>
  <c r="K164" i="4"/>
  <c r="G164" i="4"/>
  <c r="F164" i="4"/>
  <c r="E164" i="4"/>
  <c r="D164" i="4"/>
  <c r="K163" i="4"/>
  <c r="G163" i="4"/>
  <c r="F163" i="4"/>
  <c r="E163" i="4"/>
  <c r="D163" i="4"/>
  <c r="A160" i="4"/>
  <c r="J158" i="4"/>
  <c r="K157" i="4"/>
  <c r="G157" i="4"/>
  <c r="F157" i="4"/>
  <c r="E157" i="4"/>
  <c r="D157" i="4"/>
  <c r="K156" i="4"/>
  <c r="G156" i="4"/>
  <c r="F156" i="4"/>
  <c r="E156" i="4"/>
  <c r="D156" i="4"/>
  <c r="K155" i="4"/>
  <c r="G155" i="4"/>
  <c r="F155" i="4"/>
  <c r="E155" i="4"/>
  <c r="D155" i="4"/>
  <c r="K154" i="4"/>
  <c r="G154" i="4"/>
  <c r="F154" i="4"/>
  <c r="E154" i="4"/>
  <c r="D154" i="4"/>
  <c r="K153" i="4"/>
  <c r="G153" i="4"/>
  <c r="F153" i="4"/>
  <c r="E153" i="4"/>
  <c r="D153" i="4"/>
  <c r="K152" i="4"/>
  <c r="G152" i="4"/>
  <c r="F152" i="4"/>
  <c r="E152" i="4"/>
  <c r="D152" i="4"/>
  <c r="K151" i="4"/>
  <c r="G151" i="4"/>
  <c r="F151" i="4"/>
  <c r="E151" i="4"/>
  <c r="D151" i="4"/>
  <c r="K150" i="4"/>
  <c r="G150" i="4"/>
  <c r="F150" i="4"/>
  <c r="E150" i="4"/>
  <c r="D150" i="4"/>
  <c r="K149" i="4"/>
  <c r="G149" i="4"/>
  <c r="F149" i="4"/>
  <c r="E149" i="4"/>
  <c r="D149" i="4"/>
  <c r="K148" i="4"/>
  <c r="G148" i="4"/>
  <c r="F148" i="4"/>
  <c r="E148" i="4"/>
  <c r="D148" i="4"/>
  <c r="K147" i="4"/>
  <c r="G147" i="4"/>
  <c r="F147" i="4"/>
  <c r="E147" i="4"/>
  <c r="D147" i="4"/>
  <c r="K146" i="4"/>
  <c r="G146" i="4"/>
  <c r="F146" i="4"/>
  <c r="E146" i="4"/>
  <c r="D146" i="4"/>
  <c r="K145" i="4"/>
  <c r="G145" i="4"/>
  <c r="F145" i="4"/>
  <c r="E145" i="4"/>
  <c r="D145" i="4"/>
  <c r="K144" i="4"/>
  <c r="G144" i="4"/>
  <c r="F144" i="4"/>
  <c r="E144" i="4"/>
  <c r="D144" i="4"/>
  <c r="K143" i="4"/>
  <c r="G143" i="4"/>
  <c r="F143" i="4"/>
  <c r="E143" i="4"/>
  <c r="D143" i="4"/>
  <c r="K142" i="4"/>
  <c r="G142" i="4"/>
  <c r="F142" i="4"/>
  <c r="E142" i="4"/>
  <c r="D142" i="4"/>
  <c r="K141" i="4"/>
  <c r="G141" i="4"/>
  <c r="F141" i="4"/>
  <c r="E141" i="4"/>
  <c r="D141" i="4"/>
  <c r="K140" i="4"/>
  <c r="G140" i="4"/>
  <c r="F140" i="4"/>
  <c r="E140" i="4"/>
  <c r="D140" i="4"/>
  <c r="K139" i="4"/>
  <c r="G139" i="4"/>
  <c r="F139" i="4"/>
  <c r="E139" i="4"/>
  <c r="D139" i="4"/>
  <c r="K138" i="4"/>
  <c r="G138" i="4"/>
  <c r="F138" i="4"/>
  <c r="E138" i="4"/>
  <c r="D138" i="4"/>
  <c r="K137" i="4"/>
  <c r="G137" i="4"/>
  <c r="F137" i="4"/>
  <c r="E137" i="4"/>
  <c r="D137" i="4"/>
  <c r="K136" i="4"/>
  <c r="G136" i="4"/>
  <c r="F136" i="4"/>
  <c r="E136" i="4"/>
  <c r="D136" i="4"/>
  <c r="K135" i="4"/>
  <c r="G135" i="4"/>
  <c r="F135" i="4"/>
  <c r="E135" i="4"/>
  <c r="D135" i="4"/>
  <c r="K134" i="4"/>
  <c r="G134" i="4"/>
  <c r="F134" i="4"/>
  <c r="E134" i="4"/>
  <c r="D134" i="4"/>
  <c r="K133" i="4"/>
  <c r="G133" i="4"/>
  <c r="F133" i="4"/>
  <c r="E133" i="4"/>
  <c r="D133" i="4"/>
  <c r="K132" i="4"/>
  <c r="G132" i="4"/>
  <c r="F132" i="4"/>
  <c r="E132" i="4"/>
  <c r="D132" i="4"/>
  <c r="K131" i="4"/>
  <c r="G131" i="4"/>
  <c r="F131" i="4"/>
  <c r="E131" i="4"/>
  <c r="D131" i="4"/>
  <c r="K130" i="4"/>
  <c r="G130" i="4"/>
  <c r="F130" i="4"/>
  <c r="E130" i="4"/>
  <c r="D130" i="4"/>
  <c r="K129" i="4"/>
  <c r="G129" i="4"/>
  <c r="F129" i="4"/>
  <c r="E129" i="4"/>
  <c r="D129" i="4"/>
  <c r="K128" i="4"/>
  <c r="G128" i="4"/>
  <c r="F128" i="4"/>
  <c r="E128" i="4"/>
  <c r="D128" i="4"/>
  <c r="K127" i="4"/>
  <c r="G127" i="4"/>
  <c r="F127" i="4"/>
  <c r="E127" i="4"/>
  <c r="D127" i="4"/>
  <c r="K126" i="4"/>
  <c r="G126" i="4"/>
  <c r="F126" i="4"/>
  <c r="E126" i="4"/>
  <c r="D126" i="4"/>
  <c r="J124" i="4"/>
  <c r="K123" i="4"/>
  <c r="G123" i="4"/>
  <c r="F123" i="4"/>
  <c r="E123" i="4"/>
  <c r="D123" i="4"/>
  <c r="K122" i="4"/>
  <c r="G122" i="4"/>
  <c r="F122" i="4"/>
  <c r="E122" i="4"/>
  <c r="D122" i="4"/>
  <c r="K121" i="4"/>
  <c r="G121" i="4"/>
  <c r="F121" i="4"/>
  <c r="E121" i="4"/>
  <c r="D121" i="4"/>
  <c r="K120" i="4"/>
  <c r="G120" i="4"/>
  <c r="F120" i="4"/>
  <c r="E120" i="4"/>
  <c r="D120" i="4"/>
  <c r="K119" i="4"/>
  <c r="G119" i="4"/>
  <c r="F119" i="4"/>
  <c r="E119" i="4"/>
  <c r="D119" i="4"/>
  <c r="K118" i="4"/>
  <c r="G118" i="4"/>
  <c r="F118" i="4"/>
  <c r="E118" i="4"/>
  <c r="D118" i="4"/>
  <c r="K117" i="4"/>
  <c r="G117" i="4"/>
  <c r="F117" i="4"/>
  <c r="E117" i="4"/>
  <c r="D117" i="4"/>
  <c r="K116" i="4"/>
  <c r="G116" i="4"/>
  <c r="F116" i="4"/>
  <c r="E116" i="4"/>
  <c r="D116" i="4"/>
  <c r="K115" i="4"/>
  <c r="G115" i="4"/>
  <c r="F115" i="4"/>
  <c r="E115" i="4"/>
  <c r="D115" i="4"/>
  <c r="K114" i="4"/>
  <c r="G114" i="4"/>
  <c r="F114" i="4"/>
  <c r="E114" i="4"/>
  <c r="D114" i="4"/>
  <c r="K113" i="4"/>
  <c r="G113" i="4"/>
  <c r="F113" i="4"/>
  <c r="E113" i="4"/>
  <c r="D113" i="4"/>
  <c r="K112" i="4"/>
  <c r="G112" i="4"/>
  <c r="F112" i="4"/>
  <c r="E112" i="4"/>
  <c r="D112" i="4"/>
  <c r="K111" i="4"/>
  <c r="G111" i="4"/>
  <c r="F111" i="4"/>
  <c r="E111" i="4"/>
  <c r="D111" i="4"/>
  <c r="K110" i="4"/>
  <c r="G110" i="4"/>
  <c r="F110" i="4"/>
  <c r="E110" i="4"/>
  <c r="D110" i="4"/>
  <c r="K109" i="4"/>
  <c r="G109" i="4"/>
  <c r="F109" i="4"/>
  <c r="E109" i="4"/>
  <c r="D109" i="4"/>
  <c r="K108" i="4"/>
  <c r="G108" i="4"/>
  <c r="F108" i="4"/>
  <c r="E108" i="4"/>
  <c r="D108" i="4"/>
  <c r="K107" i="4"/>
  <c r="G107" i="4"/>
  <c r="F107" i="4"/>
  <c r="E107" i="4"/>
  <c r="D107" i="4"/>
  <c r="K106" i="4"/>
  <c r="G106" i="4"/>
  <c r="F106" i="4"/>
  <c r="E106" i="4"/>
  <c r="D106" i="4"/>
  <c r="K105" i="4"/>
  <c r="G105" i="4"/>
  <c r="F105" i="4"/>
  <c r="E105" i="4"/>
  <c r="D105" i="4"/>
  <c r="K104" i="4"/>
  <c r="G104" i="4"/>
  <c r="F104" i="4"/>
  <c r="E104" i="4"/>
  <c r="D104" i="4"/>
  <c r="K103" i="4"/>
  <c r="G103" i="4"/>
  <c r="F103" i="4"/>
  <c r="E103" i="4"/>
  <c r="D103" i="4"/>
  <c r="K102" i="4"/>
  <c r="G102" i="4"/>
  <c r="F102" i="4"/>
  <c r="E102" i="4"/>
  <c r="D102" i="4"/>
  <c r="K101" i="4"/>
  <c r="G101" i="4"/>
  <c r="F101" i="4"/>
  <c r="E101" i="4"/>
  <c r="D101" i="4"/>
  <c r="K100" i="4"/>
  <c r="G100" i="4"/>
  <c r="F100" i="4"/>
  <c r="E100" i="4"/>
  <c r="D100" i="4"/>
  <c r="K99" i="4"/>
  <c r="G99" i="4"/>
  <c r="F99" i="4"/>
  <c r="E99" i="4"/>
  <c r="D99" i="4"/>
  <c r="K98" i="4"/>
  <c r="G98" i="4"/>
  <c r="F98" i="4"/>
  <c r="E98" i="4"/>
  <c r="D98" i="4"/>
  <c r="K97" i="4"/>
  <c r="G97" i="4"/>
  <c r="F97" i="4"/>
  <c r="E97" i="4"/>
  <c r="D97" i="4"/>
  <c r="K96" i="4"/>
  <c r="G96" i="4"/>
  <c r="F96" i="4"/>
  <c r="E96" i="4"/>
  <c r="D96" i="4"/>
  <c r="K94" i="4"/>
  <c r="G94" i="4"/>
  <c r="F94" i="4"/>
  <c r="E94" i="4"/>
  <c r="D94" i="4"/>
  <c r="K93" i="4"/>
  <c r="G93" i="4"/>
  <c r="F93" i="4"/>
  <c r="E93" i="4"/>
  <c r="D93" i="4"/>
  <c r="K92" i="4"/>
  <c r="G92" i="4"/>
  <c r="F92" i="4"/>
  <c r="E92" i="4"/>
  <c r="D92" i="4"/>
  <c r="K91" i="4"/>
  <c r="G91" i="4"/>
  <c r="F91" i="4"/>
  <c r="E91" i="4"/>
  <c r="D91" i="4"/>
  <c r="K90" i="4"/>
  <c r="G90" i="4"/>
  <c r="F90" i="4"/>
  <c r="E90" i="4"/>
  <c r="D90" i="4"/>
  <c r="K89" i="4"/>
  <c r="G89" i="4"/>
  <c r="F89" i="4"/>
  <c r="E89" i="4"/>
  <c r="D89" i="4"/>
  <c r="K88" i="4"/>
  <c r="G88" i="4"/>
  <c r="F88" i="4"/>
  <c r="E88" i="4"/>
  <c r="D88" i="4"/>
  <c r="K87" i="4"/>
  <c r="G87" i="4"/>
  <c r="F87" i="4"/>
  <c r="E87" i="4"/>
  <c r="D87" i="4"/>
  <c r="K86" i="4"/>
  <c r="G86" i="4"/>
  <c r="F86" i="4"/>
  <c r="E86" i="4"/>
  <c r="D86" i="4"/>
  <c r="K85" i="4"/>
  <c r="G85" i="4"/>
  <c r="F85" i="4"/>
  <c r="E85" i="4"/>
  <c r="D85" i="4"/>
  <c r="K84" i="4"/>
  <c r="G84" i="4"/>
  <c r="F84" i="4"/>
  <c r="E84" i="4"/>
  <c r="D84" i="4"/>
  <c r="K83" i="4"/>
  <c r="G83" i="4"/>
  <c r="F83" i="4"/>
  <c r="E83" i="4"/>
  <c r="D83" i="4"/>
  <c r="K82" i="4"/>
  <c r="G82" i="4"/>
  <c r="F82" i="4"/>
  <c r="E82" i="4"/>
  <c r="D82" i="4"/>
  <c r="K81" i="4"/>
  <c r="G81" i="4"/>
  <c r="F81" i="4"/>
  <c r="E81" i="4"/>
  <c r="D81" i="4"/>
  <c r="K80" i="4"/>
  <c r="G80" i="4"/>
  <c r="F80" i="4"/>
  <c r="E80" i="4"/>
  <c r="D80" i="4"/>
  <c r="K79" i="4"/>
  <c r="G79" i="4"/>
  <c r="F79" i="4"/>
  <c r="E79" i="4"/>
  <c r="D79" i="4"/>
  <c r="K78" i="4"/>
  <c r="G78" i="4"/>
  <c r="F78" i="4"/>
  <c r="E78" i="4"/>
  <c r="D78" i="4"/>
  <c r="K77" i="4"/>
  <c r="G77" i="4"/>
  <c r="F77" i="4"/>
  <c r="E77" i="4"/>
  <c r="D77" i="4"/>
  <c r="K76" i="4"/>
  <c r="G76" i="4"/>
  <c r="F76" i="4"/>
  <c r="E76" i="4"/>
  <c r="D76" i="4"/>
  <c r="K75" i="4"/>
  <c r="G75" i="4"/>
  <c r="F75" i="4"/>
  <c r="E75" i="4"/>
  <c r="D75" i="4"/>
  <c r="K74" i="4"/>
  <c r="G74" i="4"/>
  <c r="F74" i="4"/>
  <c r="E74" i="4"/>
  <c r="D74" i="4"/>
  <c r="K73" i="4"/>
  <c r="G73" i="4"/>
  <c r="F73" i="4"/>
  <c r="E73" i="4"/>
  <c r="D73" i="4"/>
  <c r="K72" i="4"/>
  <c r="G72" i="4"/>
  <c r="F72" i="4"/>
  <c r="E72" i="4"/>
  <c r="D72" i="4"/>
  <c r="K71" i="4"/>
  <c r="G71" i="4"/>
  <c r="F71" i="4"/>
  <c r="E71" i="4"/>
  <c r="D71" i="4"/>
  <c r="K70" i="4"/>
  <c r="G70" i="4"/>
  <c r="F70" i="4"/>
  <c r="E70" i="4"/>
  <c r="D70" i="4"/>
  <c r="K69" i="4"/>
  <c r="G69" i="4"/>
  <c r="F69" i="4"/>
  <c r="E69" i="4"/>
  <c r="D69" i="4"/>
  <c r="K68" i="4"/>
  <c r="G68" i="4"/>
  <c r="F68" i="4"/>
  <c r="E68" i="4"/>
  <c r="D68" i="4"/>
  <c r="K67" i="4"/>
  <c r="G67" i="4"/>
  <c r="F67" i="4"/>
  <c r="E67" i="4"/>
  <c r="D67" i="4"/>
  <c r="K66" i="4"/>
  <c r="G66" i="4"/>
  <c r="F66" i="4"/>
  <c r="E66" i="4"/>
  <c r="D66" i="4"/>
  <c r="K65" i="4"/>
  <c r="G65" i="4"/>
  <c r="F65" i="4"/>
  <c r="E65" i="4"/>
  <c r="D65" i="4"/>
  <c r="K64" i="4"/>
  <c r="G64" i="4"/>
  <c r="F64" i="4"/>
  <c r="E64" i="4"/>
  <c r="D64" i="4"/>
  <c r="K63" i="4"/>
  <c r="G63" i="4"/>
  <c r="F63" i="4"/>
  <c r="E63" i="4"/>
  <c r="D63" i="4"/>
  <c r="K62" i="4"/>
  <c r="G62" i="4"/>
  <c r="F62" i="4"/>
  <c r="E62" i="4"/>
  <c r="D62" i="4"/>
  <c r="K61" i="4"/>
  <c r="G61" i="4"/>
  <c r="F61" i="4"/>
  <c r="E61" i="4"/>
  <c r="D61" i="4"/>
  <c r="K60" i="4"/>
  <c r="G60" i="4"/>
  <c r="F60" i="4"/>
  <c r="E60" i="4"/>
  <c r="D60" i="4"/>
  <c r="K59" i="4"/>
  <c r="G59" i="4"/>
  <c r="F59" i="4"/>
  <c r="E59" i="4"/>
  <c r="D59" i="4"/>
  <c r="K58" i="4"/>
  <c r="G58" i="4"/>
  <c r="F58" i="4"/>
  <c r="E58" i="4"/>
  <c r="D58" i="4"/>
  <c r="K57" i="4"/>
  <c r="G57" i="4"/>
  <c r="F57" i="4"/>
  <c r="E57" i="4"/>
  <c r="D57" i="4"/>
  <c r="K56" i="4"/>
  <c r="G56" i="4"/>
  <c r="F56" i="4"/>
  <c r="E56" i="4"/>
  <c r="D56" i="4"/>
  <c r="K55" i="4"/>
  <c r="G55" i="4"/>
  <c r="F55" i="4"/>
  <c r="E55" i="4"/>
  <c r="D55" i="4"/>
  <c r="K54" i="4"/>
  <c r="G54" i="4"/>
  <c r="F54" i="4"/>
  <c r="E54" i="4"/>
  <c r="D54" i="4"/>
  <c r="K53" i="4"/>
  <c r="G53" i="4"/>
  <c r="F53" i="4"/>
  <c r="E53" i="4"/>
  <c r="D53" i="4"/>
  <c r="K52" i="4"/>
  <c r="G52" i="4"/>
  <c r="F52" i="4"/>
  <c r="E52" i="4"/>
  <c r="D52" i="4"/>
  <c r="K51" i="4"/>
  <c r="G51" i="4"/>
  <c r="F51" i="4"/>
  <c r="E51" i="4"/>
  <c r="D51" i="4"/>
  <c r="K50" i="4"/>
  <c r="G50" i="4"/>
  <c r="F50" i="4"/>
  <c r="E50" i="4"/>
  <c r="D50" i="4"/>
  <c r="K49" i="4"/>
  <c r="G49" i="4"/>
  <c r="F49" i="4"/>
  <c r="E49" i="4"/>
  <c r="D49" i="4"/>
  <c r="K48" i="4"/>
  <c r="G48" i="4"/>
  <c r="F48" i="4"/>
  <c r="E48" i="4"/>
  <c r="D48" i="4"/>
  <c r="K47" i="4"/>
  <c r="G47" i="4"/>
  <c r="F47" i="4"/>
  <c r="E47" i="4"/>
  <c r="D47" i="4"/>
  <c r="K46" i="4"/>
  <c r="G46" i="4"/>
  <c r="F46" i="4"/>
  <c r="E46" i="4"/>
  <c r="D46" i="4"/>
  <c r="K45" i="4"/>
  <c r="G45" i="4"/>
  <c r="F45" i="4"/>
  <c r="E45" i="4"/>
  <c r="D45" i="4"/>
  <c r="K44" i="4"/>
  <c r="G44" i="4"/>
  <c r="F44" i="4"/>
  <c r="E44" i="4"/>
  <c r="D44" i="4"/>
  <c r="K43" i="4"/>
  <c r="G43" i="4"/>
  <c r="F43" i="4"/>
  <c r="E43" i="4"/>
  <c r="D43" i="4"/>
  <c r="K42" i="4"/>
  <c r="G42" i="4"/>
  <c r="F42" i="4"/>
  <c r="E42" i="4"/>
  <c r="D42" i="4"/>
  <c r="K41" i="4"/>
  <c r="G41" i="4"/>
  <c r="F41" i="4"/>
  <c r="E41" i="4"/>
  <c r="D41" i="4"/>
  <c r="K40" i="4"/>
  <c r="G40" i="4"/>
  <c r="F40" i="4"/>
  <c r="E40" i="4"/>
  <c r="D40" i="4"/>
  <c r="K39" i="4"/>
  <c r="G39" i="4"/>
  <c r="F39" i="4"/>
  <c r="E39" i="4"/>
  <c r="D39" i="4"/>
  <c r="K38" i="4"/>
  <c r="G38" i="4"/>
  <c r="F38" i="4"/>
  <c r="E38" i="4"/>
  <c r="D38" i="4"/>
  <c r="K37" i="4"/>
  <c r="G37" i="4"/>
  <c r="F37" i="4"/>
  <c r="E37" i="4"/>
  <c r="D37" i="4"/>
  <c r="K36" i="4"/>
  <c r="G36" i="4"/>
  <c r="F36" i="4"/>
  <c r="E36" i="4"/>
  <c r="D36" i="4"/>
  <c r="K35" i="4"/>
  <c r="G35" i="4"/>
  <c r="F35" i="4"/>
  <c r="E35" i="4"/>
  <c r="D35" i="4"/>
  <c r="K34" i="4"/>
  <c r="G34" i="4"/>
  <c r="F34" i="4"/>
  <c r="E34" i="4"/>
  <c r="D34" i="4"/>
  <c r="K33" i="4"/>
  <c r="G33" i="4"/>
  <c r="F33" i="4"/>
  <c r="E33" i="4"/>
  <c r="D33" i="4"/>
  <c r="K32" i="4"/>
  <c r="G32" i="4"/>
  <c r="F32" i="4"/>
  <c r="E32" i="4"/>
  <c r="D32" i="4"/>
  <c r="K31" i="4"/>
  <c r="G31" i="4"/>
  <c r="F31" i="4"/>
  <c r="E31" i="4"/>
  <c r="D31" i="4"/>
  <c r="K30" i="4"/>
  <c r="G30" i="4"/>
  <c r="F30" i="4"/>
  <c r="E30" i="4"/>
  <c r="D30" i="4"/>
  <c r="K29" i="4"/>
  <c r="G29" i="4"/>
  <c r="F29" i="4"/>
  <c r="E29" i="4"/>
  <c r="D29" i="4"/>
  <c r="K28" i="4"/>
  <c r="G28" i="4"/>
  <c r="F28" i="4"/>
  <c r="E28" i="4"/>
  <c r="D28" i="4"/>
  <c r="K27" i="4"/>
  <c r="G27" i="4"/>
  <c r="F27" i="4"/>
  <c r="E27" i="4"/>
  <c r="D27" i="4"/>
  <c r="K26" i="4"/>
  <c r="G26" i="4"/>
  <c r="F26" i="4"/>
  <c r="E26" i="4"/>
  <c r="D26" i="4"/>
  <c r="K24" i="4"/>
  <c r="G24" i="4"/>
  <c r="F24" i="4"/>
  <c r="E24" i="4"/>
  <c r="D24" i="4"/>
  <c r="K23" i="4"/>
  <c r="G23" i="4"/>
  <c r="F23" i="4"/>
  <c r="E23" i="4"/>
  <c r="D23" i="4"/>
  <c r="K22" i="4"/>
  <c r="G22" i="4"/>
  <c r="F22" i="4"/>
  <c r="E22" i="4"/>
  <c r="D22" i="4"/>
  <c r="K21" i="4"/>
  <c r="G21" i="4"/>
  <c r="F21" i="4"/>
  <c r="E21" i="4"/>
  <c r="D21" i="4"/>
  <c r="K20" i="4"/>
  <c r="G20" i="4"/>
  <c r="F20" i="4"/>
  <c r="E20" i="4"/>
  <c r="D20" i="4"/>
  <c r="K19" i="4"/>
  <c r="G19" i="4"/>
  <c r="F19" i="4"/>
  <c r="E19" i="4"/>
  <c r="D19" i="4"/>
  <c r="N18" i="4"/>
  <c r="K18" i="4"/>
  <c r="G18" i="4"/>
  <c r="F18" i="4"/>
  <c r="F160" i="4" s="1"/>
  <c r="F289" i="4" s="1"/>
  <c r="E18" i="4"/>
  <c r="D18" i="4"/>
  <c r="D160" i="4" s="1"/>
  <c r="D289" i="4" s="1"/>
  <c r="O759" i="1"/>
  <c r="N759" i="1"/>
  <c r="M759" i="1"/>
  <c r="L759" i="1"/>
  <c r="O785" i="1"/>
  <c r="O786" i="1" s="1"/>
  <c r="N785" i="1"/>
  <c r="N786" i="1" s="1"/>
  <c r="M785" i="1"/>
  <c r="M786" i="1" s="1"/>
  <c r="L785" i="1"/>
  <c r="L786" i="1"/>
  <c r="R786" i="1"/>
  <c r="Q786" i="1"/>
  <c r="P786" i="1"/>
  <c r="O731" i="1"/>
  <c r="N731" i="1"/>
  <c r="M731" i="1"/>
  <c r="L731" i="1"/>
  <c r="O730" i="1"/>
  <c r="N730" i="1"/>
  <c r="M730" i="1"/>
  <c r="L730" i="1"/>
  <c r="O729" i="1"/>
  <c r="N729" i="1"/>
  <c r="M729" i="1"/>
  <c r="L729" i="1"/>
  <c r="O667" i="1"/>
  <c r="N667" i="1"/>
  <c r="M667" i="1"/>
  <c r="L667" i="1"/>
  <c r="O629" i="1"/>
  <c r="O630" i="1" s="1"/>
  <c r="N629" i="1"/>
  <c r="M629" i="1"/>
  <c r="M630" i="1" s="1"/>
  <c r="L629" i="1"/>
  <c r="L630" i="1" s="1"/>
  <c r="N630" i="1"/>
  <c r="Y630" i="1"/>
  <c r="O574" i="1"/>
  <c r="N574" i="1"/>
  <c r="M574" i="1"/>
  <c r="L574" i="1"/>
  <c r="Z786" i="1" l="1"/>
  <c r="AA786" i="1" s="1"/>
  <c r="H18" i="4"/>
  <c r="L18" i="4" s="1"/>
  <c r="H286" i="4"/>
  <c r="H285" i="4"/>
  <c r="L285" i="4" s="1"/>
  <c r="M285" i="4" s="1"/>
  <c r="AC791" i="1" s="1"/>
  <c r="H284" i="4"/>
  <c r="L284" i="4" s="1"/>
  <c r="M284" i="4" s="1"/>
  <c r="AC789" i="1" s="1"/>
  <c r="H283" i="4"/>
  <c r="L283" i="4" s="1"/>
  <c r="M283" i="4" s="1"/>
  <c r="AC788" i="1" s="1"/>
  <c r="H282" i="4"/>
  <c r="L282" i="4" s="1"/>
  <c r="M282" i="4" s="1"/>
  <c r="AC787" i="1" s="1"/>
  <c r="H281" i="4"/>
  <c r="L281" i="4" s="1"/>
  <c r="M281" i="4" s="1"/>
  <c r="AC785" i="1" s="1"/>
  <c r="H280" i="4"/>
  <c r="L280" i="4" s="1"/>
  <c r="M280" i="4" s="1"/>
  <c r="AC783" i="1" s="1"/>
  <c r="H279" i="4"/>
  <c r="L279" i="4" s="1"/>
  <c r="M279" i="4" s="1"/>
  <c r="AC780" i="1" s="1"/>
  <c r="H278" i="4"/>
  <c r="L278" i="4" s="1"/>
  <c r="M278" i="4" s="1"/>
  <c r="AC779" i="1" s="1"/>
  <c r="H277" i="4"/>
  <c r="L277" i="4" s="1"/>
  <c r="M277" i="4" s="1"/>
  <c r="AC777" i="1" s="1"/>
  <c r="H276" i="4"/>
  <c r="L276" i="4" s="1"/>
  <c r="M276" i="4" s="1"/>
  <c r="AC778" i="1" s="1"/>
  <c r="H275" i="4"/>
  <c r="L275" i="4" s="1"/>
  <c r="M275" i="4" s="1"/>
  <c r="H274" i="4"/>
  <c r="L274" i="4" s="1"/>
  <c r="M274" i="4" s="1"/>
  <c r="AC758" i="1" s="1"/>
  <c r="H273" i="4"/>
  <c r="L273" i="4" s="1"/>
  <c r="M273" i="4" s="1"/>
  <c r="AC755" i="1" s="1"/>
  <c r="H272" i="4"/>
  <c r="L272" i="4" s="1"/>
  <c r="M272" i="4" s="1"/>
  <c r="AC769" i="1" s="1"/>
  <c r="H271" i="4"/>
  <c r="L271" i="4" s="1"/>
  <c r="M271" i="4" s="1"/>
  <c r="AC761" i="1" s="1"/>
  <c r="H270" i="4"/>
  <c r="L270" i="4" s="1"/>
  <c r="M270" i="4" s="1"/>
  <c r="AC752" i="1" s="1"/>
  <c r="H269" i="4"/>
  <c r="L269" i="4" s="1"/>
  <c r="M269" i="4" s="1"/>
  <c r="AC751" i="1" s="1"/>
  <c r="H268" i="4"/>
  <c r="L268" i="4" s="1"/>
  <c r="M268" i="4" s="1"/>
  <c r="AC748" i="1" s="1"/>
  <c r="H267" i="4"/>
  <c r="L267" i="4" s="1"/>
  <c r="M267" i="4" s="1"/>
  <c r="AC745" i="1" s="1"/>
  <c r="H266" i="4"/>
  <c r="L266" i="4" s="1"/>
  <c r="M266" i="4" s="1"/>
  <c r="AC743" i="1" s="1"/>
  <c r="H265" i="4"/>
  <c r="L265" i="4" s="1"/>
  <c r="M265" i="4" s="1"/>
  <c r="AC740" i="1" s="1"/>
  <c r="H264" i="4"/>
  <c r="L264" i="4" s="1"/>
  <c r="M264" i="4" s="1"/>
  <c r="AC737" i="1" s="1"/>
  <c r="H263" i="4"/>
  <c r="L263" i="4" s="1"/>
  <c r="M263" i="4" s="1"/>
  <c r="AC734" i="1" s="1"/>
  <c r="H262" i="4"/>
  <c r="L262" i="4" s="1"/>
  <c r="M262" i="4" s="1"/>
  <c r="AC725" i="1" s="1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L205" i="4" s="1"/>
  <c r="M205" i="4" s="1"/>
  <c r="AC600" i="1" s="1"/>
  <c r="H204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237" i="4"/>
  <c r="L237" i="4" s="1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0" i="4"/>
  <c r="H169" i="4"/>
  <c r="H168" i="4"/>
  <c r="H167" i="4"/>
  <c r="H166" i="4"/>
  <c r="H165" i="4"/>
  <c r="H164" i="4"/>
  <c r="H163" i="4"/>
  <c r="H129" i="4"/>
  <c r="H128" i="4"/>
  <c r="L128" i="4" s="1"/>
  <c r="M128" i="4" s="1"/>
  <c r="AC395" i="1" s="1"/>
  <c r="H127" i="4"/>
  <c r="L127" i="4" s="1"/>
  <c r="M127" i="4" s="1"/>
  <c r="AC392" i="1" s="1"/>
  <c r="H126" i="4"/>
  <c r="L126" i="4" s="1"/>
  <c r="M126" i="4" s="1"/>
  <c r="AC389" i="1" s="1"/>
  <c r="H130" i="4"/>
  <c r="H123" i="4"/>
  <c r="H122" i="4"/>
  <c r="L122" i="4" s="1"/>
  <c r="M122" i="4" s="1"/>
  <c r="H121" i="4"/>
  <c r="H120" i="4"/>
  <c r="H119" i="4"/>
  <c r="H118" i="4"/>
  <c r="H117" i="4"/>
  <c r="H116" i="4"/>
  <c r="L116" i="4" s="1"/>
  <c r="M116" i="4" s="1"/>
  <c r="AC350" i="1" s="1"/>
  <c r="H115" i="4"/>
  <c r="H114" i="4"/>
  <c r="H113" i="4"/>
  <c r="H112" i="4"/>
  <c r="H111" i="4"/>
  <c r="H110" i="4"/>
  <c r="H109" i="4"/>
  <c r="H108" i="4"/>
  <c r="H107" i="4"/>
  <c r="H106" i="4"/>
  <c r="L106" i="4" s="1"/>
  <c r="M106" i="4" s="1"/>
  <c r="AC299" i="1" s="1"/>
  <c r="H105" i="4"/>
  <c r="H104" i="4"/>
  <c r="H103" i="4"/>
  <c r="H102" i="4"/>
  <c r="H101" i="4"/>
  <c r="H100" i="4"/>
  <c r="L100" i="4" s="1"/>
  <c r="M100" i="4" s="1"/>
  <c r="AC281" i="1" s="1"/>
  <c r="H99" i="4"/>
  <c r="H98" i="4"/>
  <c r="H97" i="4"/>
  <c r="H96" i="4"/>
  <c r="H94" i="4"/>
  <c r="H93" i="4"/>
  <c r="H92" i="4"/>
  <c r="H91" i="4"/>
  <c r="H90" i="4"/>
  <c r="H89" i="4"/>
  <c r="L89" i="4" s="1"/>
  <c r="M89" i="4" s="1"/>
  <c r="AC251" i="1" s="1"/>
  <c r="H88" i="4"/>
  <c r="H87" i="4"/>
  <c r="H86" i="4"/>
  <c r="H85" i="4"/>
  <c r="H84" i="4"/>
  <c r="H83" i="4"/>
  <c r="L83" i="4" s="1"/>
  <c r="M83" i="4" s="1"/>
  <c r="AC232" i="1" s="1"/>
  <c r="H82" i="4"/>
  <c r="H81" i="4"/>
  <c r="H80" i="4"/>
  <c r="H79" i="4"/>
  <c r="H78" i="4"/>
  <c r="H77" i="4"/>
  <c r="H76" i="4"/>
  <c r="H75" i="4"/>
  <c r="H74" i="4"/>
  <c r="H73" i="4"/>
  <c r="L73" i="4" s="1"/>
  <c r="M73" i="4" s="1"/>
  <c r="AC196" i="1" s="1"/>
  <c r="H72" i="4"/>
  <c r="H71" i="4"/>
  <c r="H70" i="4"/>
  <c r="H69" i="4"/>
  <c r="H68" i="4"/>
  <c r="H67" i="4"/>
  <c r="L67" i="4" s="1"/>
  <c r="M67" i="4" s="1"/>
  <c r="AC179" i="1" s="1"/>
  <c r="H66" i="4"/>
  <c r="H65" i="4"/>
  <c r="L65" i="4" s="1"/>
  <c r="M65" i="4" s="1"/>
  <c r="AC172" i="1" s="1"/>
  <c r="H64" i="4"/>
  <c r="H63" i="4"/>
  <c r="L63" i="4" s="1"/>
  <c r="M63" i="4" s="1"/>
  <c r="AC165" i="1" s="1"/>
  <c r="H62" i="4"/>
  <c r="H61" i="4"/>
  <c r="H60" i="4"/>
  <c r="H59" i="4"/>
  <c r="H58" i="4"/>
  <c r="L58" i="4" s="1"/>
  <c r="M58" i="4" s="1"/>
  <c r="AC150" i="1" s="1"/>
  <c r="H131" i="4"/>
  <c r="E160" i="4"/>
  <c r="E289" i="4" s="1"/>
  <c r="K160" i="4"/>
  <c r="H19" i="4"/>
  <c r="L19" i="4" s="1"/>
  <c r="M19" i="4" s="1"/>
  <c r="AC18" i="1" s="1"/>
  <c r="H20" i="4"/>
  <c r="L20" i="4" s="1"/>
  <c r="M20" i="4" s="1"/>
  <c r="AC21" i="1" s="1"/>
  <c r="H21" i="4"/>
  <c r="L21" i="4" s="1"/>
  <c r="M21" i="4" s="1"/>
  <c r="AC27" i="1" s="1"/>
  <c r="H22" i="4"/>
  <c r="L22" i="4" s="1"/>
  <c r="M22" i="4" s="1"/>
  <c r="AC30" i="1" s="1"/>
  <c r="H23" i="4"/>
  <c r="L23" i="4" s="1"/>
  <c r="M23" i="4" s="1"/>
  <c r="AC24" i="1" s="1"/>
  <c r="H24" i="4"/>
  <c r="L24" i="4" s="1"/>
  <c r="M24" i="4" s="1"/>
  <c r="AC34" i="1" s="1"/>
  <c r="H26" i="4"/>
  <c r="L26" i="4" s="1"/>
  <c r="M26" i="4" s="1"/>
  <c r="AC38" i="1" s="1"/>
  <c r="H27" i="4"/>
  <c r="L27" i="4" s="1"/>
  <c r="M27" i="4" s="1"/>
  <c r="AC42" i="1" s="1"/>
  <c r="H28" i="4"/>
  <c r="H29" i="4"/>
  <c r="L29" i="4" s="1"/>
  <c r="M29" i="4" s="1"/>
  <c r="AC58" i="1" s="1"/>
  <c r="H30" i="4"/>
  <c r="L30" i="4" s="1"/>
  <c r="M30" i="4" s="1"/>
  <c r="AC66" i="1" s="1"/>
  <c r="H31" i="4"/>
  <c r="L31" i="4" s="1"/>
  <c r="M31" i="4" s="1"/>
  <c r="AC69" i="1" s="1"/>
  <c r="H32" i="4"/>
  <c r="L32" i="4" s="1"/>
  <c r="M32" i="4" s="1"/>
  <c r="AC72" i="1" s="1"/>
  <c r="H33" i="4"/>
  <c r="L33" i="4" s="1"/>
  <c r="M33" i="4" s="1"/>
  <c r="AC226" i="1" s="1"/>
  <c r="H34" i="4"/>
  <c r="L34" i="4" s="1"/>
  <c r="M34" i="4" s="1"/>
  <c r="AC75" i="1" s="1"/>
  <c r="H35" i="4"/>
  <c r="L35" i="4" s="1"/>
  <c r="M35" i="4" s="1"/>
  <c r="AC78" i="1" s="1"/>
  <c r="H36" i="4"/>
  <c r="L36" i="4" s="1"/>
  <c r="M36" i="4" s="1"/>
  <c r="AC81" i="1" s="1"/>
  <c r="H37" i="4"/>
  <c r="L37" i="4" s="1"/>
  <c r="M37" i="4" s="1"/>
  <c r="AC84" i="1" s="1"/>
  <c r="H38" i="4"/>
  <c r="L38" i="4" s="1"/>
  <c r="M38" i="4" s="1"/>
  <c r="AC87" i="1" s="1"/>
  <c r="H39" i="4"/>
  <c r="L39" i="4" s="1"/>
  <c r="M39" i="4" s="1"/>
  <c r="AC90" i="1" s="1"/>
  <c r="H40" i="4"/>
  <c r="L40" i="4" s="1"/>
  <c r="M40" i="4" s="1"/>
  <c r="AC93" i="1" s="1"/>
  <c r="H41" i="4"/>
  <c r="L41" i="4" s="1"/>
  <c r="M41" i="4" s="1"/>
  <c r="AC96" i="1" s="1"/>
  <c r="H42" i="4"/>
  <c r="L42" i="4" s="1"/>
  <c r="M42" i="4" s="1"/>
  <c r="AC99" i="1" s="1"/>
  <c r="H43" i="4"/>
  <c r="L43" i="4" s="1"/>
  <c r="M43" i="4" s="1"/>
  <c r="AC102" i="1" s="1"/>
  <c r="H44" i="4"/>
  <c r="L44" i="4" s="1"/>
  <c r="M44" i="4" s="1"/>
  <c r="AC105" i="1" s="1"/>
  <c r="H45" i="4"/>
  <c r="L45" i="4" s="1"/>
  <c r="M45" i="4" s="1"/>
  <c r="AC108" i="1" s="1"/>
  <c r="H46" i="4"/>
  <c r="L46" i="4" s="1"/>
  <c r="M46" i="4" s="1"/>
  <c r="AC113" i="1" s="1"/>
  <c r="H47" i="4"/>
  <c r="L47" i="4" s="1"/>
  <c r="M47" i="4" s="1"/>
  <c r="AC116" i="1" s="1"/>
  <c r="H48" i="4"/>
  <c r="L48" i="4" s="1"/>
  <c r="M48" i="4" s="1"/>
  <c r="AC119" i="1" s="1"/>
  <c r="H49" i="4"/>
  <c r="L49" i="4" s="1"/>
  <c r="M49" i="4" s="1"/>
  <c r="AC123" i="1" s="1"/>
  <c r="H50" i="4"/>
  <c r="L50" i="4" s="1"/>
  <c r="M50" i="4" s="1"/>
  <c r="AC126" i="1" s="1"/>
  <c r="H51" i="4"/>
  <c r="L51" i="4" s="1"/>
  <c r="M51" i="4" s="1"/>
  <c r="AC129" i="1" s="1"/>
  <c r="H52" i="4"/>
  <c r="L52" i="4" s="1"/>
  <c r="M52" i="4" s="1"/>
  <c r="AC132" i="1" s="1"/>
  <c r="H53" i="4"/>
  <c r="L53" i="4" s="1"/>
  <c r="M53" i="4" s="1"/>
  <c r="AC135" i="1" s="1"/>
  <c r="H54" i="4"/>
  <c r="L54" i="4" s="1"/>
  <c r="M54" i="4" s="1"/>
  <c r="AC138" i="1" s="1"/>
  <c r="H55" i="4"/>
  <c r="L55" i="4" s="1"/>
  <c r="M55" i="4" s="1"/>
  <c r="AC141" i="1" s="1"/>
  <c r="H56" i="4"/>
  <c r="L56" i="4" s="1"/>
  <c r="M56" i="4" s="1"/>
  <c r="AC144" i="1" s="1"/>
  <c r="H57" i="4"/>
  <c r="L57" i="4" s="1"/>
  <c r="M57" i="4" s="1"/>
  <c r="AC147" i="1" s="1"/>
  <c r="L60" i="4"/>
  <c r="M60" i="4" s="1"/>
  <c r="AC156" i="1" s="1"/>
  <c r="L62" i="4"/>
  <c r="M62" i="4" s="1"/>
  <c r="AC162" i="1" s="1"/>
  <c r="L64" i="4"/>
  <c r="M64" i="4" s="1"/>
  <c r="AC168" i="1" s="1"/>
  <c r="L68" i="4"/>
  <c r="M68" i="4" s="1"/>
  <c r="AC183" i="1" s="1"/>
  <c r="L72" i="4"/>
  <c r="M72" i="4" s="1"/>
  <c r="AC205" i="1" s="1"/>
  <c r="L76" i="4"/>
  <c r="M76" i="4" s="1"/>
  <c r="AC208" i="1" s="1"/>
  <c r="L80" i="4"/>
  <c r="M80" i="4" s="1"/>
  <c r="AC220" i="1" s="1"/>
  <c r="L84" i="4"/>
  <c r="M84" i="4" s="1"/>
  <c r="AC235" i="1" s="1"/>
  <c r="L88" i="4"/>
  <c r="M88" i="4" s="1"/>
  <c r="AC247" i="1" s="1"/>
  <c r="L92" i="4"/>
  <c r="M92" i="4" s="1"/>
  <c r="AC260" i="1" s="1"/>
  <c r="L97" i="4"/>
  <c r="M97" i="4" s="1"/>
  <c r="AC273" i="1" s="1"/>
  <c r="L101" i="4"/>
  <c r="M101" i="4" s="1"/>
  <c r="AC284" i="1" s="1"/>
  <c r="L105" i="4"/>
  <c r="M105" i="4" s="1"/>
  <c r="AC296" i="1" s="1"/>
  <c r="L109" i="4"/>
  <c r="M109" i="4" s="1"/>
  <c r="AC326" i="1" s="1"/>
  <c r="L113" i="4"/>
  <c r="M113" i="4" s="1"/>
  <c r="AC338" i="1" s="1"/>
  <c r="L117" i="4"/>
  <c r="M117" i="4" s="1"/>
  <c r="AC353" i="1" s="1"/>
  <c r="L121" i="4"/>
  <c r="M121" i="4" s="1"/>
  <c r="AC383" i="1" s="1"/>
  <c r="L69" i="4"/>
  <c r="M69" i="4" s="1"/>
  <c r="AC186" i="1" s="1"/>
  <c r="L77" i="4"/>
  <c r="M77" i="4" s="1"/>
  <c r="AC211" i="1" s="1"/>
  <c r="L81" i="4"/>
  <c r="M81" i="4" s="1"/>
  <c r="AC223" i="1" s="1"/>
  <c r="L85" i="4"/>
  <c r="M85" i="4" s="1"/>
  <c r="AC238" i="1" s="1"/>
  <c r="L93" i="4"/>
  <c r="M93" i="4" s="1"/>
  <c r="AC263" i="1" s="1"/>
  <c r="L98" i="4"/>
  <c r="M98" i="4" s="1"/>
  <c r="AC275" i="1" s="1"/>
  <c r="L102" i="4"/>
  <c r="M102" i="4" s="1"/>
  <c r="AC287" i="1" s="1"/>
  <c r="L110" i="4"/>
  <c r="M110" i="4" s="1"/>
  <c r="AC329" i="1" s="1"/>
  <c r="L114" i="4"/>
  <c r="M114" i="4" s="1"/>
  <c r="AC343" i="1" s="1"/>
  <c r="L118" i="4"/>
  <c r="M118" i="4" s="1"/>
  <c r="AC356" i="1" s="1"/>
  <c r="G160" i="4"/>
  <c r="G289" i="4" s="1"/>
  <c r="L59" i="4"/>
  <c r="M59" i="4" s="1"/>
  <c r="AC153" i="1" s="1"/>
  <c r="L61" i="4"/>
  <c r="M61" i="4" s="1"/>
  <c r="AC159" i="1" s="1"/>
  <c r="L66" i="4"/>
  <c r="M66" i="4" s="1"/>
  <c r="AC176" i="1" s="1"/>
  <c r="L70" i="4"/>
  <c r="M70" i="4" s="1"/>
  <c r="AC189" i="1" s="1"/>
  <c r="L74" i="4"/>
  <c r="M74" i="4" s="1"/>
  <c r="AC199" i="1" s="1"/>
  <c r="L78" i="4"/>
  <c r="M78" i="4" s="1"/>
  <c r="AC214" i="1" s="1"/>
  <c r="L82" i="4"/>
  <c r="M82" i="4" s="1"/>
  <c r="AC229" i="1" s="1"/>
  <c r="L86" i="4"/>
  <c r="M86" i="4" s="1"/>
  <c r="AC241" i="1" s="1"/>
  <c r="L90" i="4"/>
  <c r="M90" i="4" s="1"/>
  <c r="AC254" i="1" s="1"/>
  <c r="L94" i="4"/>
  <c r="M94" i="4" s="1"/>
  <c r="AC266" i="1" s="1"/>
  <c r="L99" i="4"/>
  <c r="M99" i="4" s="1"/>
  <c r="AC278" i="1" s="1"/>
  <c r="L103" i="4"/>
  <c r="M103" i="4" s="1"/>
  <c r="AC290" i="1" s="1"/>
  <c r="L107" i="4"/>
  <c r="M107" i="4" s="1"/>
  <c r="AC302" i="1" s="1"/>
  <c r="L111" i="4"/>
  <c r="M111" i="4" s="1"/>
  <c r="AC332" i="1" s="1"/>
  <c r="L115" i="4"/>
  <c r="M115" i="4" s="1"/>
  <c r="AC347" i="1" s="1"/>
  <c r="L119" i="4"/>
  <c r="M119" i="4" s="1"/>
  <c r="AC359" i="1" s="1"/>
  <c r="L123" i="4"/>
  <c r="M123" i="4" s="1"/>
  <c r="L71" i="4"/>
  <c r="M71" i="4" s="1"/>
  <c r="AC193" i="1" s="1"/>
  <c r="L75" i="4"/>
  <c r="M75" i="4" s="1"/>
  <c r="AC202" i="1" s="1"/>
  <c r="L79" i="4"/>
  <c r="M79" i="4" s="1"/>
  <c r="AC217" i="1" s="1"/>
  <c r="L87" i="4"/>
  <c r="M87" i="4" s="1"/>
  <c r="AC244" i="1" s="1"/>
  <c r="L91" i="4"/>
  <c r="M91" i="4" s="1"/>
  <c r="AC257" i="1" s="1"/>
  <c r="L96" i="4"/>
  <c r="M96" i="4" s="1"/>
  <c r="AC271" i="1" s="1"/>
  <c r="L104" i="4"/>
  <c r="M104" i="4" s="1"/>
  <c r="AC293" i="1" s="1"/>
  <c r="L108" i="4"/>
  <c r="M108" i="4" s="1"/>
  <c r="AC305" i="1" s="1"/>
  <c r="L112" i="4"/>
  <c r="M112" i="4" s="1"/>
  <c r="AC335" i="1" s="1"/>
  <c r="L120" i="4"/>
  <c r="M120" i="4" s="1"/>
  <c r="AC362" i="1" s="1"/>
  <c r="L138" i="4"/>
  <c r="M138" i="4" s="1"/>
  <c r="AC425" i="1" s="1"/>
  <c r="L142" i="4"/>
  <c r="M142" i="4" s="1"/>
  <c r="AC436" i="1" s="1"/>
  <c r="L146" i="4"/>
  <c r="M146" i="4" s="1"/>
  <c r="AC448" i="1" s="1"/>
  <c r="L150" i="4"/>
  <c r="M150" i="4" s="1"/>
  <c r="AC460" i="1" s="1"/>
  <c r="L154" i="4"/>
  <c r="M154" i="4" s="1"/>
  <c r="AC473" i="1" s="1"/>
  <c r="J160" i="4"/>
  <c r="L169" i="4"/>
  <c r="M169" i="4" s="1"/>
  <c r="AC503" i="1" s="1"/>
  <c r="L174" i="4"/>
  <c r="M174" i="4" s="1"/>
  <c r="AC527" i="1" s="1"/>
  <c r="L178" i="4"/>
  <c r="M178" i="4" s="1"/>
  <c r="AC519" i="1" s="1"/>
  <c r="L182" i="4"/>
  <c r="M182" i="4" s="1"/>
  <c r="AC539" i="1" s="1"/>
  <c r="L186" i="4"/>
  <c r="M186" i="4" s="1"/>
  <c r="AC547" i="1" s="1"/>
  <c r="L190" i="4"/>
  <c r="M190" i="4" s="1"/>
  <c r="AC564" i="1" s="1"/>
  <c r="L194" i="4"/>
  <c r="M194" i="4" s="1"/>
  <c r="AC576" i="1" s="1"/>
  <c r="L198" i="4"/>
  <c r="M198" i="4" s="1"/>
  <c r="AC586" i="1" s="1"/>
  <c r="L202" i="4"/>
  <c r="M202" i="4" s="1"/>
  <c r="AC594" i="1" s="1"/>
  <c r="L206" i="4"/>
  <c r="M206" i="4" s="1"/>
  <c r="AC601" i="1" s="1"/>
  <c r="L131" i="4"/>
  <c r="M131" i="4" s="1"/>
  <c r="AC404" i="1" s="1"/>
  <c r="L133" i="4"/>
  <c r="M133" i="4" s="1"/>
  <c r="AC410" i="1" s="1"/>
  <c r="L135" i="4"/>
  <c r="M135" i="4" s="1"/>
  <c r="AC416" i="1" s="1"/>
  <c r="L139" i="4"/>
  <c r="M139" i="4" s="1"/>
  <c r="AC428" i="1" s="1"/>
  <c r="L143" i="4"/>
  <c r="M143" i="4" s="1"/>
  <c r="AC439" i="1" s="1"/>
  <c r="L147" i="4"/>
  <c r="M147" i="4" s="1"/>
  <c r="AC451" i="1" s="1"/>
  <c r="L151" i="4"/>
  <c r="M151" i="4" s="1"/>
  <c r="AC463" i="1" s="1"/>
  <c r="L155" i="4"/>
  <c r="M155" i="4" s="1"/>
  <c r="AC476" i="1" s="1"/>
  <c r="L166" i="4"/>
  <c r="M166" i="4" s="1"/>
  <c r="AC493" i="1" s="1"/>
  <c r="L170" i="4"/>
  <c r="M170" i="4" s="1"/>
  <c r="AC506" i="1" s="1"/>
  <c r="L175" i="4"/>
  <c r="M175" i="4" s="1"/>
  <c r="AC529" i="1" s="1"/>
  <c r="L179" i="4"/>
  <c r="M179" i="4" s="1"/>
  <c r="AC532" i="1" s="1"/>
  <c r="L183" i="4"/>
  <c r="M183" i="4" s="1"/>
  <c r="AC541" i="1" s="1"/>
  <c r="L187" i="4"/>
  <c r="M187" i="4" s="1"/>
  <c r="AC549" i="1" s="1"/>
  <c r="L191" i="4"/>
  <c r="M191" i="4" s="1"/>
  <c r="AC567" i="1" s="1"/>
  <c r="L195" i="4"/>
  <c r="M195" i="4" s="1"/>
  <c r="AC579" i="1" s="1"/>
  <c r="L199" i="4"/>
  <c r="M199" i="4" s="1"/>
  <c r="AC588" i="1" s="1"/>
  <c r="L203" i="4"/>
  <c r="M203" i="4" s="1"/>
  <c r="AC596" i="1" s="1"/>
  <c r="L207" i="4"/>
  <c r="M207" i="4" s="1"/>
  <c r="AC602" i="1" s="1"/>
  <c r="L130" i="4"/>
  <c r="M130" i="4" s="1"/>
  <c r="AC401" i="1" s="1"/>
  <c r="L136" i="4"/>
  <c r="M136" i="4" s="1"/>
  <c r="AC419" i="1" s="1"/>
  <c r="L140" i="4"/>
  <c r="M140" i="4" s="1"/>
  <c r="AC431" i="1" s="1"/>
  <c r="L144" i="4"/>
  <c r="M144" i="4" s="1"/>
  <c r="AC442" i="1" s="1"/>
  <c r="L148" i="4"/>
  <c r="M148" i="4" s="1"/>
  <c r="AC454" i="1" s="1"/>
  <c r="L152" i="4"/>
  <c r="M152" i="4" s="1"/>
  <c r="AC466" i="1" s="1"/>
  <c r="L156" i="4"/>
  <c r="M156" i="4" s="1"/>
  <c r="AC479" i="1" s="1"/>
  <c r="L163" i="4"/>
  <c r="M163" i="4" s="1"/>
  <c r="AC508" i="1" s="1"/>
  <c r="L167" i="4"/>
  <c r="M167" i="4" s="1"/>
  <c r="AC496" i="1" s="1"/>
  <c r="L172" i="4"/>
  <c r="M172" i="4" s="1"/>
  <c r="AC522" i="1" s="1"/>
  <c r="L176" i="4"/>
  <c r="M176" i="4" s="1"/>
  <c r="AC515" i="1" s="1"/>
  <c r="L180" i="4"/>
  <c r="M180" i="4" s="1"/>
  <c r="AC535" i="1" s="1"/>
  <c r="L184" i="4"/>
  <c r="M184" i="4" s="1"/>
  <c r="AC543" i="1" s="1"/>
  <c r="L188" i="4"/>
  <c r="M188" i="4" s="1"/>
  <c r="AC552" i="1" s="1"/>
  <c r="L192" i="4"/>
  <c r="M192" i="4" s="1"/>
  <c r="AC570" i="1" s="1"/>
  <c r="L196" i="4"/>
  <c r="M196" i="4" s="1"/>
  <c r="AC582" i="1" s="1"/>
  <c r="L200" i="4"/>
  <c r="M200" i="4" s="1"/>
  <c r="AC590" i="1" s="1"/>
  <c r="L204" i="4"/>
  <c r="M204" i="4" s="1"/>
  <c r="AC598" i="1" s="1"/>
  <c r="L129" i="4"/>
  <c r="M129" i="4" s="1"/>
  <c r="AC398" i="1" s="1"/>
  <c r="L132" i="4"/>
  <c r="M132" i="4" s="1"/>
  <c r="AC407" i="1" s="1"/>
  <c r="L134" i="4"/>
  <c r="M134" i="4" s="1"/>
  <c r="AC413" i="1" s="1"/>
  <c r="L137" i="4"/>
  <c r="M137" i="4" s="1"/>
  <c r="AC422" i="1" s="1"/>
  <c r="L141" i="4"/>
  <c r="M141" i="4" s="1"/>
  <c r="AC433" i="1" s="1"/>
  <c r="L145" i="4"/>
  <c r="M145" i="4" s="1"/>
  <c r="AC445" i="1" s="1"/>
  <c r="L149" i="4"/>
  <c r="M149" i="4" s="1"/>
  <c r="AC457" i="1" s="1"/>
  <c r="L153" i="4"/>
  <c r="M153" i="4" s="1"/>
  <c r="AC470" i="1" s="1"/>
  <c r="L157" i="4"/>
  <c r="M157" i="4" s="1"/>
  <c r="AC482" i="1" s="1"/>
  <c r="L164" i="4"/>
  <c r="M164" i="4" s="1"/>
  <c r="AC511" i="1" s="1"/>
  <c r="L168" i="4"/>
  <c r="M168" i="4" s="1"/>
  <c r="AC500" i="1" s="1"/>
  <c r="L173" i="4"/>
  <c r="M173" i="4" s="1"/>
  <c r="AC524" i="1" s="1"/>
  <c r="L177" i="4"/>
  <c r="M177" i="4" s="1"/>
  <c r="AC517" i="1" s="1"/>
  <c r="L181" i="4"/>
  <c r="M181" i="4" s="1"/>
  <c r="AC537" i="1" s="1"/>
  <c r="L185" i="4"/>
  <c r="M185" i="4" s="1"/>
  <c r="AC545" i="1" s="1"/>
  <c r="L189" i="4"/>
  <c r="M189" i="4" s="1"/>
  <c r="AC558" i="1" s="1"/>
  <c r="L193" i="4"/>
  <c r="M193" i="4" s="1"/>
  <c r="AC573" i="1" s="1"/>
  <c r="L197" i="4"/>
  <c r="M197" i="4" s="1"/>
  <c r="AC584" i="1" s="1"/>
  <c r="L201" i="4"/>
  <c r="M201" i="4" s="1"/>
  <c r="AC592" i="1" s="1"/>
  <c r="L209" i="4"/>
  <c r="M209" i="4" s="1"/>
  <c r="AC605" i="1" s="1"/>
  <c r="L213" i="4"/>
  <c r="M213" i="4" s="1"/>
  <c r="AC614" i="1" s="1"/>
  <c r="L217" i="4"/>
  <c r="M217" i="4" s="1"/>
  <c r="AC625" i="1" s="1"/>
  <c r="L221" i="4"/>
  <c r="M221" i="4" s="1"/>
  <c r="AC633" i="1" s="1"/>
  <c r="L225" i="4"/>
  <c r="M225" i="4" s="1"/>
  <c r="AC639" i="1" s="1"/>
  <c r="L229" i="4"/>
  <c r="M229" i="4" s="1"/>
  <c r="AC650" i="1" s="1"/>
  <c r="L233" i="4"/>
  <c r="M233" i="4" s="1"/>
  <c r="AC654" i="1" s="1"/>
  <c r="L243" i="4"/>
  <c r="M243" i="4" s="1"/>
  <c r="AC676" i="1" s="1"/>
  <c r="L247" i="4"/>
  <c r="M247" i="4" s="1"/>
  <c r="AC686" i="1" s="1"/>
  <c r="L251" i="4"/>
  <c r="M251" i="4" s="1"/>
  <c r="AC698" i="1" s="1"/>
  <c r="L255" i="4"/>
  <c r="M255" i="4" s="1"/>
  <c r="AC707" i="1" s="1"/>
  <c r="L259" i="4"/>
  <c r="M259" i="4" s="1"/>
  <c r="AC719" i="1" s="1"/>
  <c r="L210" i="4"/>
  <c r="M210" i="4" s="1"/>
  <c r="AC607" i="1" s="1"/>
  <c r="L214" i="4"/>
  <c r="M214" i="4" s="1"/>
  <c r="AC617" i="1" s="1"/>
  <c r="L218" i="4"/>
  <c r="M218" i="4" s="1"/>
  <c r="AC628" i="1" s="1"/>
  <c r="L222" i="4"/>
  <c r="M222" i="4" s="1"/>
  <c r="AC635" i="1" s="1"/>
  <c r="L226" i="4"/>
  <c r="M226" i="4" s="1"/>
  <c r="AC640" i="1" s="1"/>
  <c r="L230" i="4"/>
  <c r="M230" i="4" s="1"/>
  <c r="AC652" i="1" s="1"/>
  <c r="L234" i="4"/>
  <c r="M234" i="4" s="1"/>
  <c r="AC656" i="1" s="1"/>
  <c r="L240" i="4"/>
  <c r="K288" i="4"/>
  <c r="L244" i="4"/>
  <c r="M244" i="4" s="1"/>
  <c r="AC679" i="1" s="1"/>
  <c r="L248" i="4"/>
  <c r="M248" i="4" s="1"/>
  <c r="AC689" i="1" s="1"/>
  <c r="L252" i="4"/>
  <c r="M252" i="4" s="1"/>
  <c r="AC701" i="1" s="1"/>
  <c r="L256" i="4"/>
  <c r="M256" i="4" s="1"/>
  <c r="AC710" i="1" s="1"/>
  <c r="L260" i="4"/>
  <c r="M260" i="4" s="1"/>
  <c r="AC722" i="1" s="1"/>
  <c r="L211" i="4"/>
  <c r="M211" i="4" s="1"/>
  <c r="AC609" i="1" s="1"/>
  <c r="L215" i="4"/>
  <c r="M215" i="4" s="1"/>
  <c r="AC620" i="1" s="1"/>
  <c r="L219" i="4"/>
  <c r="M219" i="4" s="1"/>
  <c r="AC629" i="1" s="1"/>
  <c r="L223" i="4"/>
  <c r="M223" i="4" s="1"/>
  <c r="AC637" i="1" s="1"/>
  <c r="L227" i="4"/>
  <c r="M227" i="4" s="1"/>
  <c r="AC641" i="1" s="1"/>
  <c r="L231" i="4"/>
  <c r="M231" i="4" s="1"/>
  <c r="AC646" i="1" s="1"/>
  <c r="L241" i="4"/>
  <c r="M241" i="4" s="1"/>
  <c r="AC670" i="1" s="1"/>
  <c r="L245" i="4"/>
  <c r="M245" i="4" s="1"/>
  <c r="AC682" i="1" s="1"/>
  <c r="L249" i="4"/>
  <c r="M249" i="4" s="1"/>
  <c r="AC692" i="1" s="1"/>
  <c r="L253" i="4"/>
  <c r="M253" i="4" s="1"/>
  <c r="AC704" i="1" s="1"/>
  <c r="L257" i="4"/>
  <c r="M257" i="4" s="1"/>
  <c r="AC713" i="1" s="1"/>
  <c r="L261" i="4"/>
  <c r="M261" i="4" s="1"/>
  <c r="AC724" i="1" s="1"/>
  <c r="L165" i="4"/>
  <c r="L208" i="4"/>
  <c r="M208" i="4" s="1"/>
  <c r="AC603" i="1" s="1"/>
  <c r="L212" i="4"/>
  <c r="M212" i="4" s="1"/>
  <c r="AC612" i="1" s="1"/>
  <c r="L216" i="4"/>
  <c r="M216" i="4" s="1"/>
  <c r="AC623" i="1" s="1"/>
  <c r="L220" i="4"/>
  <c r="M220" i="4" s="1"/>
  <c r="AC631" i="1" s="1"/>
  <c r="L224" i="4"/>
  <c r="M224" i="4" s="1"/>
  <c r="AC638" i="1" s="1"/>
  <c r="L228" i="4"/>
  <c r="M228" i="4" s="1"/>
  <c r="AC643" i="1" s="1"/>
  <c r="L232" i="4"/>
  <c r="M232" i="4" s="1"/>
  <c r="AC648" i="1" s="1"/>
  <c r="L242" i="4"/>
  <c r="M242" i="4" s="1"/>
  <c r="AC673" i="1" s="1"/>
  <c r="L246" i="4"/>
  <c r="M246" i="4" s="1"/>
  <c r="AC685" i="1" s="1"/>
  <c r="L250" i="4"/>
  <c r="M250" i="4" s="1"/>
  <c r="AC695" i="1" s="1"/>
  <c r="L254" i="4"/>
  <c r="M254" i="4" s="1"/>
  <c r="L258" i="4"/>
  <c r="M258" i="4" s="1"/>
  <c r="AC716" i="1" s="1"/>
  <c r="L286" i="4"/>
  <c r="M286" i="4" s="1"/>
  <c r="AC728" i="1" s="1"/>
  <c r="L28" i="4" l="1"/>
  <c r="M28" i="4" s="1"/>
  <c r="AC46" i="1" s="1"/>
  <c r="L288" i="4"/>
  <c r="M288" i="4" s="1"/>
  <c r="AC794" i="1" s="1"/>
  <c r="M240" i="4"/>
  <c r="AC666" i="1" s="1"/>
  <c r="L236" i="4"/>
  <c r="M236" i="4" s="1"/>
  <c r="AC658" i="1" s="1"/>
  <c r="M165" i="4"/>
  <c r="AC489" i="1" s="1"/>
  <c r="L238" i="4"/>
  <c r="M238" i="4" s="1"/>
  <c r="M237" i="4"/>
  <c r="AC660" i="1" s="1"/>
  <c r="L160" i="4"/>
  <c r="M160" i="4" s="1"/>
  <c r="M18" i="4"/>
  <c r="AC15" i="1" s="1"/>
  <c r="E161" i="4" l="1"/>
  <c r="AC486" i="1"/>
  <c r="O377" i="1"/>
  <c r="N377" i="1"/>
  <c r="M377" i="1"/>
  <c r="L377" i="1"/>
  <c r="O376" i="1"/>
  <c r="N376" i="1"/>
  <c r="M376" i="1"/>
  <c r="L376" i="1"/>
  <c r="O375" i="1"/>
  <c r="N375" i="1"/>
  <c r="M375" i="1"/>
  <c r="L375" i="1"/>
  <c r="O374" i="1"/>
  <c r="N374" i="1"/>
  <c r="M374" i="1"/>
  <c r="L374" i="1"/>
  <c r="O373" i="1"/>
  <c r="N373" i="1"/>
  <c r="M373" i="1"/>
  <c r="L373" i="1"/>
  <c r="O372" i="1"/>
  <c r="N372" i="1"/>
  <c r="M372" i="1"/>
  <c r="L372" i="1"/>
  <c r="O371" i="1"/>
  <c r="N371" i="1"/>
  <c r="M371" i="1"/>
  <c r="L371" i="1"/>
  <c r="O370" i="1"/>
  <c r="N370" i="1"/>
  <c r="M370" i="1"/>
  <c r="L370" i="1"/>
  <c r="O369" i="1"/>
  <c r="N369" i="1"/>
  <c r="M369" i="1"/>
  <c r="L369" i="1"/>
  <c r="O323" i="1"/>
  <c r="N323" i="1"/>
  <c r="M323" i="1"/>
  <c r="L323" i="1"/>
  <c r="O322" i="1"/>
  <c r="N322" i="1"/>
  <c r="M322" i="1"/>
  <c r="L322" i="1"/>
  <c r="O321" i="1"/>
  <c r="N321" i="1"/>
  <c r="M321" i="1"/>
  <c r="L321" i="1"/>
  <c r="O320" i="1"/>
  <c r="N320" i="1"/>
  <c r="M320" i="1"/>
  <c r="L320" i="1"/>
  <c r="O319" i="1"/>
  <c r="N319" i="1"/>
  <c r="M319" i="1"/>
  <c r="L319" i="1"/>
  <c r="O318" i="1"/>
  <c r="N318" i="1"/>
  <c r="M318" i="1"/>
  <c r="L318" i="1"/>
  <c r="O317" i="1"/>
  <c r="N317" i="1"/>
  <c r="M317" i="1"/>
  <c r="L317" i="1"/>
  <c r="O316" i="1"/>
  <c r="N316" i="1"/>
  <c r="M316" i="1"/>
  <c r="L316" i="1"/>
  <c r="O315" i="1"/>
  <c r="N315" i="1"/>
  <c r="M315" i="1"/>
  <c r="L315" i="1"/>
  <c r="O314" i="1"/>
  <c r="N314" i="1"/>
  <c r="M314" i="1"/>
  <c r="L314" i="1"/>
  <c r="O313" i="1"/>
  <c r="N313" i="1"/>
  <c r="M313" i="1"/>
  <c r="L313" i="1"/>
  <c r="O312" i="1"/>
  <c r="N312" i="1"/>
  <c r="M312" i="1"/>
  <c r="L312" i="1"/>
  <c r="O311" i="1"/>
  <c r="N311" i="1"/>
  <c r="M311" i="1"/>
  <c r="L311" i="1"/>
  <c r="O310" i="1"/>
  <c r="N310" i="1"/>
  <c r="M310" i="1"/>
  <c r="L310" i="1"/>
  <c r="O309" i="1"/>
  <c r="N309" i="1"/>
  <c r="M309" i="1"/>
  <c r="L309" i="1"/>
  <c r="O308" i="1"/>
  <c r="N308" i="1"/>
  <c r="M308" i="1"/>
  <c r="L308" i="1"/>
  <c r="O307" i="1"/>
  <c r="N307" i="1"/>
  <c r="M307" i="1"/>
  <c r="L307" i="1"/>
  <c r="O306" i="1"/>
  <c r="N306" i="1"/>
  <c r="M306" i="1"/>
  <c r="L306" i="1"/>
  <c r="O190" i="1"/>
  <c r="N190" i="1"/>
  <c r="M190" i="1"/>
  <c r="L190" i="1"/>
  <c r="O120" i="1"/>
  <c r="N120" i="1"/>
  <c r="M120" i="1"/>
  <c r="L120" i="1"/>
  <c r="O110" i="1"/>
  <c r="N110" i="1"/>
  <c r="M110" i="1"/>
  <c r="L110" i="1"/>
  <c r="O109" i="1"/>
  <c r="N109" i="1"/>
  <c r="M109" i="1"/>
  <c r="L109" i="1"/>
  <c r="L60" i="1" l="1"/>
  <c r="M60" i="1"/>
  <c r="N60" i="1"/>
  <c r="O60" i="1"/>
  <c r="L61" i="1"/>
  <c r="M61" i="1"/>
  <c r="N61" i="1"/>
  <c r="O61" i="1"/>
  <c r="L62" i="1"/>
  <c r="M62" i="1"/>
  <c r="N62" i="1"/>
  <c r="O62" i="1"/>
  <c r="L48" i="1" l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L773" i="1" l="1"/>
  <c r="M773" i="1"/>
  <c r="N773" i="1"/>
  <c r="O773" i="1"/>
  <c r="L765" i="1"/>
  <c r="M765" i="1"/>
  <c r="N765" i="1"/>
  <c r="O765" i="1"/>
  <c r="O726" i="1"/>
  <c r="N726" i="1"/>
  <c r="M726" i="1"/>
  <c r="L726" i="1"/>
  <c r="O610" i="1"/>
  <c r="N610" i="1"/>
  <c r="M610" i="1"/>
  <c r="L610" i="1"/>
  <c r="Y581" i="1"/>
  <c r="O580" i="1"/>
  <c r="N580" i="1"/>
  <c r="M580" i="1"/>
  <c r="L580" i="1"/>
  <c r="O579" i="1"/>
  <c r="O581" i="1" s="1"/>
  <c r="N579" i="1"/>
  <c r="N581" i="1" s="1"/>
  <c r="M579" i="1"/>
  <c r="M581" i="1" s="1"/>
  <c r="L579" i="1"/>
  <c r="L581" i="1" s="1"/>
  <c r="P662" i="1"/>
  <c r="Q662" i="1"/>
  <c r="R662" i="1"/>
  <c r="O661" i="1"/>
  <c r="N661" i="1"/>
  <c r="M661" i="1"/>
  <c r="L661" i="1"/>
  <c r="O467" i="1"/>
  <c r="N467" i="1"/>
  <c r="M467" i="1"/>
  <c r="L467" i="1"/>
  <c r="O452" i="1"/>
  <c r="N452" i="1"/>
  <c r="M452" i="1"/>
  <c r="L452" i="1"/>
  <c r="L378" i="1"/>
  <c r="M378" i="1"/>
  <c r="N378" i="1"/>
  <c r="O378" i="1"/>
  <c r="L340" i="1"/>
  <c r="M340" i="1"/>
  <c r="N340" i="1"/>
  <c r="O340" i="1"/>
  <c r="L341" i="1"/>
  <c r="M341" i="1"/>
  <c r="N341" i="1"/>
  <c r="O341" i="1"/>
  <c r="Y256" i="1"/>
  <c r="O255" i="1"/>
  <c r="N255" i="1"/>
  <c r="M255" i="1"/>
  <c r="L255" i="1"/>
  <c r="O254" i="1"/>
  <c r="O256" i="1" s="1"/>
  <c r="N254" i="1"/>
  <c r="N256" i="1" s="1"/>
  <c r="M254" i="1"/>
  <c r="M256" i="1" s="1"/>
  <c r="L254" i="1"/>
  <c r="L256" i="1" s="1"/>
  <c r="L15" i="1"/>
  <c r="M15" i="1"/>
  <c r="N15" i="1"/>
  <c r="O15" i="1"/>
  <c r="L16" i="1"/>
  <c r="M16" i="1"/>
  <c r="N16" i="1"/>
  <c r="O16" i="1"/>
  <c r="Y17" i="1"/>
  <c r="L18" i="1"/>
  <c r="M18" i="1"/>
  <c r="N18" i="1"/>
  <c r="O18" i="1"/>
  <c r="L19" i="1"/>
  <c r="M19" i="1"/>
  <c r="N19" i="1"/>
  <c r="O19" i="1"/>
  <c r="L20" i="1"/>
  <c r="M20" i="1"/>
  <c r="N20" i="1"/>
  <c r="O20" i="1"/>
  <c r="Y20" i="1"/>
  <c r="L21" i="1"/>
  <c r="M21" i="1"/>
  <c r="N21" i="1"/>
  <c r="O21" i="1"/>
  <c r="L22" i="1"/>
  <c r="M22" i="1"/>
  <c r="N22" i="1"/>
  <c r="O22" i="1"/>
  <c r="L23" i="1"/>
  <c r="M23" i="1"/>
  <c r="N23" i="1"/>
  <c r="O23" i="1"/>
  <c r="Y23" i="1"/>
  <c r="L24" i="1"/>
  <c r="M24" i="1"/>
  <c r="N24" i="1"/>
  <c r="O24" i="1"/>
  <c r="L25" i="1"/>
  <c r="M25" i="1"/>
  <c r="N25" i="1"/>
  <c r="O25" i="1"/>
  <c r="L26" i="1"/>
  <c r="M26" i="1"/>
  <c r="N26" i="1"/>
  <c r="O26" i="1"/>
  <c r="Y26" i="1"/>
  <c r="L27" i="1"/>
  <c r="M27" i="1"/>
  <c r="N27" i="1"/>
  <c r="O27" i="1"/>
  <c r="L28" i="1"/>
  <c r="M28" i="1"/>
  <c r="N28" i="1"/>
  <c r="O28" i="1"/>
  <c r="L29" i="1"/>
  <c r="M29" i="1"/>
  <c r="N29" i="1"/>
  <c r="O29" i="1"/>
  <c r="Y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Y33" i="1"/>
  <c r="L34" i="1"/>
  <c r="M34" i="1"/>
  <c r="N34" i="1"/>
  <c r="O34" i="1"/>
  <c r="L35" i="1"/>
  <c r="M35" i="1"/>
  <c r="N35" i="1"/>
  <c r="O35" i="1"/>
  <c r="L36" i="1"/>
  <c r="M36" i="1"/>
  <c r="N36" i="1"/>
  <c r="O36" i="1"/>
  <c r="Y36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Y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V45" i="1" s="1"/>
  <c r="O45" i="1"/>
  <c r="Y45" i="1"/>
  <c r="L46" i="1"/>
  <c r="M46" i="1"/>
  <c r="N46" i="1"/>
  <c r="O46" i="1"/>
  <c r="L47" i="1"/>
  <c r="M47" i="1"/>
  <c r="N47" i="1"/>
  <c r="O47" i="1"/>
  <c r="L56" i="1"/>
  <c r="M56" i="1"/>
  <c r="N56" i="1"/>
  <c r="O56" i="1"/>
  <c r="L57" i="1"/>
  <c r="M57" i="1"/>
  <c r="N57" i="1"/>
  <c r="O57" i="1"/>
  <c r="Y57" i="1"/>
  <c r="L58" i="1"/>
  <c r="M58" i="1"/>
  <c r="N58" i="1"/>
  <c r="O58" i="1"/>
  <c r="L59" i="1"/>
  <c r="M59" i="1"/>
  <c r="N59" i="1"/>
  <c r="O59" i="1"/>
  <c r="L63" i="1"/>
  <c r="M63" i="1"/>
  <c r="N63" i="1"/>
  <c r="O63" i="1"/>
  <c r="L64" i="1"/>
  <c r="M64" i="1"/>
  <c r="N64" i="1"/>
  <c r="O64" i="1"/>
  <c r="L65" i="1"/>
  <c r="M65" i="1"/>
  <c r="N65" i="1"/>
  <c r="V65" i="1" s="1"/>
  <c r="O65" i="1"/>
  <c r="Y65" i="1"/>
  <c r="L66" i="1"/>
  <c r="M66" i="1"/>
  <c r="N66" i="1"/>
  <c r="O66" i="1"/>
  <c r="L67" i="1"/>
  <c r="M67" i="1"/>
  <c r="N67" i="1"/>
  <c r="O67" i="1"/>
  <c r="L68" i="1"/>
  <c r="M68" i="1"/>
  <c r="N68" i="1"/>
  <c r="O68" i="1"/>
  <c r="Y68" i="1"/>
  <c r="L69" i="1"/>
  <c r="M69" i="1"/>
  <c r="N69" i="1"/>
  <c r="O69" i="1"/>
  <c r="L70" i="1"/>
  <c r="M70" i="1"/>
  <c r="N70" i="1"/>
  <c r="O70" i="1"/>
  <c r="O71" i="1" s="1"/>
  <c r="L71" i="1"/>
  <c r="M71" i="1"/>
  <c r="N71" i="1"/>
  <c r="V71" i="1" s="1"/>
  <c r="Y71" i="1"/>
  <c r="L72" i="1"/>
  <c r="M72" i="1"/>
  <c r="N72" i="1"/>
  <c r="O72" i="1"/>
  <c r="L73" i="1"/>
  <c r="M73" i="1"/>
  <c r="N73" i="1"/>
  <c r="O73" i="1"/>
  <c r="L74" i="1"/>
  <c r="M74" i="1"/>
  <c r="N74" i="1"/>
  <c r="O74" i="1"/>
  <c r="Y74" i="1"/>
  <c r="L75" i="1"/>
  <c r="M75" i="1"/>
  <c r="N75" i="1"/>
  <c r="O75" i="1"/>
  <c r="L76" i="1"/>
  <c r="M76" i="1"/>
  <c r="N76" i="1"/>
  <c r="O76" i="1"/>
  <c r="L77" i="1"/>
  <c r="M77" i="1"/>
  <c r="N77" i="1"/>
  <c r="V77" i="1" s="1"/>
  <c r="Z77" i="1" s="1"/>
  <c r="AA77" i="1" s="1"/>
  <c r="Y77" i="1"/>
  <c r="L78" i="1"/>
  <c r="M78" i="1"/>
  <c r="N78" i="1"/>
  <c r="O78" i="1"/>
  <c r="L79" i="1"/>
  <c r="M79" i="1"/>
  <c r="N79" i="1"/>
  <c r="O79" i="1"/>
  <c r="L80" i="1"/>
  <c r="M80" i="1"/>
  <c r="N80" i="1"/>
  <c r="V80" i="1" s="1"/>
  <c r="O80" i="1"/>
  <c r="Y80" i="1"/>
  <c r="L81" i="1"/>
  <c r="M81" i="1"/>
  <c r="N81" i="1"/>
  <c r="O81" i="1"/>
  <c r="L82" i="1"/>
  <c r="M82" i="1"/>
  <c r="N82" i="1"/>
  <c r="O82" i="1"/>
  <c r="O83" i="1" s="1"/>
  <c r="L83" i="1"/>
  <c r="M83" i="1"/>
  <c r="N83" i="1"/>
  <c r="V83" i="1" s="1"/>
  <c r="Z83" i="1" s="1"/>
  <c r="AA83" i="1" s="1"/>
  <c r="Y83" i="1"/>
  <c r="L84" i="1"/>
  <c r="M84" i="1"/>
  <c r="N84" i="1"/>
  <c r="O84" i="1"/>
  <c r="L85" i="1"/>
  <c r="M85" i="1"/>
  <c r="N85" i="1"/>
  <c r="O85" i="1"/>
  <c r="L86" i="1"/>
  <c r="M86" i="1"/>
  <c r="N86" i="1"/>
  <c r="V86" i="1" s="1"/>
  <c r="O86" i="1"/>
  <c r="Y86" i="1"/>
  <c r="L87" i="1"/>
  <c r="M87" i="1"/>
  <c r="N87" i="1"/>
  <c r="O87" i="1"/>
  <c r="L88" i="1"/>
  <c r="M88" i="1"/>
  <c r="N88" i="1"/>
  <c r="O88" i="1"/>
  <c r="O89" i="1" s="1"/>
  <c r="L89" i="1"/>
  <c r="M89" i="1"/>
  <c r="N89" i="1"/>
  <c r="V89" i="1" s="1"/>
  <c r="Y89" i="1"/>
  <c r="L90" i="1"/>
  <c r="M90" i="1"/>
  <c r="N90" i="1"/>
  <c r="O90" i="1"/>
  <c r="L91" i="1"/>
  <c r="M91" i="1"/>
  <c r="N91" i="1"/>
  <c r="O91" i="1"/>
  <c r="L92" i="1"/>
  <c r="M92" i="1"/>
  <c r="N92" i="1"/>
  <c r="V92" i="1" s="1"/>
  <c r="O92" i="1"/>
  <c r="Y92" i="1"/>
  <c r="L93" i="1"/>
  <c r="M93" i="1"/>
  <c r="N93" i="1"/>
  <c r="O93" i="1"/>
  <c r="L94" i="1"/>
  <c r="M94" i="1"/>
  <c r="N94" i="1"/>
  <c r="O94" i="1"/>
  <c r="L95" i="1"/>
  <c r="M95" i="1"/>
  <c r="N95" i="1"/>
  <c r="V95" i="1" s="1"/>
  <c r="Y95" i="1"/>
  <c r="L96" i="1"/>
  <c r="M96" i="1"/>
  <c r="N96" i="1"/>
  <c r="O96" i="1"/>
  <c r="L97" i="1"/>
  <c r="M97" i="1"/>
  <c r="N97" i="1"/>
  <c r="O97" i="1"/>
  <c r="L98" i="1"/>
  <c r="M98" i="1"/>
  <c r="N98" i="1"/>
  <c r="V98" i="1" s="1"/>
  <c r="O98" i="1"/>
  <c r="Y98" i="1"/>
  <c r="L99" i="1"/>
  <c r="M99" i="1"/>
  <c r="N99" i="1"/>
  <c r="O99" i="1"/>
  <c r="L100" i="1"/>
  <c r="M100" i="1"/>
  <c r="N100" i="1"/>
  <c r="O100" i="1"/>
  <c r="O101" i="1" s="1"/>
  <c r="L101" i="1"/>
  <c r="M101" i="1"/>
  <c r="N101" i="1"/>
  <c r="V101" i="1" s="1"/>
  <c r="Z101" i="1" s="1"/>
  <c r="AA101" i="1" s="1"/>
  <c r="Y101" i="1"/>
  <c r="L102" i="1"/>
  <c r="M102" i="1"/>
  <c r="N102" i="1"/>
  <c r="O102" i="1"/>
  <c r="L103" i="1"/>
  <c r="M103" i="1"/>
  <c r="N103" i="1"/>
  <c r="O103" i="1"/>
  <c r="L104" i="1"/>
  <c r="M104" i="1"/>
  <c r="N104" i="1"/>
  <c r="V104" i="1" s="1"/>
  <c r="O104" i="1"/>
  <c r="Y104" i="1"/>
  <c r="L105" i="1"/>
  <c r="M105" i="1"/>
  <c r="N105" i="1"/>
  <c r="O105" i="1"/>
  <c r="L106" i="1"/>
  <c r="M106" i="1"/>
  <c r="N106" i="1"/>
  <c r="O106" i="1"/>
  <c r="O107" i="1" s="1"/>
  <c r="L107" i="1"/>
  <c r="M107" i="1"/>
  <c r="N107" i="1"/>
  <c r="V107" i="1" s="1"/>
  <c r="Y107" i="1"/>
  <c r="L108" i="1"/>
  <c r="M108" i="1"/>
  <c r="N108" i="1"/>
  <c r="O108" i="1"/>
  <c r="L111" i="1"/>
  <c r="M111" i="1"/>
  <c r="N111" i="1"/>
  <c r="O111" i="1"/>
  <c r="L112" i="1"/>
  <c r="M112" i="1"/>
  <c r="N112" i="1"/>
  <c r="O112" i="1"/>
  <c r="Y112" i="1"/>
  <c r="L113" i="1"/>
  <c r="M113" i="1"/>
  <c r="N113" i="1"/>
  <c r="O113" i="1"/>
  <c r="L114" i="1"/>
  <c r="M114" i="1"/>
  <c r="N114" i="1"/>
  <c r="O114" i="1"/>
  <c r="L115" i="1"/>
  <c r="M115" i="1"/>
  <c r="N115" i="1"/>
  <c r="V115" i="1" s="1"/>
  <c r="O115" i="1"/>
  <c r="Y115" i="1"/>
  <c r="L116" i="1"/>
  <c r="M116" i="1"/>
  <c r="N116" i="1"/>
  <c r="O116" i="1"/>
  <c r="L117" i="1"/>
  <c r="M117" i="1"/>
  <c r="N117" i="1"/>
  <c r="O117" i="1"/>
  <c r="L118" i="1"/>
  <c r="M118" i="1"/>
  <c r="N118" i="1"/>
  <c r="V118" i="1" s="1"/>
  <c r="Y118" i="1"/>
  <c r="L119" i="1"/>
  <c r="M119" i="1"/>
  <c r="N119" i="1"/>
  <c r="O119" i="1"/>
  <c r="L121" i="1"/>
  <c r="M121" i="1"/>
  <c r="N121" i="1"/>
  <c r="O121" i="1"/>
  <c r="L122" i="1"/>
  <c r="M122" i="1"/>
  <c r="N122" i="1"/>
  <c r="V122" i="1" s="1"/>
  <c r="O122" i="1"/>
  <c r="Y122" i="1"/>
  <c r="L123" i="1"/>
  <c r="M123" i="1"/>
  <c r="N123" i="1"/>
  <c r="O123" i="1"/>
  <c r="L124" i="1"/>
  <c r="M124" i="1"/>
  <c r="N124" i="1"/>
  <c r="O124" i="1"/>
  <c r="O125" i="1" s="1"/>
  <c r="L125" i="1"/>
  <c r="M125" i="1"/>
  <c r="N125" i="1"/>
  <c r="V125" i="1" s="1"/>
  <c r="Z125" i="1" s="1"/>
  <c r="AA125" i="1" s="1"/>
  <c r="Y125" i="1"/>
  <c r="L126" i="1"/>
  <c r="M126" i="1"/>
  <c r="N126" i="1"/>
  <c r="O126" i="1"/>
  <c r="L127" i="1"/>
  <c r="M127" i="1"/>
  <c r="N127" i="1"/>
  <c r="O127" i="1"/>
  <c r="L128" i="1"/>
  <c r="M128" i="1"/>
  <c r="N128" i="1"/>
  <c r="V128" i="1" s="1"/>
  <c r="O128" i="1"/>
  <c r="Y128" i="1"/>
  <c r="L129" i="1"/>
  <c r="M129" i="1"/>
  <c r="N129" i="1"/>
  <c r="O129" i="1"/>
  <c r="L130" i="1"/>
  <c r="M130" i="1"/>
  <c r="N130" i="1"/>
  <c r="O130" i="1"/>
  <c r="L131" i="1"/>
  <c r="M131" i="1"/>
  <c r="N131" i="1"/>
  <c r="V131" i="1" s="1"/>
  <c r="Y131" i="1"/>
  <c r="L132" i="1"/>
  <c r="M132" i="1"/>
  <c r="N132" i="1"/>
  <c r="O132" i="1"/>
  <c r="L133" i="1"/>
  <c r="M133" i="1"/>
  <c r="N133" i="1"/>
  <c r="O133" i="1"/>
  <c r="L134" i="1"/>
  <c r="M134" i="1"/>
  <c r="N134" i="1"/>
  <c r="V134" i="1" s="1"/>
  <c r="O134" i="1"/>
  <c r="Y134" i="1"/>
  <c r="L135" i="1"/>
  <c r="M135" i="1"/>
  <c r="N135" i="1"/>
  <c r="O135" i="1"/>
  <c r="L136" i="1"/>
  <c r="M136" i="1"/>
  <c r="N136" i="1"/>
  <c r="O136" i="1"/>
  <c r="L137" i="1"/>
  <c r="M137" i="1"/>
  <c r="N137" i="1"/>
  <c r="V137" i="1" s="1"/>
  <c r="Y137" i="1"/>
  <c r="L138" i="1"/>
  <c r="M138" i="1"/>
  <c r="N138" i="1"/>
  <c r="O138" i="1"/>
  <c r="L139" i="1"/>
  <c r="M139" i="1"/>
  <c r="N139" i="1"/>
  <c r="O139" i="1"/>
  <c r="L140" i="1"/>
  <c r="M140" i="1"/>
  <c r="N140" i="1"/>
  <c r="V140" i="1" s="1"/>
  <c r="O140" i="1"/>
  <c r="Y140" i="1"/>
  <c r="L141" i="1"/>
  <c r="M141" i="1"/>
  <c r="N141" i="1"/>
  <c r="O141" i="1"/>
  <c r="L142" i="1"/>
  <c r="M142" i="1"/>
  <c r="N142" i="1"/>
  <c r="O142" i="1"/>
  <c r="L143" i="1"/>
  <c r="M143" i="1"/>
  <c r="N143" i="1"/>
  <c r="V143" i="1" s="1"/>
  <c r="Y143" i="1"/>
  <c r="L144" i="1"/>
  <c r="M144" i="1"/>
  <c r="N144" i="1"/>
  <c r="O144" i="1"/>
  <c r="L145" i="1"/>
  <c r="M145" i="1"/>
  <c r="N145" i="1"/>
  <c r="O145" i="1"/>
  <c r="L146" i="1"/>
  <c r="M146" i="1"/>
  <c r="N146" i="1"/>
  <c r="V146" i="1" s="1"/>
  <c r="O146" i="1"/>
  <c r="Y146" i="1"/>
  <c r="L147" i="1"/>
  <c r="M147" i="1"/>
  <c r="N147" i="1"/>
  <c r="O147" i="1"/>
  <c r="L148" i="1"/>
  <c r="M148" i="1"/>
  <c r="N148" i="1"/>
  <c r="O148" i="1"/>
  <c r="L149" i="1"/>
  <c r="M149" i="1"/>
  <c r="N149" i="1"/>
  <c r="V149" i="1" s="1"/>
  <c r="Y149" i="1"/>
  <c r="L150" i="1"/>
  <c r="M150" i="1"/>
  <c r="N150" i="1"/>
  <c r="O150" i="1"/>
  <c r="L151" i="1"/>
  <c r="M151" i="1"/>
  <c r="N151" i="1"/>
  <c r="O151" i="1"/>
  <c r="L152" i="1"/>
  <c r="M152" i="1"/>
  <c r="N152" i="1"/>
  <c r="V152" i="1" s="1"/>
  <c r="O152" i="1"/>
  <c r="Y152" i="1"/>
  <c r="L153" i="1"/>
  <c r="M153" i="1"/>
  <c r="N153" i="1"/>
  <c r="O153" i="1"/>
  <c r="L154" i="1"/>
  <c r="M154" i="1"/>
  <c r="N154" i="1"/>
  <c r="O154" i="1"/>
  <c r="L155" i="1"/>
  <c r="M155" i="1"/>
  <c r="N155" i="1"/>
  <c r="V155" i="1" s="1"/>
  <c r="Y155" i="1"/>
  <c r="L156" i="1"/>
  <c r="M156" i="1"/>
  <c r="N156" i="1"/>
  <c r="O156" i="1"/>
  <c r="L157" i="1"/>
  <c r="M157" i="1"/>
  <c r="N157" i="1"/>
  <c r="O157" i="1"/>
  <c r="L158" i="1"/>
  <c r="M158" i="1"/>
  <c r="N158" i="1"/>
  <c r="V158" i="1" s="1"/>
  <c r="O158" i="1"/>
  <c r="Y158" i="1"/>
  <c r="L159" i="1"/>
  <c r="M159" i="1"/>
  <c r="N159" i="1"/>
  <c r="O159" i="1"/>
  <c r="L160" i="1"/>
  <c r="M160" i="1"/>
  <c r="N160" i="1"/>
  <c r="O160" i="1"/>
  <c r="L161" i="1"/>
  <c r="M161" i="1"/>
  <c r="N161" i="1"/>
  <c r="V161" i="1" s="1"/>
  <c r="Y161" i="1"/>
  <c r="L162" i="1"/>
  <c r="M162" i="1"/>
  <c r="N162" i="1"/>
  <c r="O162" i="1"/>
  <c r="L163" i="1"/>
  <c r="M163" i="1"/>
  <c r="N163" i="1"/>
  <c r="O163" i="1"/>
  <c r="L164" i="1"/>
  <c r="M164" i="1"/>
  <c r="N164" i="1"/>
  <c r="V164" i="1" s="1"/>
  <c r="O164" i="1"/>
  <c r="Y164" i="1"/>
  <c r="L165" i="1"/>
  <c r="M165" i="1"/>
  <c r="N165" i="1"/>
  <c r="O165" i="1"/>
  <c r="L166" i="1"/>
  <c r="M166" i="1"/>
  <c r="N166" i="1"/>
  <c r="O166" i="1"/>
  <c r="L167" i="1"/>
  <c r="M167" i="1"/>
  <c r="N167" i="1"/>
  <c r="V167" i="1" s="1"/>
  <c r="Y167" i="1"/>
  <c r="L168" i="1"/>
  <c r="M168" i="1"/>
  <c r="N168" i="1"/>
  <c r="O168" i="1"/>
  <c r="L169" i="1"/>
  <c r="M169" i="1"/>
  <c r="N169" i="1"/>
  <c r="O169" i="1"/>
  <c r="L170" i="1"/>
  <c r="M170" i="1"/>
  <c r="N170" i="1"/>
  <c r="O170" i="1"/>
  <c r="L171" i="1"/>
  <c r="M171" i="1"/>
  <c r="N171" i="1"/>
  <c r="V171" i="1" s="1"/>
  <c r="O171" i="1"/>
  <c r="Y171" i="1"/>
  <c r="L172" i="1"/>
  <c r="M172" i="1"/>
  <c r="N172" i="1"/>
  <c r="O172" i="1"/>
  <c r="L173" i="1"/>
  <c r="M173" i="1"/>
  <c r="N173" i="1"/>
  <c r="O173" i="1"/>
  <c r="L174" i="1"/>
  <c r="M174" i="1"/>
  <c r="N174" i="1"/>
  <c r="O174" i="1"/>
  <c r="L175" i="1"/>
  <c r="M175" i="1"/>
  <c r="N175" i="1"/>
  <c r="V175" i="1" s="1"/>
  <c r="P175" i="1"/>
  <c r="Q175" i="1"/>
  <c r="R175" i="1"/>
  <c r="Y175" i="1"/>
  <c r="L176" i="1"/>
  <c r="M176" i="1"/>
  <c r="N176" i="1"/>
  <c r="O176" i="1"/>
  <c r="L177" i="1"/>
  <c r="M177" i="1"/>
  <c r="N177" i="1"/>
  <c r="O177" i="1"/>
  <c r="L178" i="1"/>
  <c r="M178" i="1"/>
  <c r="N178" i="1"/>
  <c r="V178" i="1" s="1"/>
  <c r="Y178" i="1"/>
  <c r="L179" i="1"/>
  <c r="M179" i="1"/>
  <c r="N179" i="1"/>
  <c r="O179" i="1"/>
  <c r="L180" i="1"/>
  <c r="M180" i="1"/>
  <c r="N180" i="1"/>
  <c r="O180" i="1"/>
  <c r="L181" i="1"/>
  <c r="M181" i="1"/>
  <c r="N181" i="1"/>
  <c r="O181" i="1"/>
  <c r="L182" i="1"/>
  <c r="M182" i="1"/>
  <c r="N182" i="1"/>
  <c r="V182" i="1" s="1"/>
  <c r="O182" i="1"/>
  <c r="P182" i="1"/>
  <c r="Q182" i="1"/>
  <c r="R182" i="1"/>
  <c r="Y182" i="1"/>
  <c r="L183" i="1"/>
  <c r="M183" i="1"/>
  <c r="N183" i="1"/>
  <c r="O183" i="1"/>
  <c r="L184" i="1"/>
  <c r="M184" i="1"/>
  <c r="N184" i="1"/>
  <c r="O184" i="1"/>
  <c r="L185" i="1"/>
  <c r="M185" i="1"/>
  <c r="N185" i="1"/>
  <c r="V185" i="1" s="1"/>
  <c r="Y185" i="1"/>
  <c r="L186" i="1"/>
  <c r="M186" i="1"/>
  <c r="N186" i="1"/>
  <c r="O186" i="1"/>
  <c r="L187" i="1"/>
  <c r="M187" i="1"/>
  <c r="N187" i="1"/>
  <c r="O187" i="1"/>
  <c r="L188" i="1"/>
  <c r="M188" i="1"/>
  <c r="N188" i="1"/>
  <c r="V188" i="1" s="1"/>
  <c r="O188" i="1"/>
  <c r="Y188" i="1"/>
  <c r="L189" i="1"/>
  <c r="M189" i="1"/>
  <c r="N189" i="1"/>
  <c r="O189" i="1"/>
  <c r="L191" i="1"/>
  <c r="M191" i="1"/>
  <c r="N191" i="1"/>
  <c r="O191" i="1"/>
  <c r="L192" i="1"/>
  <c r="M192" i="1"/>
  <c r="N192" i="1"/>
  <c r="V192" i="1" s="1"/>
  <c r="Y192" i="1"/>
  <c r="L193" i="1"/>
  <c r="M193" i="1"/>
  <c r="N193" i="1"/>
  <c r="O193" i="1"/>
  <c r="L194" i="1"/>
  <c r="M194" i="1"/>
  <c r="N194" i="1"/>
  <c r="O194" i="1"/>
  <c r="L195" i="1"/>
  <c r="M195" i="1"/>
  <c r="N195" i="1"/>
  <c r="V195" i="1" s="1"/>
  <c r="O195" i="1"/>
  <c r="Y195" i="1"/>
  <c r="L196" i="1"/>
  <c r="M196" i="1"/>
  <c r="N196" i="1"/>
  <c r="O196" i="1"/>
  <c r="L197" i="1"/>
  <c r="M197" i="1"/>
  <c r="N197" i="1"/>
  <c r="O197" i="1"/>
  <c r="L198" i="1"/>
  <c r="M198" i="1"/>
  <c r="N198" i="1"/>
  <c r="V198" i="1" s="1"/>
  <c r="Y198" i="1"/>
  <c r="L199" i="1"/>
  <c r="M199" i="1"/>
  <c r="N199" i="1"/>
  <c r="O199" i="1"/>
  <c r="L200" i="1"/>
  <c r="M200" i="1"/>
  <c r="N200" i="1"/>
  <c r="O200" i="1"/>
  <c r="L201" i="1"/>
  <c r="Y201" i="1"/>
  <c r="L202" i="1"/>
  <c r="M202" i="1"/>
  <c r="N202" i="1"/>
  <c r="O202" i="1"/>
  <c r="L203" i="1"/>
  <c r="M203" i="1"/>
  <c r="N203" i="1"/>
  <c r="O203" i="1"/>
  <c r="L204" i="1"/>
  <c r="M204" i="1"/>
  <c r="N204" i="1"/>
  <c r="V204" i="1" s="1"/>
  <c r="O204" i="1"/>
  <c r="Y204" i="1"/>
  <c r="L205" i="1"/>
  <c r="M205" i="1"/>
  <c r="N205" i="1"/>
  <c r="O205" i="1"/>
  <c r="L206" i="1"/>
  <c r="M206" i="1"/>
  <c r="N206" i="1"/>
  <c r="O206" i="1"/>
  <c r="L207" i="1"/>
  <c r="M207" i="1"/>
  <c r="N207" i="1"/>
  <c r="V207" i="1" s="1"/>
  <c r="Y207" i="1"/>
  <c r="L208" i="1"/>
  <c r="M208" i="1"/>
  <c r="N208" i="1"/>
  <c r="O208" i="1"/>
  <c r="L209" i="1"/>
  <c r="M209" i="1"/>
  <c r="N209" i="1"/>
  <c r="O209" i="1"/>
  <c r="L210" i="1"/>
  <c r="M210" i="1"/>
  <c r="N210" i="1"/>
  <c r="V210" i="1" s="1"/>
  <c r="O210" i="1"/>
  <c r="Y210" i="1"/>
  <c r="L211" i="1"/>
  <c r="M211" i="1"/>
  <c r="N211" i="1"/>
  <c r="O211" i="1"/>
  <c r="L212" i="1"/>
  <c r="M212" i="1"/>
  <c r="N212" i="1"/>
  <c r="O212" i="1"/>
  <c r="L213" i="1"/>
  <c r="M213" i="1"/>
  <c r="N213" i="1"/>
  <c r="V213" i="1" s="1"/>
  <c r="Y213" i="1"/>
  <c r="L214" i="1"/>
  <c r="M214" i="1"/>
  <c r="N214" i="1"/>
  <c r="O214" i="1"/>
  <c r="L215" i="1"/>
  <c r="M215" i="1"/>
  <c r="N215" i="1"/>
  <c r="O215" i="1"/>
  <c r="L216" i="1"/>
  <c r="M216" i="1"/>
  <c r="N216" i="1"/>
  <c r="V216" i="1" s="1"/>
  <c r="Y216" i="1"/>
  <c r="L217" i="1"/>
  <c r="M217" i="1"/>
  <c r="N217" i="1"/>
  <c r="O217" i="1"/>
  <c r="L218" i="1"/>
  <c r="M218" i="1"/>
  <c r="N218" i="1"/>
  <c r="O218" i="1"/>
  <c r="L219" i="1"/>
  <c r="M219" i="1"/>
  <c r="N219" i="1"/>
  <c r="V219" i="1" s="1"/>
  <c r="O219" i="1"/>
  <c r="Y219" i="1"/>
  <c r="L220" i="1"/>
  <c r="M220" i="1"/>
  <c r="N220" i="1"/>
  <c r="O220" i="1"/>
  <c r="O222" i="1" s="1"/>
  <c r="L221" i="1"/>
  <c r="M221" i="1"/>
  <c r="N221" i="1"/>
  <c r="O221" i="1"/>
  <c r="L222" i="1"/>
  <c r="M222" i="1"/>
  <c r="N222" i="1"/>
  <c r="V222" i="1" s="1"/>
  <c r="Y222" i="1"/>
  <c r="L223" i="1"/>
  <c r="M223" i="1"/>
  <c r="N223" i="1"/>
  <c r="O223" i="1"/>
  <c r="L224" i="1"/>
  <c r="M224" i="1"/>
  <c r="N224" i="1"/>
  <c r="O224" i="1"/>
  <c r="Y225" i="1"/>
  <c r="L226" i="1"/>
  <c r="M226" i="1"/>
  <c r="N226" i="1"/>
  <c r="O226" i="1"/>
  <c r="L227" i="1"/>
  <c r="M227" i="1"/>
  <c r="N227" i="1"/>
  <c r="O227" i="1"/>
  <c r="Y228" i="1"/>
  <c r="L229" i="1"/>
  <c r="M229" i="1"/>
  <c r="N229" i="1"/>
  <c r="O229" i="1"/>
  <c r="L230" i="1"/>
  <c r="M230" i="1"/>
  <c r="M231" i="1" s="1"/>
  <c r="N230" i="1"/>
  <c r="O230" i="1"/>
  <c r="Y231" i="1"/>
  <c r="L232" i="1"/>
  <c r="M232" i="1"/>
  <c r="N232" i="1"/>
  <c r="O232" i="1"/>
  <c r="L233" i="1"/>
  <c r="M233" i="1"/>
  <c r="N233" i="1"/>
  <c r="O233" i="1"/>
  <c r="Y234" i="1"/>
  <c r="L235" i="1"/>
  <c r="M235" i="1"/>
  <c r="N235" i="1"/>
  <c r="O235" i="1"/>
  <c r="L236" i="1"/>
  <c r="M236" i="1"/>
  <c r="N236" i="1"/>
  <c r="O236" i="1"/>
  <c r="L237" i="1"/>
  <c r="M237" i="1"/>
  <c r="N237" i="1"/>
  <c r="V237" i="1"/>
  <c r="Y237" i="1"/>
  <c r="L238" i="1"/>
  <c r="M238" i="1"/>
  <c r="N238" i="1"/>
  <c r="O238" i="1"/>
  <c r="L239" i="1"/>
  <c r="M239" i="1"/>
  <c r="N239" i="1"/>
  <c r="O239" i="1"/>
  <c r="L240" i="1"/>
  <c r="M240" i="1"/>
  <c r="N240" i="1"/>
  <c r="V240" i="1" s="1"/>
  <c r="O240" i="1"/>
  <c r="Y240" i="1"/>
  <c r="L241" i="1"/>
  <c r="M241" i="1"/>
  <c r="N241" i="1"/>
  <c r="O241" i="1"/>
  <c r="L242" i="1"/>
  <c r="M242" i="1"/>
  <c r="N242" i="1"/>
  <c r="O242" i="1"/>
  <c r="L243" i="1"/>
  <c r="Y243" i="1"/>
  <c r="L244" i="1"/>
  <c r="M244" i="1"/>
  <c r="N244" i="1"/>
  <c r="O244" i="1"/>
  <c r="L245" i="1"/>
  <c r="M245" i="1"/>
  <c r="N245" i="1"/>
  <c r="O245" i="1"/>
  <c r="L246" i="1"/>
  <c r="M246" i="1"/>
  <c r="N246" i="1"/>
  <c r="V246" i="1" s="1"/>
  <c r="O246" i="1"/>
  <c r="Y246" i="1"/>
  <c r="L247" i="1"/>
  <c r="M247" i="1"/>
  <c r="N247" i="1"/>
  <c r="O247" i="1"/>
  <c r="L248" i="1"/>
  <c r="M248" i="1"/>
  <c r="N248" i="1"/>
  <c r="O248" i="1"/>
  <c r="L249" i="1"/>
  <c r="M249" i="1"/>
  <c r="N249" i="1"/>
  <c r="O249" i="1"/>
  <c r="Y250" i="1"/>
  <c r="L251" i="1"/>
  <c r="M251" i="1"/>
  <c r="N251" i="1"/>
  <c r="O251" i="1"/>
  <c r="L252" i="1"/>
  <c r="M252" i="1"/>
  <c r="N252" i="1"/>
  <c r="O252" i="1"/>
  <c r="L253" i="1"/>
  <c r="M253" i="1"/>
  <c r="Y253" i="1"/>
  <c r="L257" i="1"/>
  <c r="M257" i="1"/>
  <c r="N257" i="1"/>
  <c r="O257" i="1"/>
  <c r="L258" i="1"/>
  <c r="M258" i="1"/>
  <c r="N258" i="1"/>
  <c r="O258" i="1"/>
  <c r="Y259" i="1"/>
  <c r="L260" i="1"/>
  <c r="M260" i="1"/>
  <c r="N260" i="1"/>
  <c r="O260" i="1"/>
  <c r="L261" i="1"/>
  <c r="M261" i="1"/>
  <c r="N261" i="1"/>
  <c r="O261" i="1"/>
  <c r="L262" i="1"/>
  <c r="M262" i="1"/>
  <c r="N262" i="1"/>
  <c r="V262" i="1" s="1"/>
  <c r="Y262" i="1"/>
  <c r="L263" i="1"/>
  <c r="M263" i="1"/>
  <c r="N263" i="1"/>
  <c r="O263" i="1"/>
  <c r="L264" i="1"/>
  <c r="M264" i="1"/>
  <c r="N264" i="1"/>
  <c r="O264" i="1"/>
  <c r="L265" i="1"/>
  <c r="M265" i="1"/>
  <c r="N265" i="1"/>
  <c r="V265" i="1" s="1"/>
  <c r="Y265" i="1"/>
  <c r="L266" i="1"/>
  <c r="M266" i="1"/>
  <c r="N266" i="1"/>
  <c r="O266" i="1"/>
  <c r="L267" i="1"/>
  <c r="M267" i="1"/>
  <c r="N267" i="1"/>
  <c r="O267" i="1"/>
  <c r="L268" i="1"/>
  <c r="M268" i="1"/>
  <c r="N268" i="1"/>
  <c r="V268" i="1" s="1"/>
  <c r="O268" i="1"/>
  <c r="P268" i="1"/>
  <c r="Q268" i="1"/>
  <c r="R268" i="1"/>
  <c r="Y268" i="1"/>
  <c r="L269" i="1"/>
  <c r="M269" i="1"/>
  <c r="N269" i="1"/>
  <c r="O269" i="1"/>
  <c r="O270" i="1" s="1"/>
  <c r="L270" i="1"/>
  <c r="M270" i="1"/>
  <c r="N270" i="1"/>
  <c r="V270" i="1" s="1"/>
  <c r="Z270" i="1" s="1"/>
  <c r="AA270" i="1" s="1"/>
  <c r="Y270" i="1"/>
  <c r="L271" i="1"/>
  <c r="L272" i="1" s="1"/>
  <c r="M271" i="1"/>
  <c r="M272" i="1" s="1"/>
  <c r="N271" i="1"/>
  <c r="N272" i="1" s="1"/>
  <c r="V272" i="1" s="1"/>
  <c r="O271" i="1"/>
  <c r="O272" i="1" s="1"/>
  <c r="Y272" i="1"/>
  <c r="L273" i="1"/>
  <c r="L274" i="1" s="1"/>
  <c r="M273" i="1"/>
  <c r="M274" i="1" s="1"/>
  <c r="N273" i="1"/>
  <c r="N274" i="1" s="1"/>
  <c r="V274" i="1" s="1"/>
  <c r="O273" i="1"/>
  <c r="O274" i="1" s="1"/>
  <c r="Y274" i="1"/>
  <c r="L275" i="1"/>
  <c r="M275" i="1"/>
  <c r="N275" i="1"/>
  <c r="O275" i="1"/>
  <c r="L276" i="1"/>
  <c r="M276" i="1"/>
  <c r="N276" i="1"/>
  <c r="O276" i="1"/>
  <c r="Y277" i="1"/>
  <c r="L278" i="1"/>
  <c r="M278" i="1"/>
  <c r="N278" i="1"/>
  <c r="O278" i="1"/>
  <c r="L279" i="1"/>
  <c r="M279" i="1"/>
  <c r="N279" i="1"/>
  <c r="O279" i="1"/>
  <c r="Y280" i="1"/>
  <c r="L281" i="1"/>
  <c r="M281" i="1"/>
  <c r="N281" i="1"/>
  <c r="O281" i="1"/>
  <c r="L282" i="1"/>
  <c r="M282" i="1"/>
  <c r="N282" i="1"/>
  <c r="O282" i="1"/>
  <c r="L283" i="1"/>
  <c r="M283" i="1"/>
  <c r="N283" i="1"/>
  <c r="V283" i="1" s="1"/>
  <c r="Z283" i="1" s="1"/>
  <c r="AA283" i="1" s="1"/>
  <c r="Y283" i="1"/>
  <c r="L284" i="1"/>
  <c r="M284" i="1"/>
  <c r="N284" i="1"/>
  <c r="O284" i="1"/>
  <c r="L285" i="1"/>
  <c r="M285" i="1"/>
  <c r="N285" i="1"/>
  <c r="O285" i="1"/>
  <c r="L286" i="1"/>
  <c r="M286" i="1"/>
  <c r="Y286" i="1"/>
  <c r="L287" i="1"/>
  <c r="M287" i="1"/>
  <c r="N287" i="1"/>
  <c r="O287" i="1"/>
  <c r="L288" i="1"/>
  <c r="M288" i="1"/>
  <c r="N288" i="1"/>
  <c r="O288" i="1"/>
  <c r="L289" i="1"/>
  <c r="P289" i="1"/>
  <c r="Q289" i="1"/>
  <c r="R289" i="1"/>
  <c r="Y289" i="1"/>
  <c r="L290" i="1"/>
  <c r="M290" i="1"/>
  <c r="N290" i="1"/>
  <c r="O290" i="1"/>
  <c r="L291" i="1"/>
  <c r="M291" i="1"/>
  <c r="N291" i="1"/>
  <c r="O291" i="1"/>
  <c r="L292" i="1"/>
  <c r="P292" i="1"/>
  <c r="Q292" i="1"/>
  <c r="R292" i="1"/>
  <c r="Y292" i="1"/>
  <c r="L293" i="1"/>
  <c r="M293" i="1"/>
  <c r="N293" i="1"/>
  <c r="O293" i="1"/>
  <c r="L294" i="1"/>
  <c r="M294" i="1"/>
  <c r="N294" i="1"/>
  <c r="O294" i="1"/>
  <c r="Y295" i="1"/>
  <c r="L296" i="1"/>
  <c r="M296" i="1"/>
  <c r="N296" i="1"/>
  <c r="O296" i="1"/>
  <c r="L297" i="1"/>
  <c r="M297" i="1"/>
  <c r="N297" i="1"/>
  <c r="O297" i="1"/>
  <c r="Y298" i="1"/>
  <c r="L299" i="1"/>
  <c r="M299" i="1"/>
  <c r="N299" i="1"/>
  <c r="O299" i="1"/>
  <c r="L300" i="1"/>
  <c r="M300" i="1"/>
  <c r="N300" i="1"/>
  <c r="O300" i="1"/>
  <c r="L301" i="1"/>
  <c r="Y301" i="1"/>
  <c r="L302" i="1"/>
  <c r="M302" i="1"/>
  <c r="N302" i="1"/>
  <c r="O302" i="1"/>
  <c r="L303" i="1"/>
  <c r="M303" i="1"/>
  <c r="N303" i="1"/>
  <c r="O303" i="1"/>
  <c r="L304" i="1"/>
  <c r="M304" i="1"/>
  <c r="N304" i="1"/>
  <c r="V304" i="1" s="1"/>
  <c r="Y304" i="1"/>
  <c r="L305" i="1"/>
  <c r="M305" i="1"/>
  <c r="N305" i="1"/>
  <c r="O305" i="1"/>
  <c r="L324" i="1"/>
  <c r="M324" i="1"/>
  <c r="N324" i="1"/>
  <c r="O324" i="1"/>
  <c r="L325" i="1"/>
  <c r="M325" i="1"/>
  <c r="N325" i="1"/>
  <c r="V325" i="1" s="1"/>
  <c r="O325" i="1"/>
  <c r="Y325" i="1"/>
  <c r="L326" i="1"/>
  <c r="M326" i="1"/>
  <c r="N326" i="1"/>
  <c r="O326" i="1"/>
  <c r="L327" i="1"/>
  <c r="M327" i="1"/>
  <c r="N327" i="1"/>
  <c r="O327" i="1"/>
  <c r="L328" i="1"/>
  <c r="M328" i="1"/>
  <c r="N328" i="1"/>
  <c r="V328" i="1" s="1"/>
  <c r="Y328" i="1"/>
  <c r="L329" i="1"/>
  <c r="M329" i="1"/>
  <c r="N329" i="1"/>
  <c r="O329" i="1"/>
  <c r="L330" i="1"/>
  <c r="M330" i="1"/>
  <c r="N330" i="1"/>
  <c r="O330" i="1"/>
  <c r="L331" i="1"/>
  <c r="M331" i="1"/>
  <c r="N331" i="1"/>
  <c r="V331" i="1" s="1"/>
  <c r="O331" i="1"/>
  <c r="Y331" i="1"/>
  <c r="L332" i="1"/>
  <c r="M332" i="1"/>
  <c r="N332" i="1"/>
  <c r="O332" i="1"/>
  <c r="L333" i="1"/>
  <c r="M333" i="1"/>
  <c r="N333" i="1"/>
  <c r="O333" i="1"/>
  <c r="Y334" i="1"/>
  <c r="L335" i="1"/>
  <c r="M335" i="1"/>
  <c r="N335" i="1"/>
  <c r="O335" i="1"/>
  <c r="L336" i="1"/>
  <c r="M336" i="1"/>
  <c r="N336" i="1"/>
  <c r="O336" i="1"/>
  <c r="L337" i="1"/>
  <c r="M337" i="1"/>
  <c r="N337" i="1"/>
  <c r="V337" i="1" s="1"/>
  <c r="O337" i="1"/>
  <c r="Y337" i="1"/>
  <c r="L338" i="1"/>
  <c r="M338" i="1"/>
  <c r="N338" i="1"/>
  <c r="O338" i="1"/>
  <c r="L339" i="1"/>
  <c r="M339" i="1"/>
  <c r="N339" i="1"/>
  <c r="O339" i="1"/>
  <c r="P342" i="1"/>
  <c r="Q342" i="1"/>
  <c r="R342" i="1"/>
  <c r="Y342" i="1"/>
  <c r="L343" i="1"/>
  <c r="M343" i="1"/>
  <c r="N343" i="1"/>
  <c r="O343" i="1"/>
  <c r="L344" i="1"/>
  <c r="M344" i="1"/>
  <c r="N344" i="1"/>
  <c r="O344" i="1"/>
  <c r="L345" i="1"/>
  <c r="M345" i="1"/>
  <c r="N345" i="1"/>
  <c r="O345" i="1"/>
  <c r="L346" i="1"/>
  <c r="M346" i="1"/>
  <c r="N346" i="1"/>
  <c r="V346" i="1" s="1"/>
  <c r="Y346" i="1"/>
  <c r="L347" i="1"/>
  <c r="M347" i="1"/>
  <c r="N347" i="1"/>
  <c r="O347" i="1"/>
  <c r="L348" i="1"/>
  <c r="M348" i="1"/>
  <c r="N348" i="1"/>
  <c r="O348" i="1"/>
  <c r="L349" i="1"/>
  <c r="M349" i="1"/>
  <c r="N349" i="1"/>
  <c r="V349" i="1" s="1"/>
  <c r="O349" i="1"/>
  <c r="Y349" i="1"/>
  <c r="L350" i="1"/>
  <c r="M350" i="1"/>
  <c r="N350" i="1"/>
  <c r="O350" i="1"/>
  <c r="L351" i="1"/>
  <c r="M351" i="1"/>
  <c r="N351" i="1"/>
  <c r="O351" i="1"/>
  <c r="L352" i="1"/>
  <c r="M352" i="1"/>
  <c r="N352" i="1"/>
  <c r="V352" i="1" s="1"/>
  <c r="Y352" i="1"/>
  <c r="L353" i="1"/>
  <c r="M353" i="1"/>
  <c r="N353" i="1"/>
  <c r="O353" i="1"/>
  <c r="L354" i="1"/>
  <c r="M354" i="1"/>
  <c r="N354" i="1"/>
  <c r="O354" i="1"/>
  <c r="L355" i="1"/>
  <c r="M355" i="1"/>
  <c r="N355" i="1"/>
  <c r="V355" i="1" s="1"/>
  <c r="O355" i="1"/>
  <c r="Y355" i="1"/>
  <c r="L356" i="1"/>
  <c r="M356" i="1"/>
  <c r="N356" i="1"/>
  <c r="O356" i="1"/>
  <c r="L357" i="1"/>
  <c r="M357" i="1"/>
  <c r="N357" i="1"/>
  <c r="O357" i="1"/>
  <c r="L358" i="1"/>
  <c r="M358" i="1"/>
  <c r="N358" i="1"/>
  <c r="V358" i="1" s="1"/>
  <c r="Y358" i="1"/>
  <c r="L359" i="1"/>
  <c r="M359" i="1"/>
  <c r="N359" i="1"/>
  <c r="O359" i="1"/>
  <c r="L360" i="1"/>
  <c r="M360" i="1"/>
  <c r="N360" i="1"/>
  <c r="O360" i="1"/>
  <c r="L361" i="1"/>
  <c r="M361" i="1"/>
  <c r="N361" i="1"/>
  <c r="V361" i="1" s="1"/>
  <c r="O361" i="1"/>
  <c r="Y361" i="1"/>
  <c r="L362" i="1"/>
  <c r="M362" i="1"/>
  <c r="N362" i="1"/>
  <c r="O362" i="1"/>
  <c r="L363" i="1"/>
  <c r="M363" i="1"/>
  <c r="N363" i="1"/>
  <c r="O363" i="1"/>
  <c r="L364" i="1"/>
  <c r="M364" i="1"/>
  <c r="N364" i="1"/>
  <c r="O364" i="1"/>
  <c r="L365" i="1"/>
  <c r="M365" i="1"/>
  <c r="N365" i="1"/>
  <c r="O365" i="1"/>
  <c r="L366" i="1"/>
  <c r="M366" i="1"/>
  <c r="N366" i="1"/>
  <c r="O366" i="1"/>
  <c r="L367" i="1"/>
  <c r="M367" i="1"/>
  <c r="N367" i="1"/>
  <c r="O367" i="1"/>
  <c r="L368" i="1"/>
  <c r="M368" i="1"/>
  <c r="N368" i="1"/>
  <c r="O368" i="1"/>
  <c r="L379" i="1"/>
  <c r="M379" i="1"/>
  <c r="N379" i="1"/>
  <c r="O379" i="1"/>
  <c r="L380" i="1"/>
  <c r="M380" i="1"/>
  <c r="N380" i="1"/>
  <c r="O380" i="1"/>
  <c r="L381" i="1"/>
  <c r="M381" i="1"/>
  <c r="N381" i="1"/>
  <c r="O381" i="1"/>
  <c r="Y382" i="1"/>
  <c r="L383" i="1"/>
  <c r="M383" i="1"/>
  <c r="N383" i="1"/>
  <c r="O383" i="1"/>
  <c r="L384" i="1"/>
  <c r="M384" i="1"/>
  <c r="N384" i="1"/>
  <c r="O384" i="1"/>
  <c r="L385" i="1"/>
  <c r="M385" i="1"/>
  <c r="N385" i="1"/>
  <c r="O385" i="1"/>
  <c r="L386" i="1"/>
  <c r="M386" i="1"/>
  <c r="N386" i="1"/>
  <c r="V386" i="1" s="1"/>
  <c r="Y386" i="1"/>
  <c r="L389" i="1"/>
  <c r="M389" i="1"/>
  <c r="N389" i="1"/>
  <c r="O389" i="1"/>
  <c r="L390" i="1"/>
  <c r="M390" i="1"/>
  <c r="N390" i="1"/>
  <c r="O390" i="1"/>
  <c r="L391" i="1"/>
  <c r="M391" i="1"/>
  <c r="Y391" i="1"/>
  <c r="L392" i="1"/>
  <c r="M392" i="1"/>
  <c r="N392" i="1"/>
  <c r="O392" i="1"/>
  <c r="L393" i="1"/>
  <c r="M393" i="1"/>
  <c r="N393" i="1"/>
  <c r="O393" i="1"/>
  <c r="L394" i="1"/>
  <c r="M394" i="1"/>
  <c r="N394" i="1"/>
  <c r="V394" i="1" s="1"/>
  <c r="O394" i="1"/>
  <c r="Y394" i="1"/>
  <c r="L395" i="1"/>
  <c r="M395" i="1"/>
  <c r="N395" i="1"/>
  <c r="O395" i="1"/>
  <c r="L396" i="1"/>
  <c r="M396" i="1"/>
  <c r="N396" i="1"/>
  <c r="O396" i="1"/>
  <c r="L397" i="1"/>
  <c r="M397" i="1"/>
  <c r="N397" i="1"/>
  <c r="V397" i="1" s="1"/>
  <c r="Y397" i="1"/>
  <c r="L398" i="1"/>
  <c r="M398" i="1"/>
  <c r="N398" i="1"/>
  <c r="O398" i="1"/>
  <c r="L399" i="1"/>
  <c r="M399" i="1"/>
  <c r="N399" i="1"/>
  <c r="O399" i="1"/>
  <c r="L400" i="1"/>
  <c r="M400" i="1"/>
  <c r="N400" i="1"/>
  <c r="V400" i="1" s="1"/>
  <c r="O400" i="1"/>
  <c r="Y400" i="1"/>
  <c r="L401" i="1"/>
  <c r="M401" i="1"/>
  <c r="N401" i="1"/>
  <c r="O401" i="1"/>
  <c r="L402" i="1"/>
  <c r="M402" i="1"/>
  <c r="N402" i="1"/>
  <c r="O402" i="1"/>
  <c r="L403" i="1"/>
  <c r="M403" i="1"/>
  <c r="N403" i="1"/>
  <c r="V403" i="1" s="1"/>
  <c r="Y403" i="1"/>
  <c r="L404" i="1"/>
  <c r="M404" i="1"/>
  <c r="N404" i="1"/>
  <c r="O404" i="1"/>
  <c r="L405" i="1"/>
  <c r="M405" i="1"/>
  <c r="N405" i="1"/>
  <c r="O405" i="1"/>
  <c r="L406" i="1"/>
  <c r="M406" i="1"/>
  <c r="N406" i="1"/>
  <c r="V406" i="1" s="1"/>
  <c r="O406" i="1"/>
  <c r="Y406" i="1"/>
  <c r="L407" i="1"/>
  <c r="M407" i="1"/>
  <c r="N407" i="1"/>
  <c r="O407" i="1"/>
  <c r="L408" i="1"/>
  <c r="M408" i="1"/>
  <c r="N408" i="1"/>
  <c r="O408" i="1"/>
  <c r="L409" i="1"/>
  <c r="M409" i="1"/>
  <c r="N409" i="1"/>
  <c r="V409" i="1" s="1"/>
  <c r="Y409" i="1"/>
  <c r="L410" i="1"/>
  <c r="M410" i="1"/>
  <c r="N410" i="1"/>
  <c r="O410" i="1"/>
  <c r="L411" i="1"/>
  <c r="M411" i="1"/>
  <c r="N411" i="1"/>
  <c r="O411" i="1"/>
  <c r="L412" i="1"/>
  <c r="M412" i="1"/>
  <c r="N412" i="1"/>
  <c r="V412" i="1" s="1"/>
  <c r="O412" i="1"/>
  <c r="Y412" i="1"/>
  <c r="L413" i="1"/>
  <c r="M413" i="1"/>
  <c r="N413" i="1"/>
  <c r="O413" i="1"/>
  <c r="L414" i="1"/>
  <c r="M414" i="1"/>
  <c r="N414" i="1"/>
  <c r="O414" i="1"/>
  <c r="L415" i="1"/>
  <c r="M415" i="1"/>
  <c r="N415" i="1"/>
  <c r="V415" i="1" s="1"/>
  <c r="Y415" i="1"/>
  <c r="L416" i="1"/>
  <c r="M416" i="1"/>
  <c r="N416" i="1"/>
  <c r="O416" i="1"/>
  <c r="L417" i="1"/>
  <c r="M417" i="1"/>
  <c r="N417" i="1"/>
  <c r="O417" i="1"/>
  <c r="L418" i="1"/>
  <c r="M418" i="1"/>
  <c r="N418" i="1"/>
  <c r="V418" i="1" s="1"/>
  <c r="O418" i="1"/>
  <c r="Y418" i="1"/>
  <c r="L419" i="1"/>
  <c r="M419" i="1"/>
  <c r="N419" i="1"/>
  <c r="O419" i="1"/>
  <c r="L420" i="1"/>
  <c r="M420" i="1"/>
  <c r="N420" i="1"/>
  <c r="O420" i="1"/>
  <c r="L421" i="1"/>
  <c r="M421" i="1"/>
  <c r="N421" i="1"/>
  <c r="V421" i="1" s="1"/>
  <c r="Y421" i="1"/>
  <c r="L422" i="1"/>
  <c r="M422" i="1"/>
  <c r="N422" i="1"/>
  <c r="O422" i="1"/>
  <c r="L423" i="1"/>
  <c r="M423" i="1"/>
  <c r="N423" i="1"/>
  <c r="O423" i="1"/>
  <c r="L424" i="1"/>
  <c r="M424" i="1"/>
  <c r="N424" i="1"/>
  <c r="V424" i="1" s="1"/>
  <c r="O424" i="1"/>
  <c r="Y424" i="1"/>
  <c r="L425" i="1"/>
  <c r="M425" i="1"/>
  <c r="N425" i="1"/>
  <c r="O425" i="1"/>
  <c r="L426" i="1"/>
  <c r="M426" i="1"/>
  <c r="N426" i="1"/>
  <c r="O426" i="1"/>
  <c r="L427" i="1"/>
  <c r="M427" i="1"/>
  <c r="N427" i="1"/>
  <c r="V427" i="1" s="1"/>
  <c r="Y427" i="1"/>
  <c r="L428" i="1"/>
  <c r="M428" i="1"/>
  <c r="N428" i="1"/>
  <c r="O428" i="1"/>
  <c r="L429" i="1"/>
  <c r="M429" i="1"/>
  <c r="N429" i="1"/>
  <c r="O429" i="1"/>
  <c r="L430" i="1"/>
  <c r="M430" i="1"/>
  <c r="N430" i="1"/>
  <c r="V430" i="1" s="1"/>
  <c r="O430" i="1"/>
  <c r="Y430" i="1"/>
  <c r="L431" i="1"/>
  <c r="M431" i="1"/>
  <c r="N431" i="1"/>
  <c r="O431" i="1"/>
  <c r="O432" i="1" s="1"/>
  <c r="L432" i="1"/>
  <c r="M432" i="1"/>
  <c r="N432" i="1"/>
  <c r="V432" i="1" s="1"/>
  <c r="Y432" i="1"/>
  <c r="L433" i="1"/>
  <c r="M433" i="1"/>
  <c r="N433" i="1"/>
  <c r="O433" i="1"/>
  <c r="L434" i="1"/>
  <c r="M434" i="1"/>
  <c r="N434" i="1"/>
  <c r="O434" i="1"/>
  <c r="L435" i="1"/>
  <c r="M435" i="1"/>
  <c r="N435" i="1"/>
  <c r="V435" i="1" s="1"/>
  <c r="O435" i="1"/>
  <c r="Y435" i="1"/>
  <c r="L436" i="1"/>
  <c r="M436" i="1"/>
  <c r="N436" i="1"/>
  <c r="O436" i="1"/>
  <c r="L437" i="1"/>
  <c r="M437" i="1"/>
  <c r="N437" i="1"/>
  <c r="O437" i="1"/>
  <c r="L438" i="1"/>
  <c r="M438" i="1"/>
  <c r="N438" i="1"/>
  <c r="V438" i="1" s="1"/>
  <c r="Y438" i="1"/>
  <c r="L439" i="1"/>
  <c r="M439" i="1"/>
  <c r="N439" i="1"/>
  <c r="O439" i="1"/>
  <c r="L440" i="1"/>
  <c r="M440" i="1"/>
  <c r="N440" i="1"/>
  <c r="O440" i="1"/>
  <c r="L441" i="1"/>
  <c r="M441" i="1"/>
  <c r="N441" i="1"/>
  <c r="V441" i="1" s="1"/>
  <c r="O441" i="1"/>
  <c r="Y441" i="1"/>
  <c r="L442" i="1"/>
  <c r="M442" i="1"/>
  <c r="N442" i="1"/>
  <c r="O442" i="1"/>
  <c r="L443" i="1"/>
  <c r="M443" i="1"/>
  <c r="N443" i="1"/>
  <c r="N444" i="1" s="1"/>
  <c r="V444" i="1" s="1"/>
  <c r="O443" i="1"/>
  <c r="L444" i="1"/>
  <c r="M444" i="1"/>
  <c r="Y444" i="1"/>
  <c r="L445" i="1"/>
  <c r="M445" i="1"/>
  <c r="N445" i="1"/>
  <c r="O445" i="1"/>
  <c r="L446" i="1"/>
  <c r="M446" i="1"/>
  <c r="N446" i="1"/>
  <c r="O446" i="1"/>
  <c r="L447" i="1"/>
  <c r="M447" i="1"/>
  <c r="N447" i="1"/>
  <c r="V447" i="1" s="1"/>
  <c r="O447" i="1"/>
  <c r="Y447" i="1"/>
  <c r="L448" i="1"/>
  <c r="M448" i="1"/>
  <c r="N448" i="1"/>
  <c r="O448" i="1"/>
  <c r="L449" i="1"/>
  <c r="M449" i="1"/>
  <c r="N449" i="1"/>
  <c r="O449" i="1"/>
  <c r="L450" i="1"/>
  <c r="M450" i="1"/>
  <c r="N450" i="1"/>
  <c r="V450" i="1" s="1"/>
  <c r="Y450" i="1"/>
  <c r="L451" i="1"/>
  <c r="M451" i="1"/>
  <c r="N451" i="1"/>
  <c r="O451" i="1"/>
  <c r="O453" i="1" s="1"/>
  <c r="Y453" i="1"/>
  <c r="L454" i="1"/>
  <c r="M454" i="1"/>
  <c r="N454" i="1"/>
  <c r="O454" i="1"/>
  <c r="L455" i="1"/>
  <c r="M455" i="1"/>
  <c r="N455" i="1"/>
  <c r="O455" i="1"/>
  <c r="L456" i="1"/>
  <c r="M456" i="1"/>
  <c r="N456" i="1"/>
  <c r="V456" i="1" s="1"/>
  <c r="Y456" i="1"/>
  <c r="L457" i="1"/>
  <c r="M457" i="1"/>
  <c r="N457" i="1"/>
  <c r="O457" i="1"/>
  <c r="L458" i="1"/>
  <c r="M458" i="1"/>
  <c r="N458" i="1"/>
  <c r="O458" i="1"/>
  <c r="L459" i="1"/>
  <c r="M459" i="1"/>
  <c r="N459" i="1"/>
  <c r="V459" i="1" s="1"/>
  <c r="O459" i="1"/>
  <c r="Y459" i="1"/>
  <c r="L460" i="1"/>
  <c r="M460" i="1"/>
  <c r="N460" i="1"/>
  <c r="O460" i="1"/>
  <c r="L461" i="1"/>
  <c r="M461" i="1"/>
  <c r="N461" i="1"/>
  <c r="O461" i="1"/>
  <c r="L462" i="1"/>
  <c r="M462" i="1"/>
  <c r="N462" i="1"/>
  <c r="V462" i="1" s="1"/>
  <c r="Y462" i="1"/>
  <c r="L463" i="1"/>
  <c r="M463" i="1"/>
  <c r="N463" i="1"/>
  <c r="O463" i="1"/>
  <c r="L464" i="1"/>
  <c r="M464" i="1"/>
  <c r="N464" i="1"/>
  <c r="O464" i="1"/>
  <c r="L465" i="1"/>
  <c r="M465" i="1"/>
  <c r="N465" i="1"/>
  <c r="V465" i="1" s="1"/>
  <c r="O465" i="1"/>
  <c r="Y465" i="1"/>
  <c r="L466" i="1"/>
  <c r="M466" i="1"/>
  <c r="N466" i="1"/>
  <c r="O466" i="1"/>
  <c r="L468" i="1"/>
  <c r="M468" i="1"/>
  <c r="N468" i="1"/>
  <c r="O468" i="1"/>
  <c r="L469" i="1"/>
  <c r="M469" i="1"/>
  <c r="N469" i="1"/>
  <c r="V469" i="1" s="1"/>
  <c r="Y469" i="1"/>
  <c r="L470" i="1"/>
  <c r="M470" i="1"/>
  <c r="N470" i="1"/>
  <c r="O470" i="1"/>
  <c r="L471" i="1"/>
  <c r="M471" i="1"/>
  <c r="N471" i="1"/>
  <c r="O471" i="1"/>
  <c r="L472" i="1"/>
  <c r="M472" i="1"/>
  <c r="N472" i="1"/>
  <c r="V472" i="1" s="1"/>
  <c r="O472" i="1"/>
  <c r="Y472" i="1"/>
  <c r="L473" i="1"/>
  <c r="M473" i="1"/>
  <c r="N473" i="1"/>
  <c r="O473" i="1"/>
  <c r="L474" i="1"/>
  <c r="M474" i="1"/>
  <c r="N474" i="1"/>
  <c r="O474" i="1"/>
  <c r="L475" i="1"/>
  <c r="M475" i="1"/>
  <c r="N475" i="1"/>
  <c r="V475" i="1" s="1"/>
  <c r="Y475" i="1"/>
  <c r="L476" i="1"/>
  <c r="M476" i="1"/>
  <c r="N476" i="1"/>
  <c r="O476" i="1"/>
  <c r="L477" i="1"/>
  <c r="M477" i="1"/>
  <c r="N477" i="1"/>
  <c r="O477" i="1"/>
  <c r="L478" i="1"/>
  <c r="M478" i="1"/>
  <c r="N478" i="1"/>
  <c r="V478" i="1" s="1"/>
  <c r="O478" i="1"/>
  <c r="Y478" i="1"/>
  <c r="L479" i="1"/>
  <c r="M479" i="1"/>
  <c r="N479" i="1"/>
  <c r="O479" i="1"/>
  <c r="L480" i="1"/>
  <c r="M480" i="1"/>
  <c r="N480" i="1"/>
  <c r="O480" i="1"/>
  <c r="L481" i="1"/>
  <c r="M481" i="1"/>
  <c r="N481" i="1"/>
  <c r="V481" i="1" s="1"/>
  <c r="Y481" i="1"/>
  <c r="L482" i="1"/>
  <c r="M482" i="1"/>
  <c r="N482" i="1"/>
  <c r="O482" i="1"/>
  <c r="L483" i="1"/>
  <c r="M483" i="1"/>
  <c r="N483" i="1"/>
  <c r="O483" i="1"/>
  <c r="L484" i="1"/>
  <c r="M484" i="1"/>
  <c r="N484" i="1"/>
  <c r="V484" i="1" s="1"/>
  <c r="O484" i="1"/>
  <c r="Y484" i="1"/>
  <c r="X485" i="1"/>
  <c r="L489" i="1"/>
  <c r="M489" i="1"/>
  <c r="N489" i="1"/>
  <c r="O489" i="1"/>
  <c r="L490" i="1"/>
  <c r="M490" i="1"/>
  <c r="N490" i="1"/>
  <c r="O490" i="1"/>
  <c r="L491" i="1"/>
  <c r="M491" i="1"/>
  <c r="N491" i="1"/>
  <c r="O491" i="1"/>
  <c r="L492" i="1"/>
  <c r="M492" i="1"/>
  <c r="N492" i="1"/>
  <c r="V492" i="1" s="1"/>
  <c r="Y492" i="1"/>
  <c r="L493" i="1"/>
  <c r="M493" i="1"/>
  <c r="N493" i="1"/>
  <c r="O493" i="1"/>
  <c r="L494" i="1"/>
  <c r="M494" i="1"/>
  <c r="N494" i="1"/>
  <c r="O494" i="1"/>
  <c r="L495" i="1"/>
  <c r="M495" i="1"/>
  <c r="N495" i="1"/>
  <c r="V495" i="1" s="1"/>
  <c r="Z495" i="1" s="1"/>
  <c r="AA495" i="1" s="1"/>
  <c r="Y495" i="1"/>
  <c r="L496" i="1"/>
  <c r="M496" i="1"/>
  <c r="N496" i="1"/>
  <c r="O496" i="1"/>
  <c r="L497" i="1"/>
  <c r="M497" i="1"/>
  <c r="N497" i="1"/>
  <c r="O497" i="1"/>
  <c r="L498" i="1"/>
  <c r="M498" i="1"/>
  <c r="N498" i="1"/>
  <c r="O498" i="1"/>
  <c r="L499" i="1"/>
  <c r="M499" i="1"/>
  <c r="N499" i="1"/>
  <c r="V499" i="1" s="1"/>
  <c r="Y499" i="1"/>
  <c r="L500" i="1"/>
  <c r="M500" i="1"/>
  <c r="N500" i="1"/>
  <c r="O500" i="1"/>
  <c r="L501" i="1"/>
  <c r="M501" i="1"/>
  <c r="N501" i="1"/>
  <c r="O501" i="1"/>
  <c r="L502" i="1"/>
  <c r="M502" i="1"/>
  <c r="N502" i="1"/>
  <c r="V502" i="1" s="1"/>
  <c r="O502" i="1"/>
  <c r="Y502" i="1"/>
  <c r="L503" i="1"/>
  <c r="M503" i="1"/>
  <c r="N503" i="1"/>
  <c r="O503" i="1"/>
  <c r="L504" i="1"/>
  <c r="M504" i="1"/>
  <c r="N504" i="1"/>
  <c r="O504" i="1"/>
  <c r="L505" i="1"/>
  <c r="M505" i="1"/>
  <c r="N505" i="1"/>
  <c r="V505" i="1" s="1"/>
  <c r="Y505" i="1"/>
  <c r="L506" i="1"/>
  <c r="M506" i="1"/>
  <c r="N506" i="1"/>
  <c r="O506" i="1"/>
  <c r="O507" i="1" s="1"/>
  <c r="L507" i="1"/>
  <c r="M507" i="1"/>
  <c r="N507" i="1"/>
  <c r="V507" i="1" s="1"/>
  <c r="P507" i="1"/>
  <c r="Q507" i="1"/>
  <c r="R507" i="1"/>
  <c r="Y507" i="1"/>
  <c r="L508" i="1"/>
  <c r="M508" i="1"/>
  <c r="N508" i="1"/>
  <c r="O508" i="1"/>
  <c r="O510" i="1" s="1"/>
  <c r="L509" i="1"/>
  <c r="M509" i="1"/>
  <c r="N509" i="1"/>
  <c r="O509" i="1"/>
  <c r="L510" i="1"/>
  <c r="M510" i="1"/>
  <c r="N510" i="1"/>
  <c r="V510" i="1" s="1"/>
  <c r="Y510" i="1"/>
  <c r="L511" i="1"/>
  <c r="L513" i="1" s="1"/>
  <c r="M511" i="1"/>
  <c r="M513" i="1" s="1"/>
  <c r="N511" i="1"/>
  <c r="N513" i="1" s="1"/>
  <c r="V513" i="1" s="1"/>
  <c r="O511" i="1"/>
  <c r="O513" i="1" s="1"/>
  <c r="L512" i="1"/>
  <c r="M512" i="1"/>
  <c r="N512" i="1"/>
  <c r="O512" i="1"/>
  <c r="Y513" i="1"/>
  <c r="L515" i="1"/>
  <c r="M515" i="1"/>
  <c r="N515" i="1"/>
  <c r="O515" i="1"/>
  <c r="O516" i="1" s="1"/>
  <c r="L516" i="1"/>
  <c r="M516" i="1"/>
  <c r="N516" i="1"/>
  <c r="V516" i="1" s="1"/>
  <c r="Y516" i="1"/>
  <c r="L517" i="1"/>
  <c r="M517" i="1"/>
  <c r="N517" i="1"/>
  <c r="O517" i="1"/>
  <c r="L518" i="1"/>
  <c r="M518" i="1"/>
  <c r="N518" i="1"/>
  <c r="V518" i="1" s="1"/>
  <c r="O518" i="1"/>
  <c r="Y518" i="1"/>
  <c r="L519" i="1"/>
  <c r="M519" i="1"/>
  <c r="N519" i="1"/>
  <c r="O519" i="1"/>
  <c r="L520" i="1"/>
  <c r="M520" i="1"/>
  <c r="N520" i="1"/>
  <c r="O520" i="1"/>
  <c r="L521" i="1"/>
  <c r="M521" i="1"/>
  <c r="N521" i="1"/>
  <c r="V521" i="1" s="1"/>
  <c r="Y521" i="1"/>
  <c r="L522" i="1"/>
  <c r="M522" i="1"/>
  <c r="N522" i="1"/>
  <c r="O522" i="1"/>
  <c r="L523" i="1"/>
  <c r="M523" i="1"/>
  <c r="N523" i="1"/>
  <c r="V523" i="1" s="1"/>
  <c r="O523" i="1"/>
  <c r="Y523" i="1"/>
  <c r="L524" i="1"/>
  <c r="M524" i="1"/>
  <c r="N524" i="1"/>
  <c r="O524" i="1"/>
  <c r="L525" i="1"/>
  <c r="M525" i="1"/>
  <c r="N525" i="1"/>
  <c r="O525" i="1"/>
  <c r="L526" i="1"/>
  <c r="M526" i="1"/>
  <c r="N526" i="1"/>
  <c r="V526" i="1" s="1"/>
  <c r="Y526" i="1"/>
  <c r="L527" i="1"/>
  <c r="M527" i="1"/>
  <c r="N527" i="1"/>
  <c r="O527" i="1"/>
  <c r="L528" i="1"/>
  <c r="M528" i="1"/>
  <c r="N528" i="1"/>
  <c r="V528" i="1" s="1"/>
  <c r="O528" i="1"/>
  <c r="Y528" i="1"/>
  <c r="L529" i="1"/>
  <c r="M529" i="1"/>
  <c r="N529" i="1"/>
  <c r="O529" i="1"/>
  <c r="L530" i="1"/>
  <c r="M530" i="1"/>
  <c r="N530" i="1"/>
  <c r="O530" i="1"/>
  <c r="L531" i="1"/>
  <c r="M531" i="1"/>
  <c r="N531" i="1"/>
  <c r="V531" i="1" s="1"/>
  <c r="P531" i="1"/>
  <c r="Q531" i="1"/>
  <c r="R531" i="1"/>
  <c r="R534" i="1" s="1"/>
  <c r="Y531" i="1"/>
  <c r="L532" i="1"/>
  <c r="M532" i="1"/>
  <c r="N532" i="1"/>
  <c r="O532" i="1"/>
  <c r="L533" i="1"/>
  <c r="M533" i="1"/>
  <c r="N533" i="1"/>
  <c r="O533" i="1"/>
  <c r="L534" i="1"/>
  <c r="M534" i="1"/>
  <c r="N534" i="1"/>
  <c r="O534" i="1"/>
  <c r="P534" i="1"/>
  <c r="Q534" i="1"/>
  <c r="V534" i="1"/>
  <c r="Y534" i="1"/>
  <c r="L535" i="1"/>
  <c r="M535" i="1"/>
  <c r="N535" i="1"/>
  <c r="O535" i="1"/>
  <c r="L536" i="1"/>
  <c r="M536" i="1"/>
  <c r="N536" i="1"/>
  <c r="V536" i="1" s="1"/>
  <c r="O536" i="1"/>
  <c r="Y536" i="1"/>
  <c r="L537" i="1"/>
  <c r="M537" i="1"/>
  <c r="N537" i="1"/>
  <c r="O537" i="1"/>
  <c r="O538" i="1" s="1"/>
  <c r="L538" i="1"/>
  <c r="M538" i="1"/>
  <c r="N538" i="1"/>
  <c r="V538" i="1" s="1"/>
  <c r="Y538" i="1"/>
  <c r="L539" i="1"/>
  <c r="M539" i="1"/>
  <c r="N539" i="1"/>
  <c r="O539" i="1"/>
  <c r="L540" i="1"/>
  <c r="M540" i="1"/>
  <c r="N540" i="1"/>
  <c r="V540" i="1" s="1"/>
  <c r="O540" i="1"/>
  <c r="Y540" i="1"/>
  <c r="L541" i="1"/>
  <c r="M541" i="1"/>
  <c r="N541" i="1"/>
  <c r="O541" i="1"/>
  <c r="O542" i="1" s="1"/>
  <c r="L542" i="1"/>
  <c r="M542" i="1"/>
  <c r="N542" i="1"/>
  <c r="V542" i="1" s="1"/>
  <c r="Y542" i="1"/>
  <c r="L543" i="1"/>
  <c r="M543" i="1"/>
  <c r="N543" i="1"/>
  <c r="O543" i="1"/>
  <c r="L544" i="1"/>
  <c r="M544" i="1"/>
  <c r="N544" i="1"/>
  <c r="V544" i="1" s="1"/>
  <c r="O544" i="1"/>
  <c r="Y544" i="1"/>
  <c r="L545" i="1"/>
  <c r="L546" i="1" s="1"/>
  <c r="M545" i="1"/>
  <c r="M546" i="1" s="1"/>
  <c r="N545" i="1"/>
  <c r="N546" i="1" s="1"/>
  <c r="V546" i="1" s="1"/>
  <c r="O545" i="1"/>
  <c r="O546" i="1" s="1"/>
  <c r="Y546" i="1"/>
  <c r="L547" i="1"/>
  <c r="M547" i="1"/>
  <c r="N547" i="1"/>
  <c r="O547" i="1"/>
  <c r="L548" i="1"/>
  <c r="M548" i="1"/>
  <c r="N548" i="1"/>
  <c r="V548" i="1" s="1"/>
  <c r="O548" i="1"/>
  <c r="Y548" i="1"/>
  <c r="L549" i="1"/>
  <c r="M549" i="1"/>
  <c r="N549" i="1"/>
  <c r="O549" i="1"/>
  <c r="L550" i="1"/>
  <c r="M550" i="1"/>
  <c r="N550" i="1"/>
  <c r="O550" i="1"/>
  <c r="L551" i="1"/>
  <c r="M551" i="1"/>
  <c r="N551" i="1"/>
  <c r="V551" i="1" s="1"/>
  <c r="Y551" i="1"/>
  <c r="L552" i="1"/>
  <c r="M552" i="1"/>
  <c r="N552" i="1"/>
  <c r="O552" i="1"/>
  <c r="L553" i="1"/>
  <c r="M553" i="1"/>
  <c r="N553" i="1"/>
  <c r="O553" i="1"/>
  <c r="L554" i="1"/>
  <c r="M554" i="1"/>
  <c r="N554" i="1"/>
  <c r="V554" i="1" s="1"/>
  <c r="O554" i="1"/>
  <c r="Y554" i="1"/>
  <c r="L555" i="1"/>
  <c r="M555" i="1"/>
  <c r="N555" i="1"/>
  <c r="O555" i="1"/>
  <c r="L556" i="1"/>
  <c r="M556" i="1"/>
  <c r="N556" i="1"/>
  <c r="O556" i="1"/>
  <c r="L557" i="1"/>
  <c r="M557" i="1"/>
  <c r="N557" i="1"/>
  <c r="O557" i="1"/>
  <c r="L558" i="1"/>
  <c r="M558" i="1"/>
  <c r="N558" i="1"/>
  <c r="O558" i="1"/>
  <c r="L559" i="1"/>
  <c r="M559" i="1"/>
  <c r="N559" i="1"/>
  <c r="O559" i="1"/>
  <c r="L560" i="1"/>
  <c r="M560" i="1"/>
  <c r="N560" i="1"/>
  <c r="V560" i="1" s="1"/>
  <c r="Y560" i="1"/>
  <c r="L561" i="1"/>
  <c r="M561" i="1"/>
  <c r="N561" i="1"/>
  <c r="O561" i="1"/>
  <c r="L562" i="1"/>
  <c r="M562" i="1"/>
  <c r="N562" i="1"/>
  <c r="O562" i="1"/>
  <c r="L563" i="1"/>
  <c r="M563" i="1"/>
  <c r="N563" i="1"/>
  <c r="O563" i="1"/>
  <c r="L564" i="1"/>
  <c r="M564" i="1"/>
  <c r="N564" i="1"/>
  <c r="O564" i="1"/>
  <c r="L565" i="1"/>
  <c r="M565" i="1"/>
  <c r="N565" i="1"/>
  <c r="O565" i="1"/>
  <c r="L566" i="1"/>
  <c r="M566" i="1"/>
  <c r="Y566" i="1"/>
  <c r="L567" i="1"/>
  <c r="M567" i="1"/>
  <c r="N567" i="1"/>
  <c r="O567" i="1"/>
  <c r="L568" i="1"/>
  <c r="M568" i="1"/>
  <c r="N568" i="1"/>
  <c r="O568" i="1"/>
  <c r="L569" i="1"/>
  <c r="M569" i="1"/>
  <c r="N569" i="1"/>
  <c r="V569" i="1" s="1"/>
  <c r="Y569" i="1"/>
  <c r="L570" i="1"/>
  <c r="M570" i="1"/>
  <c r="N570" i="1"/>
  <c r="O570" i="1"/>
  <c r="L571" i="1"/>
  <c r="M571" i="1"/>
  <c r="N571" i="1"/>
  <c r="O571" i="1"/>
  <c r="L572" i="1"/>
  <c r="M572" i="1"/>
  <c r="N572" i="1"/>
  <c r="V572" i="1" s="1"/>
  <c r="O572" i="1"/>
  <c r="Y572" i="1"/>
  <c r="L573" i="1"/>
  <c r="L575" i="1" s="1"/>
  <c r="M573" i="1"/>
  <c r="M575" i="1" s="1"/>
  <c r="N573" i="1"/>
  <c r="N575" i="1" s="1"/>
  <c r="V575" i="1" s="1"/>
  <c r="O573" i="1"/>
  <c r="O575" i="1" s="1"/>
  <c r="Y575" i="1"/>
  <c r="L576" i="1"/>
  <c r="M576" i="1"/>
  <c r="N576" i="1"/>
  <c r="O576" i="1"/>
  <c r="L577" i="1"/>
  <c r="M577" i="1"/>
  <c r="N577" i="1"/>
  <c r="O577" i="1"/>
  <c r="Y578" i="1"/>
  <c r="L582" i="1"/>
  <c r="L583" i="1" s="1"/>
  <c r="M582" i="1"/>
  <c r="M583" i="1" s="1"/>
  <c r="N582" i="1"/>
  <c r="N583" i="1" s="1"/>
  <c r="V583" i="1" s="1"/>
  <c r="O582" i="1"/>
  <c r="O583" i="1" s="1"/>
  <c r="Y583" i="1"/>
  <c r="L584" i="1"/>
  <c r="L585" i="1" s="1"/>
  <c r="M584" i="1"/>
  <c r="M585" i="1" s="1"/>
  <c r="N584" i="1"/>
  <c r="N585" i="1" s="1"/>
  <c r="V585" i="1" s="1"/>
  <c r="O584" i="1"/>
  <c r="O585" i="1" s="1"/>
  <c r="Y585" i="1"/>
  <c r="L586" i="1"/>
  <c r="L587" i="1" s="1"/>
  <c r="M586" i="1"/>
  <c r="M587" i="1" s="1"/>
  <c r="N586" i="1"/>
  <c r="N587" i="1" s="1"/>
  <c r="V587" i="1" s="1"/>
  <c r="O586" i="1"/>
  <c r="O587" i="1" s="1"/>
  <c r="Y587" i="1"/>
  <c r="L588" i="1"/>
  <c r="L589" i="1" s="1"/>
  <c r="M588" i="1"/>
  <c r="M589" i="1" s="1"/>
  <c r="N588" i="1"/>
  <c r="N589" i="1" s="1"/>
  <c r="V589" i="1" s="1"/>
  <c r="O588" i="1"/>
  <c r="O589" i="1" s="1"/>
  <c r="Y589" i="1"/>
  <c r="L590" i="1"/>
  <c r="L591" i="1" s="1"/>
  <c r="M590" i="1"/>
  <c r="M591" i="1" s="1"/>
  <c r="N590" i="1"/>
  <c r="N591" i="1" s="1"/>
  <c r="V591" i="1" s="1"/>
  <c r="O590" i="1"/>
  <c r="O591" i="1" s="1"/>
  <c r="Y591" i="1"/>
  <c r="L592" i="1"/>
  <c r="L593" i="1" s="1"/>
  <c r="M592" i="1"/>
  <c r="M593" i="1" s="1"/>
  <c r="N592" i="1"/>
  <c r="N593" i="1" s="1"/>
  <c r="V593" i="1" s="1"/>
  <c r="O592" i="1"/>
  <c r="O593" i="1" s="1"/>
  <c r="Y593" i="1"/>
  <c r="L594" i="1"/>
  <c r="L595" i="1" s="1"/>
  <c r="M594" i="1"/>
  <c r="M595" i="1" s="1"/>
  <c r="N594" i="1"/>
  <c r="N595" i="1" s="1"/>
  <c r="V595" i="1" s="1"/>
  <c r="O594" i="1"/>
  <c r="O595" i="1" s="1"/>
  <c r="Y595" i="1"/>
  <c r="L596" i="1"/>
  <c r="L597" i="1" s="1"/>
  <c r="M596" i="1"/>
  <c r="M597" i="1" s="1"/>
  <c r="N596" i="1"/>
  <c r="N597" i="1" s="1"/>
  <c r="V597" i="1" s="1"/>
  <c r="O596" i="1"/>
  <c r="O597" i="1" s="1"/>
  <c r="Y597" i="1"/>
  <c r="L598" i="1"/>
  <c r="L599" i="1" s="1"/>
  <c r="M598" i="1"/>
  <c r="M599" i="1" s="1"/>
  <c r="N598" i="1"/>
  <c r="N599" i="1" s="1"/>
  <c r="V599" i="1" s="1"/>
  <c r="O598" i="1"/>
  <c r="O599" i="1" s="1"/>
  <c r="Y599" i="1"/>
  <c r="V600" i="1"/>
  <c r="Y600" i="1"/>
  <c r="V601" i="1"/>
  <c r="Y601" i="1"/>
  <c r="V602" i="1"/>
  <c r="Y602" i="1"/>
  <c r="L603" i="1"/>
  <c r="L604" i="1" s="1"/>
  <c r="M603" i="1"/>
  <c r="M604" i="1" s="1"/>
  <c r="N603" i="1"/>
  <c r="N604" i="1" s="1"/>
  <c r="V604" i="1" s="1"/>
  <c r="O603" i="1"/>
  <c r="O604" i="1" s="1"/>
  <c r="Y604" i="1"/>
  <c r="L605" i="1"/>
  <c r="L606" i="1" s="1"/>
  <c r="M605" i="1"/>
  <c r="M606" i="1" s="1"/>
  <c r="N605" i="1"/>
  <c r="N606" i="1" s="1"/>
  <c r="V606" i="1" s="1"/>
  <c r="O605" i="1"/>
  <c r="O606" i="1" s="1"/>
  <c r="Y606" i="1"/>
  <c r="L607" i="1"/>
  <c r="L608" i="1" s="1"/>
  <c r="M607" i="1"/>
  <c r="M608" i="1" s="1"/>
  <c r="N607" i="1"/>
  <c r="N608" i="1" s="1"/>
  <c r="V608" i="1" s="1"/>
  <c r="O607" i="1"/>
  <c r="O608" i="1" s="1"/>
  <c r="Y608" i="1"/>
  <c r="L609" i="1"/>
  <c r="L611" i="1" s="1"/>
  <c r="M609" i="1"/>
  <c r="M611" i="1" s="1"/>
  <c r="N609" i="1"/>
  <c r="O609" i="1"/>
  <c r="O611" i="1" s="1"/>
  <c r="Y611" i="1"/>
  <c r="L612" i="1"/>
  <c r="L613" i="1" s="1"/>
  <c r="M612" i="1"/>
  <c r="M613" i="1" s="1"/>
  <c r="N612" i="1"/>
  <c r="N613" i="1" s="1"/>
  <c r="V613" i="1" s="1"/>
  <c r="O612" i="1"/>
  <c r="O613" i="1" s="1"/>
  <c r="Y613" i="1"/>
  <c r="L614" i="1"/>
  <c r="M614" i="1"/>
  <c r="N614" i="1"/>
  <c r="O614" i="1"/>
  <c r="L615" i="1"/>
  <c r="M615" i="1"/>
  <c r="N615" i="1"/>
  <c r="O615" i="1"/>
  <c r="L616" i="1"/>
  <c r="M616" i="1"/>
  <c r="N616" i="1"/>
  <c r="V616" i="1" s="1"/>
  <c r="Y616" i="1"/>
  <c r="L617" i="1"/>
  <c r="M617" i="1"/>
  <c r="N617" i="1"/>
  <c r="O617" i="1"/>
  <c r="L618" i="1"/>
  <c r="M618" i="1"/>
  <c r="N618" i="1"/>
  <c r="O618" i="1"/>
  <c r="Y619" i="1"/>
  <c r="L620" i="1"/>
  <c r="M620" i="1"/>
  <c r="N620" i="1"/>
  <c r="O620" i="1"/>
  <c r="L621" i="1"/>
  <c r="M621" i="1"/>
  <c r="N621" i="1"/>
  <c r="O621" i="1"/>
  <c r="Y622" i="1"/>
  <c r="L623" i="1"/>
  <c r="L624" i="1" s="1"/>
  <c r="M623" i="1"/>
  <c r="M624" i="1" s="1"/>
  <c r="N623" i="1"/>
  <c r="N624" i="1" s="1"/>
  <c r="V624" i="1" s="1"/>
  <c r="O623" i="1"/>
  <c r="O624" i="1" s="1"/>
  <c r="Y624" i="1"/>
  <c r="L625" i="1"/>
  <c r="M625" i="1"/>
  <c r="N625" i="1"/>
  <c r="O625" i="1"/>
  <c r="L626" i="1"/>
  <c r="M626" i="1"/>
  <c r="N626" i="1"/>
  <c r="O626" i="1"/>
  <c r="Y627" i="1"/>
  <c r="V628" i="1"/>
  <c r="Y628" i="1"/>
  <c r="L631" i="1"/>
  <c r="L632" i="1" s="1"/>
  <c r="M631" i="1"/>
  <c r="M632" i="1" s="1"/>
  <c r="N631" i="1"/>
  <c r="N632" i="1" s="1"/>
  <c r="V632" i="1" s="1"/>
  <c r="O631" i="1"/>
  <c r="O632" i="1" s="1"/>
  <c r="Y632" i="1"/>
  <c r="L633" i="1"/>
  <c r="L634" i="1" s="1"/>
  <c r="M633" i="1"/>
  <c r="M634" i="1" s="1"/>
  <c r="N633" i="1"/>
  <c r="N634" i="1" s="1"/>
  <c r="V634" i="1" s="1"/>
  <c r="O633" i="1"/>
  <c r="O634" i="1" s="1"/>
  <c r="Y634" i="1"/>
  <c r="L635" i="1"/>
  <c r="M635" i="1"/>
  <c r="N635" i="1"/>
  <c r="O635" i="1"/>
  <c r="O636" i="1" s="1"/>
  <c r="L636" i="1"/>
  <c r="M636" i="1"/>
  <c r="N636" i="1"/>
  <c r="V636" i="1" s="1"/>
  <c r="Y636" i="1"/>
  <c r="V637" i="1"/>
  <c r="Y637" i="1"/>
  <c r="V638" i="1"/>
  <c r="Y638" i="1"/>
  <c r="V639" i="1"/>
  <c r="Y639" i="1"/>
  <c r="V640" i="1"/>
  <c r="Y640" i="1"/>
  <c r="L641" i="1"/>
  <c r="M641" i="1"/>
  <c r="M642" i="1" s="1"/>
  <c r="N641" i="1"/>
  <c r="N642" i="1" s="1"/>
  <c r="V642" i="1" s="1"/>
  <c r="O641" i="1"/>
  <c r="O642" i="1" s="1"/>
  <c r="L642" i="1"/>
  <c r="Y642" i="1"/>
  <c r="L643" i="1"/>
  <c r="M643" i="1"/>
  <c r="N643" i="1"/>
  <c r="O643" i="1"/>
  <c r="L644" i="1"/>
  <c r="M644" i="1"/>
  <c r="N644" i="1"/>
  <c r="O644" i="1"/>
  <c r="Y645" i="1"/>
  <c r="L646" i="1"/>
  <c r="M646" i="1"/>
  <c r="N646" i="1"/>
  <c r="O646" i="1"/>
  <c r="O647" i="1" s="1"/>
  <c r="L647" i="1"/>
  <c r="M647" i="1"/>
  <c r="N647" i="1"/>
  <c r="V647" i="1" s="1"/>
  <c r="Y647" i="1"/>
  <c r="L649" i="1"/>
  <c r="M649" i="1"/>
  <c r="N649" i="1"/>
  <c r="V649" i="1" s="1"/>
  <c r="O649" i="1"/>
  <c r="Y649" i="1"/>
  <c r="L650" i="1"/>
  <c r="M650" i="1"/>
  <c r="N650" i="1"/>
  <c r="O650" i="1"/>
  <c r="O651" i="1" s="1"/>
  <c r="L651" i="1"/>
  <c r="M651" i="1"/>
  <c r="N651" i="1"/>
  <c r="V651" i="1" s="1"/>
  <c r="Y651" i="1"/>
  <c r="L652" i="1"/>
  <c r="M652" i="1"/>
  <c r="N652" i="1"/>
  <c r="O652" i="1"/>
  <c r="O653" i="1" s="1"/>
  <c r="L653" i="1"/>
  <c r="M653" i="1"/>
  <c r="N653" i="1"/>
  <c r="V653" i="1" s="1"/>
  <c r="Y653" i="1"/>
  <c r="L654" i="1"/>
  <c r="M654" i="1"/>
  <c r="N654" i="1"/>
  <c r="O654" i="1"/>
  <c r="O655" i="1" s="1"/>
  <c r="L655" i="1"/>
  <c r="M655" i="1"/>
  <c r="N655" i="1"/>
  <c r="V655" i="1" s="1"/>
  <c r="Y655" i="1"/>
  <c r="L656" i="1"/>
  <c r="M656" i="1"/>
  <c r="N656" i="1"/>
  <c r="O656" i="1"/>
  <c r="O657" i="1" s="1"/>
  <c r="L657" i="1"/>
  <c r="M657" i="1"/>
  <c r="N657" i="1"/>
  <c r="V657" i="1" s="1"/>
  <c r="Y657" i="1"/>
  <c r="L660" i="1"/>
  <c r="L662" i="1" s="1"/>
  <c r="M660" i="1"/>
  <c r="N660" i="1"/>
  <c r="N662" i="1" s="1"/>
  <c r="V662" i="1" s="1"/>
  <c r="O660" i="1"/>
  <c r="O662" i="1" s="1"/>
  <c r="Y662" i="1"/>
  <c r="Y663" i="1" s="1"/>
  <c r="L666" i="1"/>
  <c r="M666" i="1"/>
  <c r="N666" i="1"/>
  <c r="O666" i="1"/>
  <c r="L668" i="1"/>
  <c r="M668" i="1"/>
  <c r="N668" i="1"/>
  <c r="O668" i="1"/>
  <c r="Y669" i="1"/>
  <c r="L670" i="1"/>
  <c r="M670" i="1"/>
  <c r="N670" i="1"/>
  <c r="O670" i="1"/>
  <c r="L671" i="1"/>
  <c r="M671" i="1"/>
  <c r="N671" i="1"/>
  <c r="O671" i="1"/>
  <c r="L672" i="1"/>
  <c r="M672" i="1"/>
  <c r="N672" i="1"/>
  <c r="V672" i="1" s="1"/>
  <c r="Y672" i="1"/>
  <c r="L673" i="1"/>
  <c r="M673" i="1"/>
  <c r="N673" i="1"/>
  <c r="O673" i="1"/>
  <c r="L674" i="1"/>
  <c r="M674" i="1"/>
  <c r="N674" i="1"/>
  <c r="O674" i="1"/>
  <c r="L675" i="1"/>
  <c r="M675" i="1"/>
  <c r="N675" i="1"/>
  <c r="V675" i="1" s="1"/>
  <c r="Y675" i="1"/>
  <c r="L676" i="1"/>
  <c r="M676" i="1"/>
  <c r="N676" i="1"/>
  <c r="O676" i="1"/>
  <c r="L677" i="1"/>
  <c r="M677" i="1"/>
  <c r="N677" i="1"/>
  <c r="O677" i="1"/>
  <c r="L678" i="1"/>
  <c r="M678" i="1"/>
  <c r="N678" i="1"/>
  <c r="V678" i="1" s="1"/>
  <c r="Y678" i="1"/>
  <c r="L679" i="1"/>
  <c r="M679" i="1"/>
  <c r="N679" i="1"/>
  <c r="O679" i="1"/>
  <c r="L680" i="1"/>
  <c r="M680" i="1"/>
  <c r="N680" i="1"/>
  <c r="O680" i="1"/>
  <c r="O681" i="1" s="1"/>
  <c r="L681" i="1"/>
  <c r="M681" i="1"/>
  <c r="N681" i="1"/>
  <c r="V681" i="1" s="1"/>
  <c r="Y681" i="1"/>
  <c r="L682" i="1"/>
  <c r="M682" i="1"/>
  <c r="N682" i="1"/>
  <c r="O682" i="1"/>
  <c r="L683" i="1"/>
  <c r="M683" i="1"/>
  <c r="N683" i="1"/>
  <c r="O683" i="1"/>
  <c r="L684" i="1"/>
  <c r="M684" i="1"/>
  <c r="N684" i="1"/>
  <c r="V684" i="1" s="1"/>
  <c r="O684" i="1"/>
  <c r="Y684" i="1"/>
  <c r="V685" i="1"/>
  <c r="Y685" i="1"/>
  <c r="L686" i="1"/>
  <c r="M686" i="1"/>
  <c r="N686" i="1"/>
  <c r="O686" i="1"/>
  <c r="L687" i="1"/>
  <c r="M687" i="1"/>
  <c r="N687" i="1"/>
  <c r="O687" i="1"/>
  <c r="L688" i="1"/>
  <c r="M688" i="1"/>
  <c r="N688" i="1"/>
  <c r="V688" i="1" s="1"/>
  <c r="O688" i="1"/>
  <c r="Y688" i="1"/>
  <c r="L689" i="1"/>
  <c r="M689" i="1"/>
  <c r="N689" i="1"/>
  <c r="O689" i="1"/>
  <c r="L690" i="1"/>
  <c r="M690" i="1"/>
  <c r="N690" i="1"/>
  <c r="O690" i="1"/>
  <c r="Y691" i="1"/>
  <c r="L692" i="1"/>
  <c r="M692" i="1"/>
  <c r="N692" i="1"/>
  <c r="O692" i="1"/>
  <c r="L693" i="1"/>
  <c r="M693" i="1"/>
  <c r="N693" i="1"/>
  <c r="O693" i="1"/>
  <c r="L694" i="1"/>
  <c r="M694" i="1"/>
  <c r="N694" i="1"/>
  <c r="V694" i="1" s="1"/>
  <c r="Y694" i="1"/>
  <c r="L695" i="1"/>
  <c r="M695" i="1"/>
  <c r="N695" i="1"/>
  <c r="O695" i="1"/>
  <c r="L696" i="1"/>
  <c r="M696" i="1"/>
  <c r="N696" i="1"/>
  <c r="O696" i="1"/>
  <c r="O697" i="1" s="1"/>
  <c r="L697" i="1"/>
  <c r="M697" i="1"/>
  <c r="N697" i="1"/>
  <c r="V697" i="1" s="1"/>
  <c r="Y697" i="1"/>
  <c r="L698" i="1"/>
  <c r="M698" i="1"/>
  <c r="N698" i="1"/>
  <c r="O698" i="1"/>
  <c r="L699" i="1"/>
  <c r="M699" i="1"/>
  <c r="N699" i="1"/>
  <c r="O699" i="1"/>
  <c r="L700" i="1"/>
  <c r="M700" i="1"/>
  <c r="N700" i="1"/>
  <c r="V700" i="1" s="1"/>
  <c r="Y700" i="1"/>
  <c r="L701" i="1"/>
  <c r="M701" i="1"/>
  <c r="N701" i="1"/>
  <c r="O701" i="1"/>
  <c r="L702" i="1"/>
  <c r="M702" i="1"/>
  <c r="N702" i="1"/>
  <c r="O702" i="1"/>
  <c r="L703" i="1"/>
  <c r="Y703" i="1"/>
  <c r="L704" i="1"/>
  <c r="M704" i="1"/>
  <c r="N704" i="1"/>
  <c r="O704" i="1"/>
  <c r="L705" i="1"/>
  <c r="M705" i="1"/>
  <c r="N705" i="1"/>
  <c r="O705" i="1"/>
  <c r="L706" i="1"/>
  <c r="Y706" i="1"/>
  <c r="L707" i="1"/>
  <c r="M707" i="1"/>
  <c r="N707" i="1"/>
  <c r="O707" i="1"/>
  <c r="L708" i="1"/>
  <c r="M708" i="1"/>
  <c r="N708" i="1"/>
  <c r="O708" i="1"/>
  <c r="P709" i="1"/>
  <c r="Q709" i="1"/>
  <c r="R709" i="1"/>
  <c r="Y709" i="1"/>
  <c r="L710" i="1"/>
  <c r="M710" i="1"/>
  <c r="N710" i="1"/>
  <c r="O710" i="1"/>
  <c r="L711" i="1"/>
  <c r="M711" i="1"/>
  <c r="N711" i="1"/>
  <c r="O711" i="1"/>
  <c r="Y712" i="1"/>
  <c r="L713" i="1"/>
  <c r="M713" i="1"/>
  <c r="N713" i="1"/>
  <c r="O713" i="1"/>
  <c r="L714" i="1"/>
  <c r="M714" i="1"/>
  <c r="N714" i="1"/>
  <c r="O714" i="1"/>
  <c r="L715" i="1"/>
  <c r="Y715" i="1"/>
  <c r="L716" i="1"/>
  <c r="M716" i="1"/>
  <c r="N716" i="1"/>
  <c r="O716" i="1"/>
  <c r="L717" i="1"/>
  <c r="M717" i="1"/>
  <c r="N717" i="1"/>
  <c r="O717" i="1"/>
  <c r="L718" i="1"/>
  <c r="M718" i="1"/>
  <c r="N718" i="1"/>
  <c r="V718" i="1" s="1"/>
  <c r="Y718" i="1"/>
  <c r="L719" i="1"/>
  <c r="M719" i="1"/>
  <c r="N719" i="1"/>
  <c r="O719" i="1"/>
  <c r="L720" i="1"/>
  <c r="M720" i="1"/>
  <c r="N720" i="1"/>
  <c r="O720" i="1"/>
  <c r="L721" i="1"/>
  <c r="M721" i="1"/>
  <c r="N721" i="1"/>
  <c r="V721" i="1" s="1"/>
  <c r="O721" i="1"/>
  <c r="Y721" i="1"/>
  <c r="L722" i="1"/>
  <c r="L723" i="1" s="1"/>
  <c r="M722" i="1"/>
  <c r="M723" i="1" s="1"/>
  <c r="N722" i="1"/>
  <c r="N723" i="1" s="1"/>
  <c r="V723" i="1" s="1"/>
  <c r="O722" i="1"/>
  <c r="O723" i="1" s="1"/>
  <c r="P723" i="1"/>
  <c r="Q723" i="1"/>
  <c r="R723" i="1"/>
  <c r="Y723" i="1"/>
  <c r="V724" i="1"/>
  <c r="Y724" i="1"/>
  <c r="L725" i="1"/>
  <c r="M725" i="1"/>
  <c r="N725" i="1"/>
  <c r="O725" i="1"/>
  <c r="Y727" i="1"/>
  <c r="L728" i="1"/>
  <c r="M728" i="1"/>
  <c r="N728" i="1"/>
  <c r="O728" i="1"/>
  <c r="L732" i="1"/>
  <c r="M732" i="1"/>
  <c r="N732" i="1"/>
  <c r="O732" i="1"/>
  <c r="L733" i="1"/>
  <c r="M733" i="1"/>
  <c r="N733" i="1"/>
  <c r="V733" i="1" s="1"/>
  <c r="Y733" i="1"/>
  <c r="L734" i="1"/>
  <c r="M734" i="1"/>
  <c r="N734" i="1"/>
  <c r="O734" i="1"/>
  <c r="L735" i="1"/>
  <c r="M735" i="1"/>
  <c r="N735" i="1"/>
  <c r="O735" i="1"/>
  <c r="Y736" i="1"/>
  <c r="L737" i="1"/>
  <c r="M737" i="1"/>
  <c r="N737" i="1"/>
  <c r="O737" i="1"/>
  <c r="L738" i="1"/>
  <c r="M738" i="1"/>
  <c r="N738" i="1"/>
  <c r="O738" i="1"/>
  <c r="L739" i="1"/>
  <c r="M739" i="1"/>
  <c r="N739" i="1"/>
  <c r="V739" i="1" s="1"/>
  <c r="Q739" i="1"/>
  <c r="Q742" i="1" s="1"/>
  <c r="R739" i="1"/>
  <c r="R742" i="1" s="1"/>
  <c r="Y739" i="1"/>
  <c r="L740" i="1"/>
  <c r="M740" i="1"/>
  <c r="N740" i="1"/>
  <c r="O740" i="1"/>
  <c r="L741" i="1"/>
  <c r="M741" i="1"/>
  <c r="N741" i="1"/>
  <c r="O741" i="1"/>
  <c r="L742" i="1"/>
  <c r="M742" i="1"/>
  <c r="N742" i="1"/>
  <c r="V742" i="1" s="1"/>
  <c r="O742" i="1"/>
  <c r="P742" i="1"/>
  <c r="Y742" i="1"/>
  <c r="L743" i="1"/>
  <c r="M743" i="1"/>
  <c r="N743" i="1"/>
  <c r="N744" i="1" s="1"/>
  <c r="V744" i="1" s="1"/>
  <c r="O743" i="1"/>
  <c r="O744" i="1" s="1"/>
  <c r="L744" i="1"/>
  <c r="M744" i="1"/>
  <c r="Y744" i="1"/>
  <c r="L745" i="1"/>
  <c r="M745" i="1"/>
  <c r="N745" i="1"/>
  <c r="O745" i="1"/>
  <c r="L746" i="1"/>
  <c r="M746" i="1"/>
  <c r="N746" i="1"/>
  <c r="O746" i="1"/>
  <c r="Y747" i="1"/>
  <c r="L748" i="1"/>
  <c r="M748" i="1"/>
  <c r="N748" i="1"/>
  <c r="O748" i="1"/>
  <c r="L749" i="1"/>
  <c r="M749" i="1"/>
  <c r="N749" i="1"/>
  <c r="O749" i="1"/>
  <c r="O750" i="1" s="1"/>
  <c r="L750" i="1"/>
  <c r="M750" i="1"/>
  <c r="N750" i="1"/>
  <c r="V750" i="1" s="1"/>
  <c r="P750" i="1"/>
  <c r="Q750" i="1"/>
  <c r="R750" i="1"/>
  <c r="Y750" i="1"/>
  <c r="V751" i="1"/>
  <c r="Y751" i="1"/>
  <c r="L752" i="1"/>
  <c r="M752" i="1"/>
  <c r="N752" i="1"/>
  <c r="O752" i="1"/>
  <c r="L753" i="1"/>
  <c r="M753" i="1"/>
  <c r="N753" i="1"/>
  <c r="O753" i="1"/>
  <c r="L754" i="1"/>
  <c r="M754" i="1"/>
  <c r="N754" i="1"/>
  <c r="V754" i="1" s="1"/>
  <c r="Y754" i="1"/>
  <c r="L755" i="1"/>
  <c r="M755" i="1"/>
  <c r="N755" i="1"/>
  <c r="O755" i="1"/>
  <c r="L756" i="1"/>
  <c r="M756" i="1"/>
  <c r="M757" i="1" s="1"/>
  <c r="N756" i="1"/>
  <c r="O756" i="1"/>
  <c r="L757" i="1"/>
  <c r="Y757" i="1"/>
  <c r="L758" i="1"/>
  <c r="L760" i="1" s="1"/>
  <c r="M758" i="1"/>
  <c r="M760" i="1" s="1"/>
  <c r="N758" i="1"/>
  <c r="O758" i="1"/>
  <c r="O760" i="1" s="1"/>
  <c r="Y760" i="1"/>
  <c r="L761" i="1"/>
  <c r="M761" i="1"/>
  <c r="N761" i="1"/>
  <c r="O761" i="1"/>
  <c r="L762" i="1"/>
  <c r="M762" i="1"/>
  <c r="N762" i="1"/>
  <c r="O762" i="1"/>
  <c r="L763" i="1"/>
  <c r="M763" i="1"/>
  <c r="N763" i="1"/>
  <c r="O763" i="1"/>
  <c r="L764" i="1"/>
  <c r="M764" i="1"/>
  <c r="N764" i="1"/>
  <c r="O764" i="1"/>
  <c r="L766" i="1"/>
  <c r="M766" i="1"/>
  <c r="N766" i="1"/>
  <c r="O766" i="1"/>
  <c r="L767" i="1"/>
  <c r="M767" i="1"/>
  <c r="N767" i="1"/>
  <c r="O767" i="1"/>
  <c r="L768" i="1"/>
  <c r="M768" i="1"/>
  <c r="N768" i="1"/>
  <c r="V768" i="1" s="1"/>
  <c r="P768" i="1"/>
  <c r="Q768" i="1"/>
  <c r="R768" i="1"/>
  <c r="Y768" i="1"/>
  <c r="L769" i="1"/>
  <c r="M769" i="1"/>
  <c r="M776" i="1" s="1"/>
  <c r="N769" i="1"/>
  <c r="O769" i="1"/>
  <c r="L770" i="1"/>
  <c r="M770" i="1"/>
  <c r="N770" i="1"/>
  <c r="O770" i="1"/>
  <c r="L771" i="1"/>
  <c r="M771" i="1"/>
  <c r="N771" i="1"/>
  <c r="O771" i="1"/>
  <c r="L772" i="1"/>
  <c r="M772" i="1"/>
  <c r="N772" i="1"/>
  <c r="O772" i="1"/>
  <c r="L774" i="1"/>
  <c r="M774" i="1"/>
  <c r="N774" i="1"/>
  <c r="O774" i="1"/>
  <c r="L775" i="1"/>
  <c r="M775" i="1"/>
  <c r="N775" i="1"/>
  <c r="O775" i="1"/>
  <c r="L776" i="1"/>
  <c r="P776" i="1"/>
  <c r="Q776" i="1"/>
  <c r="R776" i="1"/>
  <c r="Y776" i="1"/>
  <c r="V777" i="1"/>
  <c r="Y777" i="1"/>
  <c r="V778" i="1"/>
  <c r="Y778" i="1"/>
  <c r="V779" i="1"/>
  <c r="Y779" i="1"/>
  <c r="L780" i="1"/>
  <c r="M780" i="1"/>
  <c r="N780" i="1"/>
  <c r="O780" i="1"/>
  <c r="L781" i="1"/>
  <c r="M781" i="1"/>
  <c r="N781" i="1"/>
  <c r="O781" i="1"/>
  <c r="P782" i="1"/>
  <c r="Q782" i="1"/>
  <c r="R782" i="1"/>
  <c r="Y782" i="1"/>
  <c r="L783" i="1"/>
  <c r="M783" i="1"/>
  <c r="N783" i="1"/>
  <c r="O783" i="1"/>
  <c r="O784" i="1" s="1"/>
  <c r="L784" i="1"/>
  <c r="M784" i="1"/>
  <c r="N784" i="1"/>
  <c r="V784" i="1" s="1"/>
  <c r="P784" i="1"/>
  <c r="Q784" i="1"/>
  <c r="R784" i="1"/>
  <c r="Y784" i="1"/>
  <c r="V787" i="1"/>
  <c r="Y787" i="1"/>
  <c r="V788" i="1"/>
  <c r="Y788" i="1"/>
  <c r="L790" i="1"/>
  <c r="M790" i="1"/>
  <c r="N790" i="1"/>
  <c r="V790" i="1" s="1"/>
  <c r="O790" i="1"/>
  <c r="Y790" i="1"/>
  <c r="L792" i="1"/>
  <c r="M792" i="1"/>
  <c r="N792" i="1"/>
  <c r="V792" i="1" s="1"/>
  <c r="O792" i="1"/>
  <c r="Y792" i="1"/>
  <c r="M662" i="1"/>
  <c r="O736" i="1"/>
  <c r="M619" i="1"/>
  <c r="O289" i="1"/>
  <c r="M453" i="1"/>
  <c r="V581" i="1"/>
  <c r="Z581" i="1" s="1"/>
  <c r="AA581" i="1" s="1"/>
  <c r="N453" i="1"/>
  <c r="V453" i="1" s="1"/>
  <c r="L342" i="1"/>
  <c r="L619" i="1"/>
  <c r="N611" i="1"/>
  <c r="V611" i="1" s="1"/>
  <c r="O250" i="1"/>
  <c r="L334" i="1"/>
  <c r="L453" i="1"/>
  <c r="M250" i="1"/>
  <c r="L250" i="1"/>
  <c r="M334" i="1"/>
  <c r="N280" i="1"/>
  <c r="V280" i="1" s="1"/>
  <c r="M342" i="1"/>
  <c r="N301" i="1"/>
  <c r="V301" i="1" s="1"/>
  <c r="Z301" i="1" s="1"/>
  <c r="AA301" i="1" s="1"/>
  <c r="M259" i="1"/>
  <c r="O280" i="1"/>
  <c r="L17" i="1"/>
  <c r="Z472" i="1"/>
  <c r="AA472" i="1" s="1"/>
  <c r="Z337" i="1"/>
  <c r="AA337" i="1" s="1"/>
  <c r="O286" i="1"/>
  <c r="O578" i="1"/>
  <c r="Z554" i="1"/>
  <c r="AA554" i="1" s="1"/>
  <c r="Z304" i="1"/>
  <c r="AA304" i="1" s="1"/>
  <c r="Z222" i="1"/>
  <c r="AA222" i="1" s="1"/>
  <c r="V68" i="1"/>
  <c r="Z68" i="1" s="1"/>
  <c r="AA68" i="1" s="1"/>
  <c r="M736" i="1"/>
  <c r="O391" i="1"/>
  <c r="N334" i="1"/>
  <c r="V334" i="1" s="1"/>
  <c r="O382" i="1"/>
  <c r="M622" i="1"/>
  <c r="Z560" i="1"/>
  <c r="AA560" i="1" s="1"/>
  <c r="Z548" i="1"/>
  <c r="AA548" i="1" s="1"/>
  <c r="Z540" i="1"/>
  <c r="AA540" i="1" s="1"/>
  <c r="Z164" i="1"/>
  <c r="AA164" i="1" s="1"/>
  <c r="Z115" i="1"/>
  <c r="AA115" i="1" s="1"/>
  <c r="O342" i="1"/>
  <c r="N691" i="1"/>
  <c r="V691" i="1" s="1"/>
  <c r="O678" i="1"/>
  <c r="L382" i="1"/>
  <c r="O715" i="1"/>
  <c r="Z95" i="1"/>
  <c r="AA95" i="1" s="1"/>
  <c r="N391" i="1"/>
  <c r="V391" i="1" s="1"/>
  <c r="Z391" i="1" s="1"/>
  <c r="AA391" i="1" s="1"/>
  <c r="M709" i="1"/>
  <c r="M712" i="1" s="1"/>
  <c r="O706" i="1"/>
  <c r="N645" i="1"/>
  <c r="V645" i="1" s="1"/>
  <c r="O627" i="1"/>
  <c r="O619" i="1"/>
  <c r="M578" i="1"/>
  <c r="Z536" i="1"/>
  <c r="AA536" i="1" s="1"/>
  <c r="O334" i="1"/>
  <c r="Z143" i="1"/>
  <c r="AA143" i="1" s="1"/>
  <c r="Z131" i="1"/>
  <c r="AA131" i="1" s="1"/>
  <c r="Z65" i="1"/>
  <c r="AA65" i="1" s="1"/>
  <c r="V36" i="1"/>
  <c r="Z36" i="1" s="1"/>
  <c r="AA36" i="1" s="1"/>
  <c r="V23" i="1"/>
  <c r="Z23" i="1" s="1"/>
  <c r="AA23" i="1" s="1"/>
  <c r="N627" i="1"/>
  <c r="V627" i="1" s="1"/>
  <c r="O622" i="1"/>
  <c r="O295" i="1"/>
  <c r="N289" i="1"/>
  <c r="V289" i="1" s="1"/>
  <c r="Z289" i="1" s="1"/>
  <c r="AA289" i="1" s="1"/>
  <c r="O234" i="1"/>
  <c r="Z146" i="1"/>
  <c r="AA146" i="1" s="1"/>
  <c r="Z98" i="1"/>
  <c r="AA98" i="1" s="1"/>
  <c r="Z92" i="1"/>
  <c r="AA92" i="1" s="1"/>
  <c r="Z86" i="1"/>
  <c r="AA86" i="1" s="1"/>
  <c r="Z80" i="1"/>
  <c r="AA80" i="1" s="1"/>
  <c r="V74" i="1"/>
  <c r="Z74" i="1" s="1"/>
  <c r="AA74" i="1" s="1"/>
  <c r="V57" i="1"/>
  <c r="Z57" i="1" s="1"/>
  <c r="AA57" i="1" s="1"/>
  <c r="V20" i="1"/>
  <c r="Z20" i="1" s="1"/>
  <c r="AA20" i="1" s="1"/>
  <c r="M17" i="1"/>
  <c r="N342" i="1"/>
  <c r="N715" i="1"/>
  <c r="V715" i="1" s="1"/>
  <c r="Z715" i="1" s="1"/>
  <c r="AA715" i="1" s="1"/>
  <c r="O709" i="1"/>
  <c r="O712" i="1" s="1"/>
  <c r="L691" i="1"/>
  <c r="Z655" i="1"/>
  <c r="AA655" i="1" s="1"/>
  <c r="M627" i="1"/>
  <c r="N622" i="1"/>
  <c r="V622" i="1" s="1"/>
  <c r="Z349" i="1"/>
  <c r="AA349" i="1" s="1"/>
  <c r="N295" i="1"/>
  <c r="V295" i="1" s="1"/>
  <c r="O292" i="1"/>
  <c r="O277" i="1"/>
  <c r="M225" i="1"/>
  <c r="O201" i="1"/>
  <c r="N709" i="1"/>
  <c r="V709" i="1" s="1"/>
  <c r="O703" i="1"/>
  <c r="O645" i="1"/>
  <c r="Z639" i="1"/>
  <c r="AA639" i="1" s="1"/>
  <c r="N578" i="1"/>
  <c r="V578" i="1" s="1"/>
  <c r="Z465" i="1"/>
  <c r="AA465" i="1" s="1"/>
  <c r="M295" i="1"/>
  <c r="N292" i="1"/>
  <c r="V292" i="1" s="1"/>
  <c r="Z292" i="1" s="1"/>
  <c r="AA292" i="1" s="1"/>
  <c r="R295" i="1"/>
  <c r="R298" i="1" s="1"/>
  <c r="V41" i="1"/>
  <c r="Z41" i="1" s="1"/>
  <c r="AA41" i="1" s="1"/>
  <c r="V26" i="1"/>
  <c r="Z26" i="1" s="1"/>
  <c r="AA26" i="1" s="1"/>
  <c r="M691" i="1"/>
  <c r="L627" i="1"/>
  <c r="L578" i="1"/>
  <c r="Z484" i="1"/>
  <c r="AA484" i="1" s="1"/>
  <c r="Z456" i="1"/>
  <c r="AA456" i="1" s="1"/>
  <c r="Z432" i="1"/>
  <c r="AA432" i="1" s="1"/>
  <c r="Z421" i="1"/>
  <c r="AA421" i="1" s="1"/>
  <c r="Z397" i="1"/>
  <c r="AA397" i="1" s="1"/>
  <c r="Z346" i="1"/>
  <c r="AA346" i="1" s="1"/>
  <c r="Z328" i="1"/>
  <c r="AA328" i="1" s="1"/>
  <c r="L295" i="1"/>
  <c r="Q295" i="1"/>
  <c r="Q298" i="1" s="1"/>
  <c r="P295" i="1"/>
  <c r="P298" i="1" s="1"/>
  <c r="Z237" i="1"/>
  <c r="AA237" i="1" s="1"/>
  <c r="Z210" i="1"/>
  <c r="AA210" i="1" s="1"/>
  <c r="Z188" i="1"/>
  <c r="AA188" i="1" s="1"/>
  <c r="Z171" i="1"/>
  <c r="AA171" i="1" s="1"/>
  <c r="Z140" i="1"/>
  <c r="AA140" i="1" s="1"/>
  <c r="Z122" i="1"/>
  <c r="AA122" i="1" s="1"/>
  <c r="Z104" i="1"/>
  <c r="AA104" i="1" s="1"/>
  <c r="Z71" i="1"/>
  <c r="AA71" i="1" s="1"/>
  <c r="V33" i="1"/>
  <c r="Z33" i="1" s="1"/>
  <c r="O700" i="1"/>
  <c r="L622" i="1"/>
  <c r="M301" i="1"/>
  <c r="N298" i="1"/>
  <c r="V298" i="1" s="1"/>
  <c r="M280" i="1"/>
  <c r="O225" i="1"/>
  <c r="O691" i="1"/>
  <c r="Z624" i="1"/>
  <c r="AA624" i="1" s="1"/>
  <c r="Z608" i="1"/>
  <c r="AA608" i="1" s="1"/>
  <c r="Z638" i="1"/>
  <c r="AA638" i="1" s="1"/>
  <c r="Z628" i="1"/>
  <c r="AA628" i="1" s="1"/>
  <c r="N619" i="1"/>
  <c r="V619" i="1" s="1"/>
  <c r="Z604" i="1"/>
  <c r="AA604" i="1" s="1"/>
  <c r="Z602" i="1"/>
  <c r="AA602" i="1" s="1"/>
  <c r="Z528" i="1"/>
  <c r="AA528" i="1" s="1"/>
  <c r="Z518" i="1"/>
  <c r="AA518" i="1" s="1"/>
  <c r="Z478" i="1"/>
  <c r="AA478" i="1" s="1"/>
  <c r="O301" i="1"/>
  <c r="M292" i="1"/>
  <c r="N259" i="1"/>
  <c r="V259" i="1" s="1"/>
  <c r="M234" i="1"/>
  <c r="Z118" i="1"/>
  <c r="AA118" i="1" s="1"/>
  <c r="O17" i="1"/>
  <c r="O283" i="1"/>
  <c r="L259" i="1"/>
  <c r="O262" i="1"/>
  <c r="L280" i="1"/>
  <c r="Z272" i="1"/>
  <c r="AA272" i="1" s="1"/>
  <c r="O298" i="1"/>
  <c r="Z262" i="1"/>
  <c r="AA262" i="1" s="1"/>
  <c r="Y658" i="1"/>
  <c r="Z268" i="1"/>
  <c r="AA268" i="1" s="1"/>
  <c r="Z589" i="1"/>
  <c r="AA589" i="1" s="1"/>
  <c r="Z640" i="1"/>
  <c r="AA640" i="1" s="1"/>
  <c r="Z601" i="1"/>
  <c r="AA601" i="1" s="1"/>
  <c r="Z523" i="1"/>
  <c r="AA523" i="1" s="1"/>
  <c r="Z502" i="1"/>
  <c r="AA502" i="1" s="1"/>
  <c r="Z481" i="1"/>
  <c r="AA481" i="1" s="1"/>
  <c r="Z469" i="1"/>
  <c r="AA469" i="1" s="1"/>
  <c r="M298" i="1"/>
  <c r="Z265" i="1"/>
  <c r="AA265" i="1" s="1"/>
  <c r="N253" i="1"/>
  <c r="V253" i="1" s="1"/>
  <c r="Z253" i="1" s="1"/>
  <c r="AA253" i="1" s="1"/>
  <c r="N228" i="1"/>
  <c r="V228" i="1" s="1"/>
  <c r="Z178" i="1"/>
  <c r="AA178" i="1" s="1"/>
  <c r="Z152" i="1"/>
  <c r="AA152" i="1" s="1"/>
  <c r="Z128" i="1"/>
  <c r="AA128" i="1" s="1"/>
  <c r="Z593" i="1"/>
  <c r="AA593" i="1" s="1"/>
  <c r="Z697" i="1"/>
  <c r="AA697" i="1" s="1"/>
  <c r="Z534" i="1"/>
  <c r="AA534" i="1" s="1"/>
  <c r="Z521" i="1"/>
  <c r="AA521" i="1" s="1"/>
  <c r="Z510" i="1"/>
  <c r="AA510" i="1" s="1"/>
  <c r="Z361" i="1"/>
  <c r="AA361" i="1" s="1"/>
  <c r="Z331" i="1"/>
  <c r="AA331" i="1" s="1"/>
  <c r="L298" i="1"/>
  <c r="Z158" i="1"/>
  <c r="AA158" i="1" s="1"/>
  <c r="Z134" i="1"/>
  <c r="AA134" i="1" s="1"/>
  <c r="Z107" i="1"/>
  <c r="AA107" i="1" s="1"/>
  <c r="V256" i="1"/>
  <c r="Z256" i="1" s="1"/>
  <c r="AA256" i="1" s="1"/>
  <c r="Z585" i="1"/>
  <c r="AA585" i="1" s="1"/>
  <c r="Z572" i="1"/>
  <c r="AA572" i="1" s="1"/>
  <c r="Z505" i="1"/>
  <c r="AA505" i="1" s="1"/>
  <c r="Z499" i="1"/>
  <c r="AA499" i="1" s="1"/>
  <c r="Z459" i="1"/>
  <c r="AA459" i="1" s="1"/>
  <c r="Z447" i="1"/>
  <c r="AA447" i="1" s="1"/>
  <c r="Z441" i="1"/>
  <c r="AA441" i="1" s="1"/>
  <c r="Z435" i="1"/>
  <c r="AA435" i="1" s="1"/>
  <c r="Z430" i="1"/>
  <c r="AA430" i="1" s="1"/>
  <c r="Z424" i="1"/>
  <c r="AA424" i="1" s="1"/>
  <c r="Z418" i="1"/>
  <c r="AA418" i="1" s="1"/>
  <c r="Z412" i="1"/>
  <c r="AA412" i="1" s="1"/>
  <c r="Z406" i="1"/>
  <c r="AA406" i="1" s="1"/>
  <c r="Z400" i="1"/>
  <c r="AA400" i="1" s="1"/>
  <c r="Z394" i="1"/>
  <c r="AA394" i="1" s="1"/>
  <c r="Z386" i="1"/>
  <c r="AA386" i="1" s="1"/>
  <c r="Z358" i="1"/>
  <c r="AA358" i="1" s="1"/>
  <c r="Z544" i="1"/>
  <c r="AA544" i="1" s="1"/>
  <c r="O253" i="1"/>
  <c r="Z637" i="1"/>
  <c r="AA637" i="1" s="1"/>
  <c r="Z600" i="1"/>
  <c r="AA600" i="1" s="1"/>
  <c r="Z597" i="1"/>
  <c r="AA597" i="1" s="1"/>
  <c r="Z492" i="1"/>
  <c r="AA492" i="1" s="1"/>
  <c r="Z662" i="1"/>
  <c r="AA662" i="1" s="1"/>
  <c r="Y486" i="1"/>
  <c r="M228" i="1"/>
  <c r="Z531" i="1"/>
  <c r="AA531" i="1" s="1"/>
  <c r="O243" i="1"/>
  <c r="Z204" i="1"/>
  <c r="AA204" i="1" s="1"/>
  <c r="O231" i="1"/>
  <c r="Z195" i="1"/>
  <c r="AA195" i="1" s="1"/>
  <c r="N231" i="1"/>
  <c r="V231" i="1" s="1"/>
  <c r="M243" i="1"/>
  <c r="Z240" i="1"/>
  <c r="AA240" i="1" s="1"/>
  <c r="N234" i="1"/>
  <c r="V234" i="1" s="1"/>
  <c r="O228" i="1"/>
  <c r="N225" i="1"/>
  <c r="V225" i="1" s="1"/>
  <c r="Z216" i="1"/>
  <c r="AA216" i="1" s="1"/>
  <c r="L231" i="1"/>
  <c r="Z246" i="1"/>
  <c r="AA246" i="1" s="1"/>
  <c r="L225" i="1"/>
  <c r="L228" i="1"/>
  <c r="L234" i="1"/>
  <c r="O216" i="1"/>
  <c r="M201" i="1"/>
  <c r="N776" i="1" l="1"/>
  <c r="V776" i="1" s="1"/>
  <c r="N760" i="1"/>
  <c r="V760" i="1" s="1"/>
  <c r="Z760" i="1" s="1"/>
  <c r="AA760" i="1" s="1"/>
  <c r="N747" i="1"/>
  <c r="V747" i="1" s="1"/>
  <c r="Z751" i="1"/>
  <c r="AA751" i="1" s="1"/>
  <c r="Z691" i="1"/>
  <c r="AA691" i="1" s="1"/>
  <c r="Z619" i="1"/>
  <c r="AA619" i="1" s="1"/>
  <c r="Z788" i="1"/>
  <c r="AA788" i="1" s="1"/>
  <c r="N669" i="1"/>
  <c r="V669" i="1" s="1"/>
  <c r="Z669" i="1" s="1"/>
  <c r="AA669" i="1" s="1"/>
  <c r="M706" i="1"/>
  <c r="L669" i="1"/>
  <c r="O566" i="1"/>
  <c r="N712" i="1"/>
  <c r="V712" i="1" s="1"/>
  <c r="M645" i="1"/>
  <c r="V630" i="1"/>
  <c r="Z630" i="1" s="1"/>
  <c r="AA630" i="1" s="1"/>
  <c r="V342" i="1"/>
  <c r="Z342" i="1" s="1"/>
  <c r="AA342" i="1" s="1"/>
  <c r="M669" i="1"/>
  <c r="Z651" i="1"/>
  <c r="AA651" i="1" s="1"/>
  <c r="Z280" i="1"/>
  <c r="AA280" i="1" s="1"/>
  <c r="Z768" i="1"/>
  <c r="AA768" i="1" s="1"/>
  <c r="Z739" i="1"/>
  <c r="AA739" i="1" s="1"/>
  <c r="L709" i="1"/>
  <c r="L712" i="1" s="1"/>
  <c r="Z591" i="1"/>
  <c r="AA591" i="1" s="1"/>
  <c r="Z569" i="1"/>
  <c r="AA569" i="1" s="1"/>
  <c r="N566" i="1"/>
  <c r="V566" i="1" s="1"/>
  <c r="Z566" i="1" s="1"/>
  <c r="AA566" i="1" s="1"/>
  <c r="Z475" i="1"/>
  <c r="AA475" i="1" s="1"/>
  <c r="Z450" i="1"/>
  <c r="AA450" i="1" s="1"/>
  <c r="Z213" i="1"/>
  <c r="AA213" i="1" s="1"/>
  <c r="Z198" i="1"/>
  <c r="AA198" i="1" s="1"/>
  <c r="Z155" i="1"/>
  <c r="AA155" i="1" s="1"/>
  <c r="Z779" i="1"/>
  <c r="AA779" i="1" s="1"/>
  <c r="Z742" i="1"/>
  <c r="AA742" i="1" s="1"/>
  <c r="M727" i="1"/>
  <c r="Z438" i="1"/>
  <c r="AA438" i="1" s="1"/>
  <c r="N782" i="1"/>
  <c r="V782" i="1" s="1"/>
  <c r="Z678" i="1"/>
  <c r="AA678" i="1" s="1"/>
  <c r="Z616" i="1"/>
  <c r="AA616" i="1" s="1"/>
  <c r="Z599" i="1"/>
  <c r="AA599" i="1" s="1"/>
  <c r="Z427" i="1"/>
  <c r="AA427" i="1" s="1"/>
  <c r="Z403" i="1"/>
  <c r="AA403" i="1" s="1"/>
  <c r="Z352" i="1"/>
  <c r="AA352" i="1" s="1"/>
  <c r="Z575" i="1"/>
  <c r="AA575" i="1" s="1"/>
  <c r="Z298" i="1"/>
  <c r="AA298" i="1" s="1"/>
  <c r="Z453" i="1"/>
  <c r="AA453" i="1" s="1"/>
  <c r="Z778" i="1"/>
  <c r="AA778" i="1" s="1"/>
  <c r="Z754" i="1"/>
  <c r="AA754" i="1" s="1"/>
  <c r="Z723" i="1"/>
  <c r="AA723" i="1" s="1"/>
  <c r="Z718" i="1"/>
  <c r="AA718" i="1" s="1"/>
  <c r="M715" i="1"/>
  <c r="Z694" i="1"/>
  <c r="AA694" i="1" s="1"/>
  <c r="Z634" i="1"/>
  <c r="AA634" i="1" s="1"/>
  <c r="Z546" i="1"/>
  <c r="AA546" i="1" s="1"/>
  <c r="Z231" i="1"/>
  <c r="AA231" i="1" s="1"/>
  <c r="Z777" i="1"/>
  <c r="AA777" i="1" s="1"/>
  <c r="Z724" i="1"/>
  <c r="AA724" i="1" s="1"/>
  <c r="Z685" i="1"/>
  <c r="AA685" i="1" s="1"/>
  <c r="Z507" i="1"/>
  <c r="AA507" i="1" s="1"/>
  <c r="N727" i="1"/>
  <c r="V727" i="1" s="1"/>
  <c r="Z228" i="1"/>
  <c r="AA228" i="1" s="1"/>
  <c r="O747" i="1"/>
  <c r="Z657" i="1"/>
  <c r="AA657" i="1" s="1"/>
  <c r="Z551" i="1"/>
  <c r="AA551" i="1" s="1"/>
  <c r="Z542" i="1"/>
  <c r="AA542" i="1" s="1"/>
  <c r="Z516" i="1"/>
  <c r="AA516" i="1" s="1"/>
  <c r="Z167" i="1"/>
  <c r="AA167" i="1" s="1"/>
  <c r="Z149" i="1"/>
  <c r="AA149" i="1" s="1"/>
  <c r="Z89" i="1"/>
  <c r="AA89" i="1" s="1"/>
  <c r="Z334" i="1"/>
  <c r="AA334" i="1" s="1"/>
  <c r="Z750" i="1"/>
  <c r="AA750" i="1" s="1"/>
  <c r="Z733" i="1"/>
  <c r="AA733" i="1" s="1"/>
  <c r="Z672" i="1"/>
  <c r="AA672" i="1" s="1"/>
  <c r="Z647" i="1"/>
  <c r="AA647" i="1" s="1"/>
  <c r="Z636" i="1"/>
  <c r="AA636" i="1" s="1"/>
  <c r="Z595" i="1"/>
  <c r="AA595" i="1" s="1"/>
  <c r="Z583" i="1"/>
  <c r="AA583" i="1" s="1"/>
  <c r="Z409" i="1"/>
  <c r="AA409" i="1" s="1"/>
  <c r="Z274" i="1"/>
  <c r="AA274" i="1" s="1"/>
  <c r="Z185" i="1"/>
  <c r="AA185" i="1" s="1"/>
  <c r="Z182" i="1"/>
  <c r="AA182" i="1" s="1"/>
  <c r="O77" i="1"/>
  <c r="Z259" i="1"/>
  <c r="AA259" i="1" s="1"/>
  <c r="Z787" i="1"/>
  <c r="AA787" i="1" s="1"/>
  <c r="Z587" i="1"/>
  <c r="AA587" i="1" s="1"/>
  <c r="Z444" i="1"/>
  <c r="AA444" i="1" s="1"/>
  <c r="O776" i="1"/>
  <c r="O768" i="1"/>
  <c r="O757" i="1"/>
  <c r="O727" i="1"/>
  <c r="O259" i="1"/>
  <c r="Z161" i="1"/>
  <c r="AA161" i="1" s="1"/>
  <c r="O616" i="1"/>
  <c r="Z526" i="1"/>
  <c r="AA526" i="1" s="1"/>
  <c r="Z513" i="1"/>
  <c r="AA513" i="1" s="1"/>
  <c r="Z462" i="1"/>
  <c r="AA462" i="1" s="1"/>
  <c r="Z415" i="1"/>
  <c r="AA415" i="1" s="1"/>
  <c r="Z207" i="1"/>
  <c r="AA207" i="1" s="1"/>
  <c r="Z175" i="1"/>
  <c r="AA175" i="1" s="1"/>
  <c r="Z137" i="1"/>
  <c r="AA137" i="1" s="1"/>
  <c r="N17" i="1"/>
  <c r="V17" i="1" s="1"/>
  <c r="Z17" i="1" s="1"/>
  <c r="AA17" i="1" s="1"/>
  <c r="Z606" i="1"/>
  <c r="AA606" i="1" s="1"/>
  <c r="Z663" i="1"/>
  <c r="AA663" i="1" s="1"/>
  <c r="Z790" i="1"/>
  <c r="AA790" i="1" s="1"/>
  <c r="N706" i="1"/>
  <c r="V706" i="1" s="1"/>
  <c r="Z706" i="1" s="1"/>
  <c r="AA706" i="1" s="1"/>
  <c r="Z355" i="1"/>
  <c r="AA355" i="1" s="1"/>
  <c r="Z219" i="1"/>
  <c r="AA219" i="1" s="1"/>
  <c r="Z192" i="1"/>
  <c r="AA192" i="1" s="1"/>
  <c r="M747" i="1"/>
  <c r="O495" i="1"/>
  <c r="Z611" i="1"/>
  <c r="AA611" i="1" s="1"/>
  <c r="O754" i="1"/>
  <c r="N250" i="1"/>
  <c r="V250" i="1" s="1"/>
  <c r="Z250" i="1" s="1"/>
  <c r="AA250" i="1" s="1"/>
  <c r="Z45" i="1"/>
  <c r="AA45" i="1" s="1"/>
  <c r="V29" i="1"/>
  <c r="Z29" i="1" s="1"/>
  <c r="AA29" i="1" s="1"/>
  <c r="Z776" i="1"/>
  <c r="AA776" i="1" s="1"/>
  <c r="L736" i="1"/>
  <c r="Z684" i="1"/>
  <c r="AA684" i="1" s="1"/>
  <c r="Z681" i="1"/>
  <c r="AA681" i="1" s="1"/>
  <c r="Z653" i="1"/>
  <c r="AA653" i="1" s="1"/>
  <c r="Z538" i="1"/>
  <c r="AA538" i="1" s="1"/>
  <c r="M382" i="1"/>
  <c r="N382" i="1"/>
  <c r="V382" i="1" s="1"/>
  <c r="Z382" i="1" s="1"/>
  <c r="AA382" i="1" s="1"/>
  <c r="Z325" i="1"/>
  <c r="AA325" i="1" s="1"/>
  <c r="Z627" i="1"/>
  <c r="AA627" i="1" s="1"/>
  <c r="Z784" i="1"/>
  <c r="AA784" i="1" s="1"/>
  <c r="M782" i="1"/>
  <c r="L782" i="1"/>
  <c r="Z782" i="1" s="1"/>
  <c r="AA782" i="1" s="1"/>
  <c r="N736" i="1"/>
  <c r="V736" i="1" s="1"/>
  <c r="Z736" i="1" s="1"/>
  <c r="AA736" i="1" s="1"/>
  <c r="Z234" i="1"/>
  <c r="AA234" i="1" s="1"/>
  <c r="Z622" i="1"/>
  <c r="AA622" i="1" s="1"/>
  <c r="O782" i="1"/>
  <c r="L747" i="1"/>
  <c r="Z747" i="1" s="1"/>
  <c r="AA747" i="1" s="1"/>
  <c r="Z578" i="1"/>
  <c r="AA578" i="1" s="1"/>
  <c r="Z295" i="1"/>
  <c r="AA295" i="1" s="1"/>
  <c r="N757" i="1"/>
  <c r="V757" i="1" s="1"/>
  <c r="Z757" i="1" s="1"/>
  <c r="AA757" i="1" s="1"/>
  <c r="O739" i="1"/>
  <c r="Z721" i="1"/>
  <c r="AA721" i="1" s="1"/>
  <c r="O718" i="1"/>
  <c r="N703" i="1"/>
  <c r="Z700" i="1"/>
  <c r="AA700" i="1" s="1"/>
  <c r="O694" i="1"/>
  <c r="O669" i="1"/>
  <c r="Z649" i="1"/>
  <c r="AA649" i="1" s="1"/>
  <c r="O499" i="1"/>
  <c r="O358" i="1"/>
  <c r="O346" i="1"/>
  <c r="L277" i="1"/>
  <c r="L486" i="1" s="1"/>
  <c r="O265" i="1"/>
  <c r="N243" i="1"/>
  <c r="V243" i="1" s="1"/>
  <c r="Z243" i="1" s="1"/>
  <c r="AA243" i="1" s="1"/>
  <c r="O95" i="1"/>
  <c r="M703" i="1"/>
  <c r="L645" i="1"/>
  <c r="Z645" i="1" s="1"/>
  <c r="AA645" i="1" s="1"/>
  <c r="O531" i="1"/>
  <c r="O521" i="1"/>
  <c r="O481" i="1"/>
  <c r="O469" i="1"/>
  <c r="O456" i="1"/>
  <c r="O444" i="1"/>
  <c r="O421" i="1"/>
  <c r="O409" i="1"/>
  <c r="O397" i="1"/>
  <c r="O386" i="1"/>
  <c r="O304" i="1"/>
  <c r="M289" i="1"/>
  <c r="O237" i="1"/>
  <c r="O213" i="1"/>
  <c r="O167" i="1"/>
  <c r="O155" i="1"/>
  <c r="O143" i="1"/>
  <c r="O131" i="1"/>
  <c r="O118" i="1"/>
  <c r="O675" i="1"/>
  <c r="Z642" i="1"/>
  <c r="AA642" i="1" s="1"/>
  <c r="Z632" i="1"/>
  <c r="AA632" i="1" s="1"/>
  <c r="O505" i="1"/>
  <c r="O492" i="1"/>
  <c r="O352" i="1"/>
  <c r="N277" i="1"/>
  <c r="V277" i="1" s="1"/>
  <c r="O185" i="1"/>
  <c r="Z744" i="1"/>
  <c r="AA744" i="1" s="1"/>
  <c r="O733" i="1"/>
  <c r="Z688" i="1"/>
  <c r="AA688" i="1" s="1"/>
  <c r="Z675" i="1"/>
  <c r="AA675" i="1" s="1"/>
  <c r="O672" i="1"/>
  <c r="Z613" i="1"/>
  <c r="AA613" i="1" s="1"/>
  <c r="O526" i="1"/>
  <c r="O475" i="1"/>
  <c r="O462" i="1"/>
  <c r="O450" i="1"/>
  <c r="O438" i="1"/>
  <c r="O427" i="1"/>
  <c r="O415" i="1"/>
  <c r="O403" i="1"/>
  <c r="N286" i="1"/>
  <c r="V286" i="1" s="1"/>
  <c r="Z286" i="1" s="1"/>
  <c r="AA286" i="1" s="1"/>
  <c r="M277" i="1"/>
  <c r="M486" i="1" s="1"/>
  <c r="O207" i="1"/>
  <c r="N201" i="1"/>
  <c r="V201" i="1" s="1"/>
  <c r="Z201" i="1" s="1"/>
  <c r="AA201" i="1" s="1"/>
  <c r="O198" i="1"/>
  <c r="O178" i="1"/>
  <c r="O175" i="1"/>
  <c r="O161" i="1"/>
  <c r="O149" i="1"/>
  <c r="O137" i="1"/>
  <c r="O328" i="1"/>
  <c r="Z112" i="1"/>
  <c r="AA112" i="1" s="1"/>
  <c r="O192" i="1"/>
  <c r="Z225" i="1"/>
  <c r="AA225" i="1" s="1"/>
  <c r="Z792" i="1"/>
  <c r="AA792" i="1" s="1"/>
  <c r="O560" i="1"/>
  <c r="L727" i="1"/>
  <c r="O569" i="1"/>
  <c r="O551" i="1"/>
  <c r="Y794" i="1"/>
  <c r="AA33" i="1"/>
  <c r="N486" i="1" l="1"/>
  <c r="Z712" i="1"/>
  <c r="AA712" i="1" s="1"/>
  <c r="O486" i="1"/>
  <c r="Z709" i="1"/>
  <c r="AA709" i="1" s="1"/>
  <c r="Z277" i="1"/>
  <c r="AA277" i="1" s="1"/>
  <c r="Z658" i="1"/>
  <c r="AA658" i="1" s="1"/>
  <c r="M794" i="1"/>
  <c r="V703" i="1"/>
  <c r="Z703" i="1" s="1"/>
  <c r="AA703" i="1" s="1"/>
  <c r="N794" i="1"/>
  <c r="O794" i="1"/>
  <c r="Z727" i="1"/>
  <c r="L794" i="1"/>
  <c r="Z486" i="1" l="1"/>
  <c r="AA486" i="1" s="1"/>
  <c r="AA727" i="1"/>
  <c r="Z794" i="1"/>
  <c r="AA794" i="1" s="1"/>
</calcChain>
</file>

<file path=xl/comments1.xml><?xml version="1.0" encoding="utf-8"?>
<comments xmlns="http://schemas.openxmlformats.org/spreadsheetml/2006/main">
  <authors>
    <author>admi n</author>
  </authors>
  <commentList>
    <comment ref="C15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383" authorId="0">
      <text>
        <r>
          <rPr>
            <b/>
            <sz val="9"/>
            <color indexed="81"/>
            <rFont val="Tahoma"/>
            <family val="2"/>
          </rPr>
          <t>DOC-11-02-15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9" authorId="0">
      <text>
        <r>
          <rPr>
            <sz val="9"/>
            <color indexed="81"/>
            <rFont val="Tahoma"/>
            <family val="2"/>
          </rPr>
          <t>LILO of Anta-Dausa at LALKOT by RRVPNL DOC-01-02-14</t>
        </r>
      </text>
    </comment>
  </commentList>
</comments>
</file>

<file path=xl/comments2.xml><?xml version="1.0" encoding="utf-8"?>
<comments xmlns="http://schemas.openxmlformats.org/spreadsheetml/2006/main">
  <authors>
    <author>admi n</author>
    <author>admin</author>
    <author>Author</author>
  </authors>
  <commentList>
    <comment ref="C33" authorId="0">
      <text>
        <r>
          <rPr>
            <sz val="9"/>
            <color indexed="81"/>
            <rFont val="Tahoma"/>
            <family val="2"/>
          </rPr>
          <t>Total-44.8km, PG-38.58km, HVPN-6.22km.</t>
        </r>
      </text>
    </comment>
    <comment ref="C58" authorId="0">
      <text>
        <r>
          <rPr>
            <sz val="9"/>
            <color indexed="81"/>
            <rFont val="Tahoma"/>
            <family val="2"/>
          </rPr>
          <t>Total-45.6km, PG-26.64km, HVPN-19km.</t>
        </r>
      </text>
    </comment>
    <comment ref="C95" authorId="1">
      <text>
        <r>
          <rPr>
            <b/>
            <sz val="9"/>
            <color indexed="81"/>
            <rFont val="Tahoma"/>
            <family val="2"/>
          </rPr>
          <t>LILO by SWUPPCL at Hapur on 17-05-17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2" authorId="1">
      <text>
        <r>
          <rPr>
            <sz val="9"/>
            <color indexed="81"/>
            <rFont val="Tahoma"/>
            <family val="2"/>
          </rPr>
          <t>LILO of Moradabad-Muradnagar by UP at HAPUR</t>
        </r>
      </text>
    </comment>
    <comment ref="C123" authorId="1">
      <text>
        <r>
          <rPr>
            <sz val="9"/>
            <color indexed="81"/>
            <rFont val="Tahoma"/>
            <family val="2"/>
          </rPr>
          <t xml:space="preserve">LILO of Moradabad-Muradnagar by UP at HAPUR
</t>
        </r>
      </text>
    </comment>
    <comment ref="C128" authorId="0">
      <text>
        <r>
          <rPr>
            <b/>
            <sz val="9"/>
            <color indexed="81"/>
            <rFont val="Tahoma"/>
            <family val="2"/>
          </rPr>
          <t>LILO of Anta-Dausa at LALKOT by RRVPNL. DOC-01-02-14</t>
        </r>
      </text>
    </comment>
    <comment ref="C143" authorId="0">
      <text>
        <r>
          <rPr>
            <sz val="9"/>
            <color indexed="81"/>
            <rFont val="Tahoma"/>
            <family val="2"/>
          </rPr>
          <t>LILO of Anta-Dausa at LALKOT by RRVPNL DOC-01-02-14</t>
        </r>
      </text>
    </comment>
    <comment ref="C195" authorId="2">
      <text>
        <r>
          <rPr>
            <b/>
            <sz val="9"/>
            <color indexed="81"/>
            <rFont val="Tahoma"/>
            <family val="2"/>
          </rPr>
          <t>Charged-01.08.17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2" authorId="0">
      <text>
        <r>
          <rPr>
            <b/>
            <sz val="9"/>
            <color indexed="81"/>
            <rFont val="Tahoma"/>
            <family val="2"/>
          </rPr>
          <t>DOC-10/09/2014</t>
        </r>
      </text>
    </comment>
    <comment ref="C269" authorId="0">
      <text>
        <r>
          <rPr>
            <b/>
            <sz val="9"/>
            <color indexed="81"/>
            <rFont val="Tahoma"/>
            <family val="2"/>
          </rPr>
          <t>DOC-03/02/15</t>
        </r>
      </text>
    </comment>
  </commentList>
</comments>
</file>

<file path=xl/sharedStrings.xml><?xml version="1.0" encoding="utf-8"?>
<sst xmlns="http://schemas.openxmlformats.org/spreadsheetml/2006/main" count="4367" uniqueCount="776">
  <si>
    <t xml:space="preserve"> POWERGRID CORPORATION OF INDIA LIMITED.</t>
  </si>
  <si>
    <t>SUMMARY OF ELEMENT WISE OUTAGES &amp; AVAILABILITY</t>
  </si>
  <si>
    <t xml:space="preserve"> NAME OF REGION : NR-I</t>
  </si>
  <si>
    <t xml:space="preserve"> NAME OF REGION : NRTS-I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</si>
  <si>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</si>
  <si>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</si>
  <si>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</si>
  <si>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</si>
  <si>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</si>
  <si>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</si>
  <si>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</si>
  <si>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</si>
  <si>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</si>
  <si>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</si>
  <si>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</si>
  <si>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</si>
  <si>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</si>
  <si>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</si>
  <si>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</si>
  <si>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</si>
  <si>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</si>
  <si>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</si>
  <si>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</si>
  <si>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</si>
  <si>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</si>
  <si>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</si>
  <si>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</si>
  <si>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</si>
  <si>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</si>
  <si>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</si>
  <si>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</si>
  <si>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</si>
  <si>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</si>
  <si>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</si>
  <si>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</si>
  <si>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</si>
  <si>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</si>
  <si>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</si>
  <si>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</si>
  <si>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</si>
  <si>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</si>
  <si>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</si>
  <si>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</si>
  <si>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</si>
  <si>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</si>
  <si>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</si>
  <si>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</si>
  <si>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</si>
  <si>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</si>
  <si>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</si>
  <si>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</si>
  <si>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NR176504</t>
  </si>
  <si>
    <t>765KV AGRA-JHATIKALA</t>
  </si>
  <si>
    <t>NR1</t>
  </si>
  <si>
    <t>--</t>
  </si>
  <si>
    <t>LART</t>
  </si>
  <si>
    <t>SUB TOTAL</t>
  </si>
  <si>
    <t>NR176509</t>
  </si>
  <si>
    <t>765KV BHIWANI-PHAGI(JPR)-I</t>
  </si>
  <si>
    <t>NR176515</t>
  </si>
  <si>
    <t>765KV BHIWANI-PHAGI(JPR)-II</t>
  </si>
  <si>
    <t>NR176511</t>
  </si>
  <si>
    <t>765KV MEERUT-GR.NOIDA</t>
  </si>
  <si>
    <t>NR276502</t>
  </si>
  <si>
    <t>765KV JHATIKALA-BHIWANI</t>
  </si>
  <si>
    <t>LCSD</t>
  </si>
  <si>
    <t>LVRD</t>
  </si>
  <si>
    <t>NR276503</t>
  </si>
  <si>
    <t>765KV MEERUT-BHIWANI</t>
  </si>
  <si>
    <t>NR276501</t>
  </si>
  <si>
    <t>765KV MOGA-BHIWANI</t>
  </si>
  <si>
    <t>B</t>
  </si>
  <si>
    <t xml:space="preserve"> 400 KV TRANS LINES</t>
  </si>
  <si>
    <t>NR140116</t>
  </si>
  <si>
    <t>400KV AGRA-JAIPUR(S)-I</t>
  </si>
  <si>
    <t>NR140126</t>
  </si>
  <si>
    <t>400KV AGRA-JAIPUR(S)-II</t>
  </si>
  <si>
    <t>NR140144</t>
  </si>
  <si>
    <t>400KV AGRA-SIKAR-I</t>
  </si>
  <si>
    <t>NR140145</t>
  </si>
  <si>
    <t>400KV AGRA-SIKAR-II</t>
  </si>
  <si>
    <t>OSPT</t>
  </si>
  <si>
    <t>NR240006</t>
  </si>
  <si>
    <t>400KV BAHADURGRH-BAWANA</t>
  </si>
  <si>
    <t>NR240038</t>
  </si>
  <si>
    <t>400KV BAHADURGRH-SONIPAT-I</t>
  </si>
  <si>
    <t>NR240039</t>
  </si>
  <si>
    <t>400KV BAHADURGRH-SONIPAT-II</t>
  </si>
  <si>
    <t>NR140028</t>
  </si>
  <si>
    <t>400KV BASSI-BHIWADI-I</t>
  </si>
  <si>
    <t>NR140030</t>
  </si>
  <si>
    <t>400KV BASSI-HIRAPURA-I</t>
  </si>
  <si>
    <t>NR140031</t>
  </si>
  <si>
    <t>400KV BASSI-HIRAPURA-II</t>
  </si>
  <si>
    <t>NR140117</t>
  </si>
  <si>
    <t>400KV BASSI-JAIPUR(S)-I</t>
  </si>
  <si>
    <t>NR140127</t>
  </si>
  <si>
    <t>400KV BASSI-JAIPUR(S)-II</t>
  </si>
  <si>
    <t>NR140148</t>
  </si>
  <si>
    <t>400KV BASSI-KOTPUTLI</t>
  </si>
  <si>
    <t>NR140146</t>
  </si>
  <si>
    <t>400KV BASSI-PHAGI-I (Kalisindh)</t>
  </si>
  <si>
    <t>NR140147</t>
  </si>
  <si>
    <t>400KV BASSI-PHAGI-II (Kawai)</t>
  </si>
  <si>
    <t>OMSU</t>
  </si>
  <si>
    <t>NR140032</t>
  </si>
  <si>
    <t>400KV BHIWADI-GURGAON</t>
  </si>
  <si>
    <t>NR140033</t>
  </si>
  <si>
    <t>400KV BHIWADI-HISAR-I</t>
  </si>
  <si>
    <t>NR240087</t>
  </si>
  <si>
    <t>400KV BHIWADI-HISAR-II</t>
  </si>
  <si>
    <t>NR240088</t>
  </si>
  <si>
    <t>400KV BHIWADI-HISAR-III</t>
  </si>
  <si>
    <t>NR140149</t>
  </si>
  <si>
    <t>400KV BHIWADI-KOTPUTLI</t>
  </si>
  <si>
    <t>NR140106</t>
  </si>
  <si>
    <t>400KV BHIWADI-NIMRANA-I</t>
  </si>
  <si>
    <t>NR140107</t>
  </si>
  <si>
    <t>400KV BHIWADI-NIMRANA-II</t>
  </si>
  <si>
    <t>OSFT</t>
  </si>
  <si>
    <t>NR240061</t>
  </si>
  <si>
    <t>400KV BHIWANI-BAWANA</t>
  </si>
  <si>
    <t>NR240059</t>
  </si>
  <si>
    <t>400KV BHIWANI-BHIWANI(BBMB)</t>
  </si>
  <si>
    <t>NR240060</t>
  </si>
  <si>
    <t>NR240093</t>
  </si>
  <si>
    <t>NR240094</t>
  </si>
  <si>
    <t>NR240068</t>
  </si>
  <si>
    <t>400KV BHIWANI-JIND-I</t>
  </si>
  <si>
    <t>NR240069</t>
  </si>
  <si>
    <t>400KV BHIWANI-JIND-II</t>
  </si>
  <si>
    <t>N-W40004</t>
  </si>
  <si>
    <t>400KV BHINMAL-ZERDA</t>
  </si>
  <si>
    <t>NR140035</t>
  </si>
  <si>
    <t>400KV BLBGRH-GURGAON</t>
  </si>
  <si>
    <t>NR140036</t>
  </si>
  <si>
    <t>400KV BLBGRH-MAHRANIBG</t>
  </si>
  <si>
    <t>NR140138</t>
  </si>
  <si>
    <t xml:space="preserve">400KV BLBGRH-NAVADA(HVPN) </t>
  </si>
  <si>
    <t>NR140039</t>
  </si>
  <si>
    <t xml:space="preserve">400KV DAD-GR.NOIDA      </t>
  </si>
  <si>
    <t>NR140040</t>
  </si>
  <si>
    <t>400KV DAD-MAHRANIBG</t>
  </si>
  <si>
    <t>NR140041</t>
  </si>
  <si>
    <t>400KV DAD-MANDOLA-I</t>
  </si>
  <si>
    <t>NR140042</t>
  </si>
  <si>
    <t>400KV DAD-MANDOLA-II</t>
  </si>
  <si>
    <t>NR140043</t>
  </si>
  <si>
    <t>400KV DAD-MURADNGR</t>
  </si>
  <si>
    <t>OSPD</t>
  </si>
  <si>
    <t>NR140044</t>
  </si>
  <si>
    <t>400KV DAD-PANIPAT-I</t>
  </si>
  <si>
    <t>NR140045</t>
  </si>
  <si>
    <t xml:space="preserve">400KV DAD-PANIPAT-II  </t>
  </si>
  <si>
    <t>NR240026</t>
  </si>
  <si>
    <t xml:space="preserve">400KV FATEHABAD-HISAR </t>
  </si>
  <si>
    <t>NR140128</t>
  </si>
  <si>
    <t>400KV GURGAON-MANESAR-I</t>
  </si>
  <si>
    <t>NR140129</t>
  </si>
  <si>
    <t>400KV GURGAON-MANESAR-II</t>
  </si>
  <si>
    <t>NR240015</t>
  </si>
  <si>
    <t>400KV HISAR-BHIWANI(BBMB)</t>
  </si>
  <si>
    <t>NR240016</t>
  </si>
  <si>
    <t>400KV HISAR-KAITHAL-I</t>
  </si>
  <si>
    <t>NR240044</t>
  </si>
  <si>
    <t>400KV HISAR-KAITHAL-II</t>
  </si>
  <si>
    <t>NR140132</t>
  </si>
  <si>
    <t>400KV JHATIKALA-BAMNOLI-I</t>
  </si>
  <si>
    <t>OSFD</t>
  </si>
  <si>
    <t>S/D by DTL for damaged tower rectification ( 1st Dead end tower from Bamnoli). Open since 2100hrs on 22.05.16</t>
  </si>
  <si>
    <t>NR140133</t>
  </si>
  <si>
    <t>400KV JHATIKALA-BAMNOLI-II</t>
  </si>
  <si>
    <t>NR140134</t>
  </si>
  <si>
    <t>400KV JHATIKALA-MUNDKA-I</t>
  </si>
  <si>
    <t>NR140135</t>
  </si>
  <si>
    <t>400KV JHATIKALA-MUNDKA-II</t>
  </si>
  <si>
    <t>NR240102</t>
  </si>
  <si>
    <t>400KV KABULPR-BAHADURGRH</t>
  </si>
  <si>
    <t>NR240103</t>
  </si>
  <si>
    <t>NR140048</t>
  </si>
  <si>
    <t>400KV KANKROLI-BHINMAL</t>
  </si>
  <si>
    <t>NR140169</t>
  </si>
  <si>
    <t>400KV KANKROLI-CHITTOR(RJ)-I</t>
  </si>
  <si>
    <t>NR140049</t>
  </si>
  <si>
    <t>400KV KANKROLI-JODHPUR</t>
  </si>
  <si>
    <t>NR140051</t>
  </si>
  <si>
    <t>400KV KANKROLI-RAPPC-II</t>
  </si>
  <si>
    <t>N-W40003</t>
  </si>
  <si>
    <t>400KV KANKROLI-ZERDA-I</t>
  </si>
  <si>
    <t>NR140102</t>
  </si>
  <si>
    <t>400KV KOTA-BEAWAR</t>
  </si>
  <si>
    <t>NR140060</t>
  </si>
  <si>
    <t>400KV KOTA-MERTA-I</t>
  </si>
  <si>
    <t>NR140062</t>
  </si>
  <si>
    <t>400KV KOTA-RAPPC</t>
  </si>
  <si>
    <t>NR140063</t>
  </si>
  <si>
    <t>400KV KOTESHWR-KHEP-I</t>
  </si>
  <si>
    <t>NR140064</t>
  </si>
  <si>
    <t>400KV KOTESHWR-KHEP-II</t>
  </si>
  <si>
    <t>NR140065</t>
  </si>
  <si>
    <t>400KV KOTESHWR-TEHRI-I</t>
  </si>
  <si>
    <t>NR140098</t>
  </si>
  <si>
    <t>400KV KOTESHWR-TEHRI-II</t>
  </si>
  <si>
    <t>NR140076</t>
  </si>
  <si>
    <t>400KV MBAD-MURADNGR</t>
  </si>
  <si>
    <t>NR140165</t>
  </si>
  <si>
    <t>400KV MEERUT-BAGPAT-I</t>
  </si>
  <si>
    <t>NR140166</t>
  </si>
  <si>
    <t>400KV MEERUT-BAGPAT-II</t>
  </si>
  <si>
    <t>NR140142</t>
  </si>
  <si>
    <t>400KV MEERUT-BAREILLY-I</t>
  </si>
  <si>
    <t>NR140130</t>
  </si>
  <si>
    <t>400KV MEERUT-BAREILLY-II</t>
  </si>
  <si>
    <t>NR140077</t>
  </si>
  <si>
    <t>400KV MEERUT-KOTESHWR-I</t>
  </si>
  <si>
    <t>NR140099</t>
  </si>
  <si>
    <t>400KV MEERUT-KOTESHWR-II</t>
  </si>
  <si>
    <t>NR140078</t>
  </si>
  <si>
    <t xml:space="preserve">400KV MEERUT-MND-I </t>
  </si>
  <si>
    <t>NR140079</t>
  </si>
  <si>
    <t>400KV MEERUT-MND-II</t>
  </si>
  <si>
    <t>NR140143</t>
  </si>
  <si>
    <t>400KV MEERUT-MND-III</t>
  </si>
  <si>
    <t>NR140131</t>
  </si>
  <si>
    <t>400KV MEERUT-MND-IV</t>
  </si>
  <si>
    <t>NR140080</t>
  </si>
  <si>
    <t>400KV MEERUT-MUZFRNGR</t>
  </si>
  <si>
    <t>NR140103</t>
  </si>
  <si>
    <t>400KV MERTA-BEAWAR</t>
  </si>
  <si>
    <t>NR140139</t>
  </si>
  <si>
    <t xml:space="preserve">400KV NAVADA(HVPN)-GR.NOIDA </t>
  </si>
  <si>
    <t>NR140118</t>
  </si>
  <si>
    <t>400KV NIMRANA-MANESAR-I</t>
  </si>
  <si>
    <t>NR140119</t>
  </si>
  <si>
    <t>400KV NIMRANA-MANESAR-II</t>
  </si>
  <si>
    <t>NR140108</t>
  </si>
  <si>
    <t>400KV NIMRANA-SIKAR-I</t>
  </si>
  <si>
    <t>NR140109</t>
  </si>
  <si>
    <t>400KV NIMRANA-SIKAR-II</t>
  </si>
  <si>
    <t>NR140170</t>
  </si>
  <si>
    <t>400KV RAPPC-CHITTOR(RJ)-I</t>
  </si>
  <si>
    <t>NR140161</t>
  </si>
  <si>
    <t>400KV ROORKI-KASHIPUR-I</t>
  </si>
  <si>
    <t>NR140162</t>
  </si>
  <si>
    <t>400KV ROORKI-KASHIPUR-II</t>
  </si>
  <si>
    <t>NR140086</t>
  </si>
  <si>
    <t>400KV ROORKI-MUZFRNGR</t>
  </si>
  <si>
    <t>NR140087</t>
  </si>
  <si>
    <t>400KV ROORKI-RISHIKESH</t>
  </si>
  <si>
    <t>NR140167</t>
  </si>
  <si>
    <t>400KV ROORKI-SAHARANPUR-I</t>
  </si>
  <si>
    <t>NR140155</t>
  </si>
  <si>
    <t>400KV SIKAR-RATANGARH-I</t>
  </si>
  <si>
    <t>NR140156</t>
  </si>
  <si>
    <t>400KV SIKAR-RATANGARH-II</t>
  </si>
  <si>
    <t>220KV LINES</t>
  </si>
  <si>
    <t>NR122001</t>
  </si>
  <si>
    <t>220KV ANTA-BHIL-I</t>
  </si>
  <si>
    <t>NR122002</t>
  </si>
  <si>
    <t>220KV ANTA-BHIL-II</t>
  </si>
  <si>
    <t>220KV ANTA-LALSOT</t>
  </si>
  <si>
    <t>NR122004</t>
  </si>
  <si>
    <t>220KV ANTA-RAPPC</t>
  </si>
  <si>
    <t>NR122005</t>
  </si>
  <si>
    <t>220KV ANTA-S.MDHPR</t>
  </si>
  <si>
    <t>NR122008</t>
  </si>
  <si>
    <t xml:space="preserve">220KV BASSI-BAGRU </t>
  </si>
  <si>
    <t>NR122009</t>
  </si>
  <si>
    <t>220KV BASSI-DAUSA-I</t>
  </si>
  <si>
    <t>NR122010</t>
  </si>
  <si>
    <t>220KV BASSI-DAUSA-II</t>
  </si>
  <si>
    <t>NR122011</t>
  </si>
  <si>
    <t>220KV BASSI-IG NAGAR</t>
  </si>
  <si>
    <t>BILHY2201</t>
  </si>
  <si>
    <t>220KV FGPP-PALLA-I</t>
  </si>
  <si>
    <t>BILHY2202</t>
  </si>
  <si>
    <t>220KV FGPP-PALLA-II</t>
  </si>
  <si>
    <t>BILHY2203</t>
  </si>
  <si>
    <t>220KV FGPP-SPUR-I</t>
  </si>
  <si>
    <t>BILHY2204</t>
  </si>
  <si>
    <t>220KV FGPP-SPUR-II</t>
  </si>
  <si>
    <t>NR122014</t>
  </si>
  <si>
    <t>220KV HIRAPURA-IG NAGAR</t>
  </si>
  <si>
    <t>NR122015</t>
  </si>
  <si>
    <t>220KV HIRAPURA-SANGANER</t>
  </si>
  <si>
    <t xml:space="preserve">220KV HISAR-HISAR I/A-I </t>
  </si>
  <si>
    <t>220KV HISAR-HISAR I/A-II</t>
  </si>
  <si>
    <t>NR122047</t>
  </si>
  <si>
    <t>220KV LALSOT-DAUSA</t>
  </si>
  <si>
    <t>BILUP2204</t>
  </si>
  <si>
    <t>220KV MEERUT-MPURAM-I</t>
  </si>
  <si>
    <t>BILUP2205</t>
  </si>
  <si>
    <t>220KV MEERUT-MPURAM-II</t>
  </si>
  <si>
    <t>BILUP2206</t>
  </si>
  <si>
    <t>220KV MEERUT-NARA</t>
  </si>
  <si>
    <t>BILUP2207</t>
  </si>
  <si>
    <t>220KV MEERUT-SHTBDNGR</t>
  </si>
  <si>
    <t>BILUP2208</t>
  </si>
  <si>
    <t>220KV MEERUT-SIMBHOLI</t>
  </si>
  <si>
    <t>NR122027</t>
  </si>
  <si>
    <t>220KV RAPPB-CHITT-I</t>
  </si>
  <si>
    <t>NR122028</t>
  </si>
  <si>
    <t>220KV RAPPB-CHITT-II</t>
  </si>
  <si>
    <t>NR122029</t>
  </si>
  <si>
    <t>220KV RAPPB-RAPPC</t>
  </si>
  <si>
    <t>NR122030</t>
  </si>
  <si>
    <t>220KV RAPPB-UDAIPUR</t>
  </si>
  <si>
    <t>NR122031</t>
  </si>
  <si>
    <t>220KV S.MDHPR-DAUSA-I</t>
  </si>
  <si>
    <t>NR122042</t>
  </si>
  <si>
    <t>220KV SIKAR-RATANGARH-I</t>
  </si>
  <si>
    <t>NR122044</t>
  </si>
  <si>
    <t>220KV SIKAR-RATANGARH-II</t>
  </si>
  <si>
    <t>NR122043</t>
  </si>
  <si>
    <t>220KV SIKAR-SIKAR(RJ)-I</t>
  </si>
  <si>
    <t>NR122045</t>
  </si>
  <si>
    <t>220KV SIKAR-SIKAR(RJ)-II</t>
  </si>
  <si>
    <t>Lines</t>
  </si>
  <si>
    <t>TOTAL FOR T/LS</t>
  </si>
  <si>
    <t>%</t>
  </si>
  <si>
    <t>%'(HVDC)</t>
  </si>
  <si>
    <t>765/400 KV ICT'S</t>
  </si>
  <si>
    <t>MVA</t>
  </si>
  <si>
    <t>Weitage Factor</t>
  </si>
  <si>
    <t>NR1ICT709</t>
  </si>
  <si>
    <t>765/400kv ICT-I  JHATIKALA</t>
  </si>
  <si>
    <t>NR1ICT710</t>
  </si>
  <si>
    <t>765/400kv ICT-II JHATIKALA</t>
  </si>
  <si>
    <t>NR1ICT711</t>
  </si>
  <si>
    <t>765/400kv ICT-III JHATIKALA</t>
  </si>
  <si>
    <t>NR1ICT712</t>
  </si>
  <si>
    <t>765/400kv ICT-IV JHATIKALA</t>
  </si>
  <si>
    <t>NR1ICT713</t>
  </si>
  <si>
    <t>765/400kv ICT-I  MEERUT</t>
  </si>
  <si>
    <t>NR1ICT714</t>
  </si>
  <si>
    <t>765/400kv ICT-II MEERUT</t>
  </si>
  <si>
    <t>765/400KV ICT-I BHIWANI</t>
  </si>
  <si>
    <t>765/400KV ICT-II BHIWANI</t>
  </si>
  <si>
    <t>400/220 KV ICT'S</t>
  </si>
  <si>
    <t>NR1ICT03</t>
  </si>
  <si>
    <t>315MVA ICT-I  BASSI</t>
  </si>
  <si>
    <t>NR1ICT04</t>
  </si>
  <si>
    <t>315MVA ICT-II BASSI</t>
  </si>
  <si>
    <t>NR1ICT68</t>
  </si>
  <si>
    <t>500MVA ICT-III BASSI</t>
  </si>
  <si>
    <t>NR1ICT75</t>
  </si>
  <si>
    <t>500MVA ICT-I  BAGPAT</t>
  </si>
  <si>
    <t>NR1ICT78</t>
  </si>
  <si>
    <t>500MVA ICT-II BAGPAT</t>
  </si>
  <si>
    <t>NR2ICT08</t>
  </si>
  <si>
    <t>315MVA ICT-I  BAHADURGARH</t>
  </si>
  <si>
    <t>NR2ICT42</t>
  </si>
  <si>
    <t>500MVA ICT-II BAHADURGARH</t>
  </si>
  <si>
    <t>NR1ICT05</t>
  </si>
  <si>
    <t>315MVA ICT-III BAWANA</t>
  </si>
  <si>
    <t>NR1ICT06</t>
  </si>
  <si>
    <t>315MVA ICT-I BHINMAL</t>
  </si>
  <si>
    <t>NR1ICT07</t>
  </si>
  <si>
    <t>315MVA ICT-II BHINMAL</t>
  </si>
  <si>
    <t>NR1ICT08</t>
  </si>
  <si>
    <t>315MVA ICT-I  BHIWADI</t>
  </si>
  <si>
    <t>NR1ICT09</t>
  </si>
  <si>
    <t>315MVA ICT-II BHIWADI</t>
  </si>
  <si>
    <t>NR1ICT54</t>
  </si>
  <si>
    <t>315MVA ICT-III BHIWADI</t>
  </si>
  <si>
    <t>NR2ICT49</t>
  </si>
  <si>
    <t>315MVA ICT-I  BHIWANI</t>
  </si>
  <si>
    <t>NR2ICT50</t>
  </si>
  <si>
    <t>315MVA ICT-II BHIWANI</t>
  </si>
  <si>
    <t>NR1ICT79</t>
  </si>
  <si>
    <t>500MVA ICT-II BLBGARH</t>
  </si>
  <si>
    <t>NR1ICT12</t>
  </si>
  <si>
    <t>315MVA ICT-III BLBGARH</t>
  </si>
  <si>
    <t>NR1ICT13</t>
  </si>
  <si>
    <t>315MVA ICT-IV BLBGARH</t>
  </si>
  <si>
    <t>NR1ICT42</t>
  </si>
  <si>
    <t>315MVA ICT-I  GURGAON</t>
  </si>
  <si>
    <t>NR1ICT51</t>
  </si>
  <si>
    <t>315MVA ICT-II  GURGAON</t>
  </si>
  <si>
    <t>NR2ICT09</t>
  </si>
  <si>
    <t xml:space="preserve">315MVA ICT-I HISAR </t>
  </si>
  <si>
    <t>NR2ICT34</t>
  </si>
  <si>
    <t xml:space="preserve">315MVA ICT-II HISAR </t>
  </si>
  <si>
    <t>NR2ICT10</t>
  </si>
  <si>
    <t xml:space="preserve">315MVA ICT-III HISAR </t>
  </si>
  <si>
    <t>NR1ICT57</t>
  </si>
  <si>
    <t>500MVA ICT-I JAIPUR(S)</t>
  </si>
  <si>
    <t>NR1ICT62</t>
  </si>
  <si>
    <t>500MVA ICT-II JAIPUR(S)</t>
  </si>
  <si>
    <t>NR2ICT53</t>
  </si>
  <si>
    <t>315MVA ICT-I  JIND</t>
  </si>
  <si>
    <t>NR2ICT54</t>
  </si>
  <si>
    <t>315MVA ICT-II JIND</t>
  </si>
  <si>
    <t>NR1ICT16</t>
  </si>
  <si>
    <t>315MVA ICT-I  KANKROLI</t>
  </si>
  <si>
    <t>NR1ICT17</t>
  </si>
  <si>
    <t>315MVA ICT-II KANKROLI</t>
  </si>
  <si>
    <t>NR1ICT18</t>
  </si>
  <si>
    <t>315MVA ICT-III KANKROLI</t>
  </si>
  <si>
    <t>NR1ICT21</t>
  </si>
  <si>
    <t>315MVA ICT-I  KOTA</t>
  </si>
  <si>
    <t>NR1ICT22</t>
  </si>
  <si>
    <t>315MVA ICT-II KOTA</t>
  </si>
  <si>
    <t>NR1ICT63</t>
  </si>
  <si>
    <t>315MVA ICT-I  KOTPUTLI</t>
  </si>
  <si>
    <t>NR1ICT64</t>
  </si>
  <si>
    <t>315MVA ICT-II  KOTPUTLI</t>
  </si>
  <si>
    <t>NR1ICT24</t>
  </si>
  <si>
    <t>315MVA ICT-I  MAHRANIBAG</t>
  </si>
  <si>
    <t>NR1ICT25</t>
  </si>
  <si>
    <t>315MVA ICT-II MAHRANIBAG</t>
  </si>
  <si>
    <t>NR1ICT45</t>
  </si>
  <si>
    <t>500MVA ICT-III MAHRANIBAG</t>
  </si>
  <si>
    <t>NR1ICT46</t>
  </si>
  <si>
    <t>500MVA ICT-IV MAHRANIBAG</t>
  </si>
  <si>
    <t>NR1ICT72</t>
  </si>
  <si>
    <t>315MVA ICT-I  MANDOLA</t>
  </si>
  <si>
    <t>NR1ICT73</t>
  </si>
  <si>
    <t>315MVA ICT-III MANDOLA</t>
  </si>
  <si>
    <t>NR1ICT74</t>
  </si>
  <si>
    <t>315MVA ICT-IV MANDOLA</t>
  </si>
  <si>
    <t>NR1ICT58</t>
  </si>
  <si>
    <t>500MVA ICT-I MANESAR</t>
  </si>
  <si>
    <t>NR1ICT61</t>
  </si>
  <si>
    <t>500MVA ICT-II MANESAR</t>
  </si>
  <si>
    <t>NR1ICT32</t>
  </si>
  <si>
    <t>315MVA ICT-I  MEERUT</t>
  </si>
  <si>
    <t>NR1ICT33</t>
  </si>
  <si>
    <t>315MVA ICT-II MEERUT</t>
  </si>
  <si>
    <t>NR1ICT34</t>
  </si>
  <si>
    <t>315MVA ICT-III MEERUT</t>
  </si>
  <si>
    <t>NR1ICT69</t>
  </si>
  <si>
    <t>500MVA ICT-IV MEERUT</t>
  </si>
  <si>
    <t>NR1ICT35</t>
  </si>
  <si>
    <t>315MVA ICT-I  MUZFRNGR</t>
  </si>
  <si>
    <t>NR1ICT55</t>
  </si>
  <si>
    <t>500MVA ICT-I NIMRANA</t>
  </si>
  <si>
    <t>NR1ICT50</t>
  </si>
  <si>
    <t>315MVA ICT-II NIMRANA</t>
  </si>
  <si>
    <t>NR1ICT36</t>
  </si>
  <si>
    <t>315MVA ICT-I  ROORKI</t>
  </si>
  <si>
    <t>NR1ICT37</t>
  </si>
  <si>
    <t>315MVA ICT-II ROORKI</t>
  </si>
  <si>
    <t>NR1ICT56</t>
  </si>
  <si>
    <t>315MVA ICT-I SIKAR</t>
  </si>
  <si>
    <t>NR1ICT52</t>
  </si>
  <si>
    <t>315MVA ICT-II  SIKAR</t>
  </si>
  <si>
    <t>NR1ICT76</t>
  </si>
  <si>
    <t>315MVA ICT-I  SAHARANPUR</t>
  </si>
  <si>
    <t>NR1ICT77</t>
  </si>
  <si>
    <t>315MVA ICT-II SAHARANPUR</t>
  </si>
  <si>
    <t>NR2ICT36</t>
  </si>
  <si>
    <t>315MVA ICT-I  SONIPAT</t>
  </si>
  <si>
    <t>NR2ICT35</t>
  </si>
  <si>
    <t>315MVA ICT-II SONIPAT</t>
  </si>
  <si>
    <t>M</t>
  </si>
  <si>
    <t xml:space="preserve"> Bus &amp; Switch Line Reactor</t>
  </si>
  <si>
    <t>MVAR</t>
  </si>
  <si>
    <t>OHxMVARxMF</t>
  </si>
  <si>
    <t>THMxMVARxMF</t>
  </si>
  <si>
    <t>NR1BRT57</t>
  </si>
  <si>
    <t>125MVAR B/Reactor-I BAGPAT</t>
  </si>
  <si>
    <t>NR1BRT04</t>
  </si>
  <si>
    <t>50MVAR B/Reactor-I BASSI</t>
  </si>
  <si>
    <t>SVRD</t>
  </si>
  <si>
    <t>NR1BRT53</t>
  </si>
  <si>
    <t>50MVAR B/Reactor-II BASSI</t>
  </si>
  <si>
    <t>NR1BRT54</t>
  </si>
  <si>
    <t>50MVAR B/Reactor-III BASSI</t>
  </si>
  <si>
    <t>NR1BRT60</t>
  </si>
  <si>
    <t>125MVAR B/Reactor-IV BASSI</t>
  </si>
  <si>
    <t>NR1BRT05</t>
  </si>
  <si>
    <t>80MVAR B/Reactor BHINMAL</t>
  </si>
  <si>
    <t>NR1BRT15</t>
  </si>
  <si>
    <t>80MVAR B/Reactor BHIWADI</t>
  </si>
  <si>
    <t>NR2BRT27</t>
  </si>
  <si>
    <t>240MVAR B/Reactor-I BHIWANI</t>
  </si>
  <si>
    <t>NR2BRT28</t>
  </si>
  <si>
    <t>240MVAR B/Reactor-II BHIWANI</t>
  </si>
  <si>
    <t>NR1BRT07</t>
  </si>
  <si>
    <t>80MVAR B/Reactor BLBGARH</t>
  </si>
  <si>
    <t>NR2BRT22</t>
  </si>
  <si>
    <t>NR1BRT37</t>
  </si>
  <si>
    <t>125MVAR B/Reactor-I JAIPUR(S)</t>
  </si>
  <si>
    <t>NR1BRT31</t>
  </si>
  <si>
    <t>240MVAR B/Reactor-I JHATIKALA-765</t>
  </si>
  <si>
    <t>NR1BRT52</t>
  </si>
  <si>
    <t>240MVAR B/Reactor-II JHATIKALA-765</t>
  </si>
  <si>
    <t>NR2BRT35</t>
  </si>
  <si>
    <t>125MVAR Bus/eactor  JIND</t>
  </si>
  <si>
    <t>NR1BRT08</t>
  </si>
  <si>
    <t>50MVAR B/Reactor KANKROLI</t>
  </si>
  <si>
    <t>NR1BRT34</t>
  </si>
  <si>
    <t>125MVAR B/Reactor-II KANKROLI</t>
  </si>
  <si>
    <t>NR1BRT09</t>
  </si>
  <si>
    <t>NR1BRT55</t>
  </si>
  <si>
    <t>50MVAR B/Reactor KOTA</t>
  </si>
  <si>
    <t>NR1BRT47</t>
  </si>
  <si>
    <t>80MVAR B/Reactor-I KOTPUTLI</t>
  </si>
  <si>
    <t>NR1BRT11</t>
  </si>
  <si>
    <t>50MVAR B/Reactor MANDOLA</t>
  </si>
  <si>
    <t>NR1BRT30</t>
  </si>
  <si>
    <t>125MVAR B/Reactor MANESAR</t>
  </si>
  <si>
    <t>NR1BRT41</t>
  </si>
  <si>
    <t>240MVAR B/Reactor-I MEERUT-765</t>
  </si>
  <si>
    <t>NR1BRT12</t>
  </si>
  <si>
    <t>50MVAR B/Reactor MURADNGR</t>
  </si>
  <si>
    <t>NR1BRT24</t>
  </si>
  <si>
    <t>80MVAR B/Reactor NIMRANA</t>
  </si>
  <si>
    <t>NR1BRT51</t>
  </si>
  <si>
    <t>240MVAR B/Reactor-I PHAGI(JPR)-765</t>
  </si>
  <si>
    <t>NR1BRT48</t>
  </si>
  <si>
    <t>125MVAR B/Reactor-I RATANGARH(RJ)</t>
  </si>
  <si>
    <t>NR1BRT40</t>
  </si>
  <si>
    <t>125MVAR B/Reactor ROORKI</t>
  </si>
  <si>
    <t>NR1BRT29</t>
  </si>
  <si>
    <t>80MVAR B/Reactor SIKAR</t>
  </si>
  <si>
    <t>NR2BRT13</t>
  </si>
  <si>
    <t>NR2BRT29</t>
  </si>
  <si>
    <t>BHIWANI 240MVAR S/R MEERUT line</t>
  </si>
  <si>
    <t>NR1SRT06</t>
  </si>
  <si>
    <t>BHINML 50MVAR S/R KANKROLI</t>
  </si>
  <si>
    <t>NR1SRT19</t>
  </si>
  <si>
    <t>JHATIKALA 240MVAR S/R AGRA Line</t>
  </si>
  <si>
    <t>NR1SRT09</t>
  </si>
  <si>
    <t>MEERUT 50MVAR S/R Kotesh-I  LINE</t>
  </si>
  <si>
    <t>NR1SRT10</t>
  </si>
  <si>
    <t>MEERUT 50MVAR S/R Kotesh Ckt-II</t>
  </si>
  <si>
    <t>NR1SRT21</t>
  </si>
  <si>
    <t>NR1SRT22</t>
  </si>
  <si>
    <t>SIKAR 50MVAR S/R AGRA Ckt-I</t>
  </si>
  <si>
    <t>NR1SRT23</t>
  </si>
  <si>
    <t>SIKAR 50MVAR S/R AGRA Ckt-II</t>
  </si>
  <si>
    <t>NR1BRT58</t>
  </si>
  <si>
    <t>50MVAR B/Reactor-I SAHARANPUR</t>
  </si>
  <si>
    <t>NR1BRT59</t>
  </si>
  <si>
    <t>50MVAR B/Reactor-II SAHARANPUR</t>
  </si>
  <si>
    <t>NR1SRT27</t>
  </si>
  <si>
    <t>PHAGI(JPR)240MVAR S/R BHIWANI-I</t>
  </si>
  <si>
    <t>NR1SRT28</t>
  </si>
  <si>
    <t>PHAGI(JPR) 240MVAR S/R BHIWANI-II Line</t>
  </si>
  <si>
    <t xml:space="preserve"> TOTAL FOR BUS REACTORS </t>
  </si>
  <si>
    <t>NR2ICT46</t>
  </si>
  <si>
    <t>NR2ICT48</t>
  </si>
  <si>
    <t>NR1ICT71</t>
  </si>
  <si>
    <t>500MVA ICT-I  BLBGARH</t>
  </si>
  <si>
    <t>NR1ICT80</t>
  </si>
  <si>
    <t>500MVA ICT-II MANDOLA</t>
  </si>
  <si>
    <t>NR140171</t>
  </si>
  <si>
    <t>400KV BASSI-SIKAR-I</t>
  </si>
  <si>
    <t>NR140172</t>
  </si>
  <si>
    <t>400KV BASSI-SIKAR-II</t>
  </si>
  <si>
    <t>NR140175</t>
  </si>
  <si>
    <t>400KV ROORKEE -DEHRADUN</t>
  </si>
  <si>
    <t>NR140174</t>
  </si>
  <si>
    <t>400KV BAGHPAT-DEHRADUN</t>
  </si>
  <si>
    <t>NR122046</t>
  </si>
  <si>
    <t>NR222004</t>
  </si>
  <si>
    <t>NR222005</t>
  </si>
  <si>
    <t>SCSD</t>
  </si>
  <si>
    <t>NR1ICT81</t>
  </si>
  <si>
    <t>315MVA ICT-I  DEHRADUN</t>
  </si>
  <si>
    <t>NR1ICT82</t>
  </si>
  <si>
    <t>315MVA ICT-II DEHRADUN</t>
  </si>
  <si>
    <t xml:space="preserve">400KV BAGPAT-SAHARANPUR </t>
  </si>
  <si>
    <t>NR140173</t>
  </si>
  <si>
    <t>400KV BHIWANI-KABULPR</t>
  </si>
  <si>
    <t>400KV HISAR-BHIWANI-I</t>
  </si>
  <si>
    <t>400KV HISAR-BHIWANI-III</t>
  </si>
  <si>
    <t>400KV HISAR-BHIWANI-II</t>
  </si>
  <si>
    <t>125MVAR B/Reactor-II HISAR</t>
  </si>
  <si>
    <t>80MVAR B/Reactor-I DEHRADUN</t>
  </si>
  <si>
    <t>NR1BRT63</t>
  </si>
  <si>
    <t>500MVA ICT-III BLBGARH</t>
  </si>
  <si>
    <t>NR1ICT83</t>
  </si>
  <si>
    <t>50MVAR B/Reactor-I HISAR</t>
  </si>
  <si>
    <t>NR2BRT03</t>
  </si>
  <si>
    <t>80MVAR B/Reactor-II KOTA</t>
  </si>
  <si>
    <t>125MVAR B/Reactor-I SONIPAT</t>
  </si>
  <si>
    <t>125MVAR B/Reactor Koteshwr HEP</t>
  </si>
  <si>
    <t>NR1BRT64</t>
  </si>
  <si>
    <t>NR1SVC-01</t>
  </si>
  <si>
    <t xml:space="preserve"> +400/-300MVAR SVC KANKROLI</t>
  </si>
  <si>
    <t>SVC</t>
  </si>
  <si>
    <t>TOTAL FOR SVC</t>
  </si>
  <si>
    <t>NR1ICT84</t>
  </si>
  <si>
    <t>500MVA ICT-IV BLBGARH</t>
  </si>
  <si>
    <t>Line hand tripped for Voltage regulation. Agra-435KV</t>
  </si>
  <si>
    <t>Line hand tripped for Voltage regulation. Agra=431kv.</t>
  </si>
  <si>
    <t>Line hand tripped for Voltage regulation. Agra-434KV</t>
  </si>
  <si>
    <t xml:space="preserve">400KV KOTA-RAPPD </t>
  </si>
  <si>
    <t>NR140178</t>
  </si>
  <si>
    <t>LPRD</t>
  </si>
  <si>
    <t>Line hand tripped for Power regulation on RLDC instruction.</t>
  </si>
  <si>
    <t>Line hand tripped for Voltage regulation. Sikar-425KV</t>
  </si>
  <si>
    <t>Line hand tripped for Voltage regulation. Sikar-422KV</t>
  </si>
  <si>
    <t>Line hand tripped for Voltage regulation. Sikar-424KV</t>
  </si>
  <si>
    <t>S/D by RRVPNL for height raising of tower b/w loc- 02 to 05 due to ring road construction. S/D by 08.09.17</t>
  </si>
  <si>
    <t>OMST</t>
  </si>
  <si>
    <t>S/D for carrying out AMP work</t>
  </si>
  <si>
    <t>500MVA ICT-III GURGAON</t>
  </si>
  <si>
    <t>NR1ICT85</t>
  </si>
  <si>
    <t>Hand tripped for voltage regulation&lt;395kv.</t>
  </si>
  <si>
    <t>S/D taken for AMP work.</t>
  </si>
  <si>
    <t xml:space="preserve"> DURATION OF OUTAGE ATTRIBUTABLE TO</t>
  </si>
  <si>
    <t xml:space="preserve"> SL.NO.</t>
  </si>
  <si>
    <t xml:space="preserve">ELEMENT </t>
  </si>
  <si>
    <t xml:space="preserve"> Element Name </t>
  </si>
  <si>
    <t>Outage Not To Consider</t>
  </si>
  <si>
    <t xml:space="preserve">Total Duration </t>
  </si>
  <si>
    <t>Percentage</t>
  </si>
  <si>
    <t>ID</t>
  </si>
  <si>
    <t xml:space="preserve"> POWERGRID</t>
  </si>
  <si>
    <t>System Constrnt/</t>
  </si>
  <si>
    <t xml:space="preserve">Deemed </t>
  </si>
  <si>
    <t xml:space="preserve">Available for </t>
  </si>
  <si>
    <t>Weightage</t>
  </si>
  <si>
    <t>Availability</t>
  </si>
  <si>
    <t>Natural Calamity/</t>
  </si>
  <si>
    <t>Available</t>
  </si>
  <si>
    <t>Consideration</t>
  </si>
  <si>
    <t xml:space="preserve"> Factor</t>
  </si>
  <si>
    <t>I=(H/G)*100</t>
  </si>
  <si>
    <t xml:space="preserve">Militancy </t>
  </si>
  <si>
    <t>(Z)</t>
  </si>
  <si>
    <t>&amp; (C )</t>
  </si>
  <si>
    <t>" (D)</t>
  </si>
  <si>
    <t>I</t>
  </si>
  <si>
    <t>400KV BAGPAT-DEHRADUN</t>
  </si>
  <si>
    <t>400KV BAHADURGRH-KABULPR</t>
  </si>
  <si>
    <t>400KV BASSI-PHAGI-I</t>
  </si>
  <si>
    <t>400KV BASSI-PHAGI-II</t>
  </si>
  <si>
    <t xml:space="preserve">400KV MERTA-BEAWAR </t>
  </si>
  <si>
    <t>400KV ROORKI-DEHRADUN</t>
  </si>
  <si>
    <t>70*</t>
  </si>
  <si>
    <t>NR140176</t>
  </si>
  <si>
    <t>400KV MORADABD-HAPUR(UP)</t>
  </si>
  <si>
    <t>NR140177</t>
  </si>
  <si>
    <t>400KV MURADNGR-HAPUR(UP)</t>
  </si>
  <si>
    <t>C</t>
  </si>
  <si>
    <t>220 KV TRANS LINES</t>
  </si>
  <si>
    <t>OVERALL   SYSTEM AVAILABILITY=</t>
  </si>
  <si>
    <t>% (AC)</t>
  </si>
  <si>
    <t>D</t>
  </si>
  <si>
    <t>765/400KV ICT-I  BHIWANI</t>
  </si>
  <si>
    <t>765/400KV ICT-I  JHATIKALA</t>
  </si>
  <si>
    <t>765/400KV ICT-II JHATIKALA</t>
  </si>
  <si>
    <t>765/400KV ICT-III JHATIKALA</t>
  </si>
  <si>
    <t>765/400KV ICT-I  MEERUT</t>
  </si>
  <si>
    <t>765/400KV ICT-II MEERUT</t>
  </si>
  <si>
    <t>315MVA ICT-I  BHINMAL</t>
  </si>
  <si>
    <t>315MVA ICT-II GURGAON</t>
  </si>
  <si>
    <t xml:space="preserve">315MVA ICT-I  HISAR </t>
  </si>
  <si>
    <t>315MVA ICT-III HISAR</t>
  </si>
  <si>
    <t>500MVA ICT-I  JAIPUR(S)</t>
  </si>
  <si>
    <t>500MVA ICT-I  JIND</t>
  </si>
  <si>
    <t>500MVA ICT-II JIND</t>
  </si>
  <si>
    <t>315MVA ICT-II KOTPUTLI</t>
  </si>
  <si>
    <t>500MVA ICT-I  MANDOLA</t>
  </si>
  <si>
    <t>500MVA ICT-III MANDOLA</t>
  </si>
  <si>
    <t>500MVA ICT-IV MANDOLA</t>
  </si>
  <si>
    <t>500MVA ICT-I  MANESAR</t>
  </si>
  <si>
    <t>500MVA ICT-I  NIMRANA</t>
  </si>
  <si>
    <t>315MVA ICT-I  SIKAR</t>
  </si>
  <si>
    <t>315MVA ICT-II SIKAR</t>
  </si>
  <si>
    <t>TOTAL FOR ICTs</t>
  </si>
  <si>
    <t>125MVAR B/Reactor-1 JAIPUR(S)</t>
  </si>
  <si>
    <t>NR1BRT62</t>
  </si>
  <si>
    <t>125MVAR B/Reactor-II JAIPUR(S)</t>
  </si>
  <si>
    <t>240MVAR B/Reactor JHATIKALA-765</t>
  </si>
  <si>
    <t>125MVAR B/Reactor  JIND</t>
  </si>
  <si>
    <t>50MVAR B/Reactor-I KANKROLI</t>
  </si>
  <si>
    <t>125MVAR B/Reactor-I RATANGRH(RJ)</t>
  </si>
  <si>
    <t>NR1BRT61</t>
  </si>
  <si>
    <t>125MVAR B/Reactor-II SONIPAT</t>
  </si>
  <si>
    <t>MEERUT 50MVAR S/R Kotesh-II  LINE</t>
  </si>
  <si>
    <t>PHAGI(JPR) 240MVAR S/R BHIWANI-I Line</t>
  </si>
  <si>
    <t>TOTAL</t>
  </si>
  <si>
    <t>ICT</t>
  </si>
  <si>
    <t>REACTORS</t>
  </si>
  <si>
    <t xml:space="preserve"> Availability calculation for the Period :  From 01.09.2017 to 30.09.2017</t>
  </si>
  <si>
    <t>Line hand tripped for Voltage regulation. Mrt-799KV.  Open since 31-08-2017  17:37.</t>
  </si>
  <si>
    <t>Line hand tripped for Voltage regulation.MRT=812KV</t>
  </si>
  <si>
    <t>Line hand tripped for Voltage regulation. Agra-435KV.  Open since 31-08-2017  17:14.</t>
  </si>
  <si>
    <t>Line hand tripped for Voltage regulation. Agra-436KV</t>
  </si>
  <si>
    <t>Line hand tripped for Voltage regulation. Agra-433KV</t>
  </si>
  <si>
    <t>Line hand tripped for Voltage regulation. AGRA-435KV</t>
  </si>
  <si>
    <t>Line hand tripped for Voltage regulation. AGRA-434KV</t>
  </si>
  <si>
    <t>Line hand tripped for Voltage regulation. Agra-432KV</t>
  </si>
  <si>
    <t>S/D by NR-3 for tie bay work at Agra-HVDC</t>
  </si>
  <si>
    <t>Line hand tripped for Voltage regulation. Agra-437KV</t>
  </si>
  <si>
    <t>S/D for commisioning of new T/bay at Agra.</t>
  </si>
  <si>
    <t>Emergency hand tripped due to PLCC problem at Agra</t>
  </si>
  <si>
    <t xml:space="preserve">Line hand tripped for Voltage regulation. Agra-434KV. Open since 29-08-2017  08:08. </t>
  </si>
  <si>
    <t>SPLT</t>
  </si>
  <si>
    <t>Line tripped due to PLCC Mal-operation at Agra end.</t>
  </si>
  <si>
    <t>Forced S/D for rectification of DC Source mixing at Ag/HVDC.</t>
  </si>
  <si>
    <t>Line tripped due to Kite thread on R-Y fault, FLR-Bgpt-56.4Km, Spur-55Km, If-8.2KA.</t>
  </si>
  <si>
    <t xml:space="preserve">Line tripped on DT received at Bassi end due to problem at Heerapura(RRVPNL) end. No flag Facia reported at Bassi end. </t>
  </si>
  <si>
    <t>S/D for line maintenance and AMP work.</t>
  </si>
  <si>
    <t>S/D  for carrying out Amp work.</t>
  </si>
  <si>
    <t>S/D for line maintenance &amp; AMP work.</t>
  </si>
  <si>
    <t>A/R on B-N fault, FLR, Bassi-75.3KM, IF-3.9KA</t>
  </si>
  <si>
    <t>S/D for removal of kite thread  from tower</t>
  </si>
  <si>
    <t>S/D for removal of kite thread  from tower no. 179.</t>
  </si>
  <si>
    <t>S/D for line mntc &amp; other AMP work.</t>
  </si>
  <si>
    <t>S/D taken for AMP work by HSR.</t>
  </si>
  <si>
    <t>Line hand tripped for Voltage regulation. BWD=422kv.</t>
  </si>
  <si>
    <t>Line hand tripped for Voltage regulation. BWD-426KV</t>
  </si>
  <si>
    <t>Line hand tripped for Voltage regulation. NMR-426KV</t>
  </si>
  <si>
    <t>Line hand tripped for Voltage regulation. Bwd-425KV</t>
  </si>
  <si>
    <t>S/D by HVPNL to attend hotspot in R ph W/Trap at Kabulpr.</t>
  </si>
  <si>
    <t>Emergency S/D to attend the hot spot in B-ph terminal connector at BLB end.</t>
  </si>
  <si>
    <t>SBBT</t>
  </si>
  <si>
    <t>Tripped due to 400KV Busbar-I protection operated at M.bagh</t>
  </si>
  <si>
    <t>Line tripped due to kite thread on R-Y fault FLR-BLB-60Km, M/Bagh-1.1Km, If-8.8KA.</t>
  </si>
  <si>
    <t>S/D by HVPNL for attending hot spot on line isolator at Navada end</t>
  </si>
  <si>
    <t>SRMU</t>
  </si>
  <si>
    <t>Tripped due to relay mal-function at Mrdngr(UPPCL) end. DT received at Dadri</t>
  </si>
  <si>
    <t>Line hand tripped for Voltage regulation. HISAR 418 KV</t>
  </si>
  <si>
    <t>S/D for carrying out AMP work.</t>
  </si>
  <si>
    <t>S/D for extension work &amp; energisation of B/R-II at Manesar.</t>
  </si>
  <si>
    <t>S/D for 400KV BUS-II interfacing work at Manesar under GIS extn work</t>
  </si>
  <si>
    <t>S/D  for AMP work of line &amp; S/S equipment.</t>
  </si>
  <si>
    <t>Trip on R-N fault, due to kite thread. HSR=63.5km, BWN=7.5km.</t>
  </si>
  <si>
    <t>S/D by DTL for attending isolator problem at their end.</t>
  </si>
  <si>
    <t>Line hand tripped due to heavy sparking observed in line isolator at Chittorgarh end.</t>
  </si>
  <si>
    <r>
      <t xml:space="preserve">Line A/R on B-N fault. FLR-KNK-73.1 km, If-4.8 Kamp, RAPP-83.91 Km. </t>
    </r>
    <r>
      <rPr>
        <b/>
        <sz val="9"/>
        <color rgb="FFFF0000"/>
        <rFont val="Times New Roman"/>
        <family val="1"/>
      </rPr>
      <t>NOT IN SAP</t>
    </r>
    <r>
      <rPr>
        <sz val="9"/>
        <color rgb="FFFF0000"/>
        <rFont val="Times New Roman"/>
        <family val="1"/>
      </rPr>
      <t>.</t>
    </r>
  </si>
  <si>
    <t>S/D to attend snapped B-Ph conductor jumpher at loc. No. 362 by Kank.</t>
  </si>
  <si>
    <t>Forced S/D for replacement of Rph CT at MND due to oil leakage.</t>
  </si>
  <si>
    <t>Line hand tripped for Voltage regulation. MND-425KV</t>
  </si>
  <si>
    <r>
      <t xml:space="preserve">Line tripped on Y-N fault. FLR-MRT-69.92 km, If-6.5 Kamp. </t>
    </r>
    <r>
      <rPr>
        <sz val="9"/>
        <color rgb="FFFF0000"/>
        <rFont val="Times New Roman"/>
        <family val="1"/>
      </rPr>
      <t>Fault is in Power Link portion,</t>
    </r>
  </si>
  <si>
    <r>
      <t xml:space="preserve">Line hand tripped for Power regulation. Agra-432KV. </t>
    </r>
    <r>
      <rPr>
        <sz val="9"/>
        <color rgb="FFFF0000"/>
        <rFont val="Times New Roman"/>
        <family val="1"/>
      </rPr>
      <t>Line opened without intimating to CPCC so entered  today .</t>
    </r>
  </si>
  <si>
    <t xml:space="preserve">Trip on Y-N, RAPPC=127.3km. Line tripped due to LA problem (Damaged) at RAPP end. No fault found during complete tower top patroling of Line.S/D taken by RAPP due to Y-Phase LA found damaged at RAPP end.  </t>
  </si>
  <si>
    <t>Line was taken in forced S/D by RAPPC due to their isolator problem and closed their isolator at 16:35 hrs.</t>
  </si>
  <si>
    <t>S/D taken by RAPP due to Y-Phase LA found damaged at RAPP end.</t>
  </si>
  <si>
    <t>Line tripped due CT blast in 220 kV Chittorgarh-Debari Line(RRVPNL line)  at chittorgarh end. DT received at RAPPC end.</t>
  </si>
  <si>
    <r>
      <t xml:space="preserve">Tripped on B-N fault. FLR-RRK-8.799 km, If- 9.628 Kamp. </t>
    </r>
    <r>
      <rPr>
        <sz val="9"/>
        <color rgb="FFFF0000"/>
        <rFont val="Times New Roman"/>
        <family val="1"/>
      </rPr>
      <t>Fault is in PITCUL portion.</t>
    </r>
  </si>
  <si>
    <t>A/R on B-N fault, FLR, Rrk-66.4km, fault in UPPCL portion</t>
  </si>
  <si>
    <t>A/R at Roorki &amp; Trip from Rishikesh on R-N, Roorki=19.8km. Fault in PITCUL portion.</t>
  </si>
  <si>
    <t>A/R on R-N fault.FLR-RRK-18.1km. Fault in PITCUL portion</t>
  </si>
  <si>
    <t xml:space="preserve">Line hand tripped for Voltage regulation. Sikar-424KV. Open since 31-08-2017  03:48. </t>
  </si>
  <si>
    <t>Line hand tripped for Voltage regulation. Sikar-423KV</t>
  </si>
  <si>
    <t>Line hand tripped for Voltage regulation. Sikar--423KV</t>
  </si>
  <si>
    <t>Line hand tripped for Voltage regulation. Sikar=427kv.</t>
  </si>
  <si>
    <t>Line hand tripped for Voltage regulation. Sikar=416kv.</t>
  </si>
  <si>
    <t>S/D by NTPC for attending hot spot at Anta end</t>
  </si>
  <si>
    <t>S/D by RRVPNL for preventive maintenance work</t>
  </si>
  <si>
    <t>S/D by RRVPNL for maintenance work</t>
  </si>
  <si>
    <t>S/D by RRVPNL for quarterly maintenance work.</t>
  </si>
  <si>
    <t xml:space="preserve">S/D by UPPCL for attending hot spot on R-ph isolator clamp at Mdprm end </t>
  </si>
  <si>
    <t>S/D by UPPCL to attend R ph CT clamp at M,purm end.</t>
  </si>
  <si>
    <r>
      <t xml:space="preserve">Line A/R successfully on B-N fault. FLR-MRT-26.3 km, </t>
    </r>
    <r>
      <rPr>
        <sz val="9"/>
        <color rgb="FFFF0000"/>
        <rFont val="Times New Roman"/>
        <family val="1"/>
      </rPr>
      <t>Fault is in UPPCL portion.</t>
    </r>
  </si>
  <si>
    <r>
      <t xml:space="preserve">Line A/R on B-N fault. FLR- MRT-17.7 km, if-8.4 kAmp. </t>
    </r>
    <r>
      <rPr>
        <sz val="9"/>
        <color rgb="FFFF0000"/>
        <rFont val="Times New Roman"/>
        <family val="1"/>
      </rPr>
      <t>Fault is in UPPCL portion</t>
    </r>
  </si>
  <si>
    <t>Line A/R on B-N faulr, FLR-Mrt-12.03Km, If-10.7KA., Fault in UPPCL portion.</t>
  </si>
  <si>
    <t>A/R at MRT &amp; Trip only from Stdngr (UPPCL) end on B-N fault, due to A/R relay problem at UPPCL end. FLR, MRT=7.9km.</t>
  </si>
  <si>
    <t>Trip on Y-B fault due to conductor broken in UPPCL portion b/w loc-12-13,FLR, Mrt- 44.77 km. Iy-6.2 Kamp. Ib-3.55 Kamp</t>
  </si>
  <si>
    <t>S/D by UPPCL for rectification of broken conductor b/w loc-12-13</t>
  </si>
  <si>
    <t>S/D by RAPP for replacement of broken R-ph CT conductor at RAPPB end</t>
  </si>
  <si>
    <t>Tripped due to tripping of 220 kV Kota-RAPPC line (RRVPNL line).</t>
  </si>
  <si>
    <t>S/D by RRVPNL for general maintenance work at their end.</t>
  </si>
  <si>
    <t>S/D by PG to attend demaged pilot string at loc no. 367.</t>
  </si>
  <si>
    <t>S/D by RRVPNL for AMP .</t>
  </si>
  <si>
    <t>S/D to attend hotspot in Y-ph arm of 220kv isolator.</t>
  </si>
  <si>
    <t xml:space="preserve">S/D taken for AMP work . </t>
  </si>
  <si>
    <t>SBBU</t>
  </si>
  <si>
    <t>Tripped due to busbar operated. Bus bar operated due to tripping of 220KV DEHRADUN-JHAJRA-I&amp; II (PICUL) lines.</t>
  </si>
  <si>
    <t xml:space="preserve">Tripped only from 220KV side due to 220KV Busbar-II protection operated at GIS Gurgaon </t>
  </si>
  <si>
    <r>
      <t>Tripped due to  earth switch equipment  damage at  GIS Gurgaon .</t>
    </r>
    <r>
      <rPr>
        <sz val="9"/>
        <color rgb="FFFF0000"/>
        <rFont val="Times New Roman"/>
        <family val="1"/>
      </rPr>
      <t>NOT IN SAP</t>
    </r>
  </si>
  <si>
    <t>Tripped due to 400KV Busbar-I protection operated at M.bagh &amp; flash over in ICT-II gas chamber.</t>
  </si>
  <si>
    <t>Emergency S/D to attend red hot spot in 220 kv Side B-Ph LA terminal connector damaged strands rectification.</t>
  </si>
  <si>
    <t>Hand tripped for voltage regulation&lt;390kv.</t>
  </si>
  <si>
    <t>Hand tripped for voltage regulation&lt;720kv.</t>
  </si>
  <si>
    <r>
      <t xml:space="preserve">Hand tripped for voltage regulation&lt;395kv. </t>
    </r>
    <r>
      <rPr>
        <b/>
        <sz val="9"/>
        <color rgb="FFFF0000"/>
        <rFont val="Times New Roman"/>
        <family val="1"/>
      </rPr>
      <t>Not in SAP</t>
    </r>
  </si>
  <si>
    <t>MEERUT 240MVAR S/R G.NOIDA line</t>
  </si>
  <si>
    <t>S/D for 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</si>
</sst>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dd/mm/yy&quot;   &quot;hh:mm"/>
    <numFmt numFmtId="170" formatCode="[hh]:mm"/>
    <numFmt numFmtId="171" formatCode="dd/mm&quot;   &quot;hh:mm"/>
    <numFmt numFmtId="172" formatCode="0.0"/>
    <numFmt numFmtId="173" formatCode="hhmm"/>
  </numFmts>
  <fonts count="57" x14ac:knownFonts="1"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Courier New"/>
      <family val="3"/>
    </font>
    <font>
      <sz val="10"/>
      <name val="MS Sans Serif"/>
      <family val="2"/>
    </font>
    <font>
      <b/>
      <sz val="1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rebuchet MS"/>
      <family val="2"/>
    </font>
    <font>
      <sz val="10.5"/>
      <name val="Arial"/>
      <family val="2"/>
    </font>
    <font>
      <sz val="8"/>
      <name val="Times New Roman"/>
      <family val="1"/>
    </font>
    <font>
      <b/>
      <i/>
      <sz val="12"/>
      <name val="Times New Roman"/>
      <family val="1"/>
    </font>
    <font>
      <b/>
      <i/>
      <sz val="7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8"/>
      <name val="Times New Roman"/>
      <family val="1"/>
    </font>
    <font>
      <b/>
      <i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indexed="8"/>
      <name val="Arial"/>
      <family val="2"/>
    </font>
    <font>
      <b/>
      <i/>
      <sz val="8"/>
      <color indexed="8"/>
      <name val="Arial Narrow"/>
      <family val="2"/>
    </font>
    <font>
      <b/>
      <sz val="11"/>
      <color indexed="8"/>
      <name val="Arial"/>
      <family val="2"/>
    </font>
    <font>
      <b/>
      <i/>
      <sz val="7"/>
      <color indexed="8"/>
      <name val="Times New Roman"/>
      <family val="1"/>
    </font>
    <font>
      <b/>
      <sz val="12"/>
      <color indexed="10"/>
      <name val="Arial"/>
      <family val="2"/>
    </font>
    <font>
      <b/>
      <sz val="12"/>
      <color indexed="10"/>
      <name val="Times New Roman"/>
      <family val="1"/>
    </font>
    <font>
      <b/>
      <sz val="14"/>
      <color indexed="10"/>
      <name val="Arial"/>
      <family val="2"/>
    </font>
    <font>
      <b/>
      <sz val="10.5"/>
      <name val="Arial"/>
      <family val="2"/>
    </font>
    <font>
      <sz val="10"/>
      <color indexed="8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6">
    <xf numFmtId="20" fontId="0" fillId="0" borderId="0"/>
    <xf numFmtId="0" fontId="30" fillId="0" borderId="0"/>
    <xf numFmtId="20" fontId="12" fillId="0" borderId="0"/>
    <xf numFmtId="0" fontId="12" fillId="0" borderId="0"/>
    <xf numFmtId="0" fontId="29" fillId="0" borderId="0"/>
    <xf numFmtId="0" fontId="9" fillId="0" borderId="0"/>
    <xf numFmtId="173" fontId="9" fillId="0" borderId="0"/>
    <xf numFmtId="165" fontId="9" fillId="0" borderId="0"/>
    <xf numFmtId="0" fontId="10" fillId="0" borderId="0"/>
    <xf numFmtId="165" fontId="9" fillId="0" borderId="0"/>
    <xf numFmtId="0" fontId="29" fillId="0" borderId="0"/>
    <xf numFmtId="0" fontId="29" fillId="0" borderId="0"/>
    <xf numFmtId="0" fontId="12" fillId="0" borderId="0"/>
    <xf numFmtId="20" fontId="12" fillId="0" borderId="0"/>
    <xf numFmtId="0" fontId="1" fillId="0" borderId="0"/>
    <xf numFmtId="164" fontId="1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9" fontId="12" fillId="0" borderId="0" applyFill="0" applyBorder="0" applyAlignment="0" applyProtection="0"/>
    <xf numFmtId="9" fontId="9" fillId="0" borderId="0" applyFill="0" applyBorder="0" applyAlignment="0" applyProtection="0"/>
    <xf numFmtId="9" fontId="12" fillId="0" borderId="0" applyFill="0" applyBorder="0" applyAlignment="0" applyProtection="0"/>
    <xf numFmtId="9" fontId="9" fillId="0" borderId="0" applyFill="0" applyBorder="0" applyAlignment="0" applyProtection="0"/>
    <xf numFmtId="20" fontId="12" fillId="0" borderId="0"/>
  </cellStyleXfs>
  <cellXfs count="1592">
    <xf numFmtId="20" fontId="0" fillId="0" borderId="0" xfId="0"/>
    <xf numFmtId="164" fontId="2" fillId="0" borderId="0" xfId="14" applyNumberFormat="1" applyFont="1" applyBorder="1" applyAlignment="1">
      <alignment horizontal="center" vertical="center"/>
    </xf>
    <xf numFmtId="164" fontId="3" fillId="0" borderId="0" xfId="14" applyNumberFormat="1" applyFont="1" applyBorder="1" applyAlignment="1">
      <alignment horizontal="center" vertical="center"/>
    </xf>
    <xf numFmtId="164" fontId="4" fillId="0" borderId="0" xfId="14" applyNumberFormat="1" applyFont="1" applyBorder="1" applyAlignment="1">
      <alignment horizontal="left" vertical="center"/>
    </xf>
    <xf numFmtId="164" fontId="4" fillId="0" borderId="0" xfId="14" applyNumberFormat="1" applyFont="1" applyBorder="1" applyAlignment="1">
      <alignment horizontal="center" vertical="center"/>
    </xf>
    <xf numFmtId="164" fontId="4" fillId="0" borderId="0" xfId="14" applyNumberFormat="1" applyFont="1" applyBorder="1"/>
    <xf numFmtId="164" fontId="4" fillId="0" borderId="0" xfId="14" applyNumberFormat="1" applyFont="1" applyBorder="1" applyAlignment="1">
      <alignment horizontal="center"/>
    </xf>
    <xf numFmtId="164" fontId="1" fillId="0" borderId="0" xfId="14" applyNumberFormat="1" applyFont="1" applyBorder="1"/>
    <xf numFmtId="164" fontId="1" fillId="0" borderId="0" xfId="14" applyNumberFormat="1" applyFont="1" applyBorder="1" applyAlignment="1">
      <alignment horizontal="center" vertical="center"/>
    </xf>
    <xf numFmtId="164" fontId="1" fillId="0" borderId="0" xfId="14" applyNumberFormat="1" applyFont="1" applyBorder="1" applyAlignment="1">
      <alignment horizontal="left" vertical="center" wrapText="1"/>
    </xf>
    <xf numFmtId="164" fontId="5" fillId="0" borderId="0" xfId="14" applyNumberFormat="1" applyFont="1" applyBorder="1"/>
    <xf numFmtId="164" fontId="1" fillId="0" borderId="0" xfId="14" applyNumberFormat="1" applyFont="1"/>
    <xf numFmtId="164" fontId="6" fillId="0" borderId="0" xfId="14" applyNumberFormat="1" applyFont="1" applyBorder="1" applyAlignment="1" applyProtection="1"/>
    <xf numFmtId="164" fontId="5" fillId="0" borderId="0" xfId="14" applyNumberFormat="1" applyFont="1" applyBorder="1" applyAlignment="1" applyProtection="1"/>
    <xf numFmtId="164" fontId="5" fillId="0" borderId="0" xfId="14" applyNumberFormat="1" applyFont="1" applyBorder="1" applyAlignment="1" applyProtection="1">
      <alignment horizontal="center" vertical="center"/>
    </xf>
    <xf numFmtId="164" fontId="5" fillId="0" borderId="0" xfId="14" applyNumberFormat="1" applyFont="1" applyBorder="1" applyAlignment="1" applyProtection="1">
      <alignment horizontal="left" vertical="center" wrapText="1"/>
    </xf>
    <xf numFmtId="164" fontId="5" fillId="0" borderId="0" xfId="14" applyNumberFormat="1" applyFont="1" applyBorder="1" applyAlignment="1" applyProtection="1">
      <alignment horizontal="center"/>
    </xf>
    <xf numFmtId="164" fontId="5" fillId="0" borderId="0" xfId="14" applyNumberFormat="1" applyFont="1" applyProtection="1"/>
    <xf numFmtId="164" fontId="1" fillId="0" borderId="0" xfId="14" applyNumberFormat="1" applyFont="1" applyProtection="1"/>
    <xf numFmtId="1" fontId="8" fillId="0" borderId="0" xfId="14" applyNumberFormat="1" applyFont="1" applyBorder="1" applyAlignment="1">
      <alignment horizontal="center" vertical="center"/>
    </xf>
    <xf numFmtId="1" fontId="7" fillId="0" borderId="0" xfId="14" applyNumberFormat="1" applyFont="1" applyBorder="1" applyAlignment="1">
      <alignment horizontal="center" vertical="center"/>
    </xf>
    <xf numFmtId="164" fontId="8" fillId="0" borderId="0" xfId="14" applyNumberFormat="1" applyFont="1" applyBorder="1" applyAlignment="1" applyProtection="1">
      <alignment horizontal="left" vertical="center"/>
    </xf>
    <xf numFmtId="164" fontId="8" fillId="0" borderId="0" xfId="14" applyNumberFormat="1" applyFont="1" applyBorder="1" applyAlignment="1" applyProtection="1">
      <alignment horizontal="center" vertical="center"/>
    </xf>
    <xf numFmtId="164" fontId="8" fillId="0" borderId="0" xfId="14" applyNumberFormat="1" applyFont="1" applyBorder="1" applyProtection="1"/>
    <xf numFmtId="0" fontId="6" fillId="0" borderId="0" xfId="14" applyNumberFormat="1" applyFont="1" applyBorder="1" applyAlignment="1">
      <alignment horizontal="center"/>
    </xf>
    <xf numFmtId="0" fontId="5" fillId="0" borderId="0" xfId="14" applyNumberFormat="1" applyFont="1" applyBorder="1" applyAlignment="1">
      <alignment horizontal="center"/>
    </xf>
    <xf numFmtId="0" fontId="5" fillId="0" borderId="0" xfId="14" applyNumberFormat="1" applyFont="1" applyBorder="1" applyAlignment="1">
      <alignment horizontal="center" vertical="center"/>
    </xf>
    <xf numFmtId="0" fontId="5" fillId="0" borderId="0" xfId="14" applyNumberFormat="1" applyFont="1" applyBorder="1" applyAlignment="1">
      <alignment horizontal="left" vertical="center" wrapText="1"/>
    </xf>
    <xf numFmtId="164" fontId="5" fillId="0" borderId="0" xfId="14" applyNumberFormat="1" applyFont="1" applyBorder="1" applyAlignment="1">
      <alignment horizontal="center"/>
    </xf>
    <xf numFmtId="164" fontId="4" fillId="0" borderId="0" xfId="14" applyNumberFormat="1" applyFont="1" applyBorder="1" applyAlignment="1" applyProtection="1">
      <alignment horizontal="center" vertical="center"/>
    </xf>
    <xf numFmtId="164" fontId="4" fillId="0" borderId="0" xfId="14" applyNumberFormat="1" applyFont="1" applyBorder="1" applyProtection="1"/>
    <xf numFmtId="164" fontId="4" fillId="0" borderId="0" xfId="14" applyNumberFormat="1" applyFont="1" applyBorder="1" applyAlignment="1" applyProtection="1">
      <alignment horizontal="center"/>
    </xf>
    <xf numFmtId="164" fontId="1" fillId="0" borderId="0" xfId="14" applyNumberFormat="1" applyFont="1" applyBorder="1" applyProtection="1"/>
    <xf numFmtId="164" fontId="1" fillId="0" borderId="0" xfId="14" applyNumberFormat="1" applyFont="1" applyBorder="1" applyAlignment="1" applyProtection="1">
      <alignment horizontal="center" vertical="center"/>
    </xf>
    <xf numFmtId="164" fontId="1" fillId="0" borderId="0" xfId="14" applyNumberFormat="1" applyFont="1" applyBorder="1" applyAlignment="1" applyProtection="1">
      <alignment horizontal="left" vertical="center" wrapText="1"/>
    </xf>
    <xf numFmtId="2" fontId="1" fillId="0" borderId="0" xfId="14" applyNumberFormat="1" applyFont="1" applyBorder="1" applyAlignment="1">
      <alignment horizontal="center" vertical="center" wrapText="1"/>
    </xf>
    <xf numFmtId="164" fontId="1" fillId="0" borderId="0" xfId="14" applyNumberFormat="1" applyFont="1" applyAlignment="1">
      <alignment horizontal="center" vertical="center"/>
    </xf>
    <xf numFmtId="165" fontId="7" fillId="0" borderId="1" xfId="16" applyNumberFormat="1" applyFont="1" applyBorder="1" applyAlignment="1">
      <alignment horizontal="center" vertical="center"/>
    </xf>
    <xf numFmtId="165" fontId="7" fillId="0" borderId="0" xfId="17" applyNumberFormat="1" applyFont="1"/>
    <xf numFmtId="168" fontId="11" fillId="4" borderId="1" xfId="8" applyNumberFormat="1" applyFont="1" applyFill="1" applyBorder="1" applyAlignment="1">
      <alignment horizontal="center" vertical="center" wrapText="1"/>
    </xf>
    <xf numFmtId="167" fontId="7" fillId="0" borderId="1" xfId="16" applyNumberFormat="1" applyFont="1" applyBorder="1" applyAlignment="1">
      <alignment horizontal="center" vertical="center"/>
    </xf>
    <xf numFmtId="165" fontId="7" fillId="0" borderId="1" xfId="16" applyNumberFormat="1" applyFont="1" applyBorder="1" applyAlignment="1">
      <alignment horizontal="justify" vertical="center"/>
    </xf>
    <xf numFmtId="165" fontId="7" fillId="0" borderId="1" xfId="17" applyNumberFormat="1" applyFont="1" applyBorder="1" applyAlignment="1">
      <alignment horizontal="center" vertical="center"/>
    </xf>
    <xf numFmtId="164" fontId="7" fillId="0" borderId="1" xfId="12" applyNumberFormat="1" applyFont="1" applyFill="1" applyBorder="1" applyAlignment="1">
      <alignment horizontal="center" vertical="center" wrapText="1"/>
    </xf>
    <xf numFmtId="164" fontId="15" fillId="0" borderId="1" xfId="14" applyNumberFormat="1" applyFont="1" applyBorder="1" applyAlignment="1" applyProtection="1">
      <alignment horizontal="center" vertical="center"/>
    </xf>
    <xf numFmtId="1" fontId="3" fillId="0" borderId="1" xfId="14" applyNumberFormat="1" applyFont="1" applyBorder="1" applyAlignment="1" applyProtection="1">
      <alignment horizontal="center" vertical="center"/>
    </xf>
    <xf numFmtId="1" fontId="3" fillId="0" borderId="1" xfId="14" applyNumberFormat="1" applyFont="1" applyBorder="1" applyAlignment="1" applyProtection="1">
      <alignment horizontal="center"/>
    </xf>
    <xf numFmtId="1" fontId="3" fillId="0" borderId="1" xfId="14" applyNumberFormat="1" applyFont="1" applyBorder="1" applyAlignment="1" applyProtection="1">
      <alignment horizontal="center" vertical="center" wrapText="1"/>
    </xf>
    <xf numFmtId="1" fontId="7" fillId="0" borderId="1" xfId="14" applyNumberFormat="1" applyFont="1" applyBorder="1" applyAlignment="1">
      <alignment horizontal="center" vertical="center"/>
    </xf>
    <xf numFmtId="164" fontId="7" fillId="0" borderId="0" xfId="14" applyNumberFormat="1" applyFont="1" applyBorder="1" applyAlignment="1">
      <alignment horizontal="center"/>
    </xf>
    <xf numFmtId="164" fontId="3" fillId="0" borderId="0" xfId="14" applyNumberFormat="1" applyFont="1" applyAlignment="1">
      <alignment horizontal="center"/>
    </xf>
    <xf numFmtId="164" fontId="16" fillId="0" borderId="2" xfId="14" applyNumberFormat="1" applyFont="1" applyBorder="1" applyAlignment="1" applyProtection="1">
      <alignment horizontal="center" vertical="center"/>
    </xf>
    <xf numFmtId="0" fontId="7" fillId="0" borderId="2" xfId="12" applyFont="1" applyFill="1" applyBorder="1" applyAlignment="1">
      <alignment horizontal="center" vertical="center" wrapText="1"/>
    </xf>
    <xf numFmtId="164" fontId="3" fillId="0" borderId="3" xfId="14" applyNumberFormat="1" applyFont="1" applyBorder="1" applyAlignment="1" applyProtection="1">
      <alignment horizontal="left" vertical="center"/>
    </xf>
    <xf numFmtId="164" fontId="3" fillId="0" borderId="3" xfId="14" applyNumberFormat="1" applyFont="1" applyBorder="1" applyAlignment="1" applyProtection="1">
      <alignment horizontal="center" vertical="center"/>
    </xf>
    <xf numFmtId="164" fontId="3" fillId="0" borderId="2" xfId="14" applyNumberFormat="1" applyFont="1" applyBorder="1" applyAlignment="1" applyProtection="1">
      <alignment horizontal="center" vertical="center"/>
    </xf>
    <xf numFmtId="164" fontId="3" fillId="0" borderId="2" xfId="14" applyNumberFormat="1" applyFont="1" applyBorder="1" applyProtection="1"/>
    <xf numFmtId="164" fontId="3" fillId="0" borderId="3" xfId="14" applyNumberFormat="1" applyFont="1" applyBorder="1" applyProtection="1"/>
    <xf numFmtId="164" fontId="3" fillId="0" borderId="3" xfId="14" applyNumberFormat="1" applyFont="1" applyBorder="1" applyAlignment="1" applyProtection="1">
      <alignment horizontal="center"/>
    </xf>
    <xf numFmtId="164" fontId="3" fillId="0" borderId="3" xfId="14" applyNumberFormat="1" applyFont="1" applyBorder="1" applyAlignment="1" applyProtection="1">
      <alignment horizontal="left" vertical="center" wrapText="1"/>
    </xf>
    <xf numFmtId="22" fontId="7" fillId="0" borderId="0" xfId="0" applyNumberFormat="1" applyFont="1"/>
    <xf numFmtId="164" fontId="3" fillId="0" borderId="0" xfId="14" applyNumberFormat="1" applyFont="1"/>
    <xf numFmtId="0" fontId="18" fillId="0" borderId="4" xfId="0" quotePrefix="1" applyNumberFormat="1" applyFont="1" applyFill="1" applyBorder="1" applyAlignment="1">
      <alignment horizontal="center" vertical="center" wrapText="1"/>
    </xf>
    <xf numFmtId="0" fontId="17" fillId="0" borderId="6" xfId="14" applyNumberFormat="1" applyFont="1" applyBorder="1" applyAlignment="1">
      <alignment horizontal="left" vertical="top" wrapText="1"/>
    </xf>
    <xf numFmtId="170" fontId="17" fillId="0" borderId="7" xfId="24" applyNumberFormat="1" applyFont="1" applyFill="1" applyBorder="1" applyAlignment="1" applyProtection="1">
      <alignment horizontal="center" vertical="center"/>
    </xf>
    <xf numFmtId="170" fontId="17" fillId="0" borderId="6" xfId="0" applyNumberFormat="1" applyFont="1" applyBorder="1" applyAlignment="1">
      <alignment horizontal="center" vertical="center"/>
    </xf>
    <xf numFmtId="170" fontId="17" fillId="0" borderId="4" xfId="0" applyNumberFormat="1" applyFont="1" applyBorder="1" applyAlignment="1">
      <alignment horizontal="center" vertical="center"/>
    </xf>
    <xf numFmtId="2" fontId="16" fillId="0" borderId="9" xfId="14" applyNumberFormat="1" applyFont="1" applyBorder="1" applyAlignment="1">
      <alignment horizontal="center" vertical="center"/>
    </xf>
    <xf numFmtId="0" fontId="16" fillId="0" borderId="0" xfId="14" applyNumberFormat="1" applyFont="1" applyBorder="1" applyAlignment="1">
      <alignment horizontal="center" vertical="center" wrapText="1"/>
    </xf>
    <xf numFmtId="164" fontId="17" fillId="0" borderId="0" xfId="14" applyNumberFormat="1" applyFont="1" applyBorder="1" applyAlignment="1">
      <alignment horizontal="center" vertical="center" wrapText="1"/>
    </xf>
    <xf numFmtId="2" fontId="16" fillId="0" borderId="0" xfId="14" applyNumberFormat="1" applyFont="1" applyBorder="1" applyAlignment="1">
      <alignment horizontal="center" vertical="center" wrapText="1"/>
    </xf>
    <xf numFmtId="2" fontId="16" fillId="0" borderId="0" xfId="14" applyNumberFormat="1" applyFont="1" applyBorder="1" applyAlignment="1">
      <alignment horizontal="center" vertical="center"/>
    </xf>
    <xf numFmtId="2" fontId="3" fillId="0" borderId="10" xfId="14" applyNumberFormat="1" applyFont="1" applyBorder="1" applyAlignment="1">
      <alignment horizontal="center" vertical="center"/>
    </xf>
    <xf numFmtId="2" fontId="16" fillId="0" borderId="11" xfId="14" applyNumberFormat="1" applyFont="1" applyBorder="1" applyAlignment="1">
      <alignment horizontal="right"/>
    </xf>
    <xf numFmtId="164" fontId="16" fillId="0" borderId="0" xfId="14" applyNumberFormat="1" applyFont="1" applyBorder="1" applyProtection="1"/>
    <xf numFmtId="164" fontId="17" fillId="0" borderId="0" xfId="14" applyNumberFormat="1" applyFont="1" applyBorder="1" applyAlignment="1">
      <alignment horizontal="center"/>
    </xf>
    <xf numFmtId="164" fontId="16" fillId="0" borderId="0" xfId="14" applyNumberFormat="1" applyFont="1"/>
    <xf numFmtId="0" fontId="18" fillId="0" borderId="6" xfId="0" quotePrefix="1" applyNumberFormat="1" applyFont="1" applyFill="1" applyBorder="1" applyAlignment="1">
      <alignment horizontal="center" vertical="center" wrapText="1"/>
    </xf>
    <xf numFmtId="169" fontId="12" fillId="0" borderId="5" xfId="24" applyNumberFormat="1" applyFont="1" applyFill="1" applyBorder="1" applyAlignment="1" applyProtection="1">
      <alignment horizontal="center" vertical="center"/>
    </xf>
    <xf numFmtId="165" fontId="19" fillId="0" borderId="8" xfId="17" applyNumberFormat="1" applyFont="1" applyBorder="1" applyAlignment="1">
      <alignment horizontal="center" vertical="center"/>
    </xf>
    <xf numFmtId="165" fontId="19" fillId="0" borderId="8" xfId="7" applyFont="1" applyBorder="1" applyAlignment="1">
      <alignment horizontal="left" vertical="top" wrapText="1"/>
    </xf>
    <xf numFmtId="2" fontId="16" fillId="0" borderId="0" xfId="14" applyNumberFormat="1" applyFont="1" applyBorder="1" applyAlignment="1">
      <alignment horizontal="right"/>
    </xf>
    <xf numFmtId="1" fontId="7" fillId="0" borderId="12" xfId="17" applyNumberFormat="1" applyFont="1" applyBorder="1" applyAlignment="1">
      <alignment horizontal="center" vertical="center"/>
    </xf>
    <xf numFmtId="165" fontId="7" fillId="0" borderId="3" xfId="17" applyNumberFormat="1" applyFont="1" applyBorder="1" applyAlignment="1">
      <alignment horizontal="center" vertical="center"/>
    </xf>
    <xf numFmtId="165" fontId="7" fillId="0" borderId="3" xfId="17" applyNumberFormat="1" applyFont="1" applyBorder="1" applyAlignment="1">
      <alignment horizontal="justify" vertical="center"/>
    </xf>
    <xf numFmtId="0" fontId="7" fillId="0" borderId="3" xfId="14" applyNumberFormat="1" applyFont="1" applyBorder="1" applyAlignment="1">
      <alignment horizontal="center" vertical="center" wrapText="1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171" fontId="7" fillId="0" borderId="3" xfId="24" applyNumberFormat="1" applyFont="1" applyFill="1" applyBorder="1" applyAlignment="1" applyProtection="1">
      <alignment horizontal="center" vertical="center"/>
    </xf>
    <xf numFmtId="170" fontId="7" fillId="0" borderId="3" xfId="24" applyNumberFormat="1" applyFont="1" applyFill="1" applyBorder="1" applyAlignment="1" applyProtection="1">
      <alignment horizontal="center" vertical="center"/>
    </xf>
    <xf numFmtId="165" fontId="17" fillId="0" borderId="3" xfId="5" quotePrefix="1" applyNumberFormat="1" applyFont="1" applyBorder="1" applyAlignment="1">
      <alignment horizontal="left" vertical="center" wrapText="1"/>
    </xf>
    <xf numFmtId="2" fontId="16" fillId="0" borderId="2" xfId="14" applyNumberFormat="1" applyFont="1" applyBorder="1" applyAlignment="1">
      <alignment horizontal="center" vertical="center"/>
    </xf>
    <xf numFmtId="0" fontId="1" fillId="0" borderId="13" xfId="15" applyNumberFormat="1" applyFont="1" applyBorder="1" applyAlignment="1">
      <alignment horizontal="center" vertical="center" wrapText="1"/>
    </xf>
    <xf numFmtId="164" fontId="17" fillId="0" borderId="13" xfId="15" applyNumberFormat="1" applyFont="1" applyBorder="1" applyAlignment="1">
      <alignment horizontal="right" vertical="center" wrapText="1"/>
    </xf>
    <xf numFmtId="2" fontId="3" fillId="0" borderId="3" xfId="14" applyNumberFormat="1" applyFont="1" applyBorder="1" applyAlignment="1">
      <alignment horizontal="center" vertical="center" wrapText="1"/>
    </xf>
    <xf numFmtId="2" fontId="3" fillId="0" borderId="3" xfId="14" applyNumberFormat="1" applyFont="1" applyBorder="1" applyAlignment="1">
      <alignment horizontal="center" vertical="center"/>
    </xf>
    <xf numFmtId="2" fontId="3" fillId="0" borderId="14" xfId="14" applyNumberFormat="1" applyFont="1" applyBorder="1" applyAlignment="1">
      <alignment horizontal="center" vertical="center"/>
    </xf>
    <xf numFmtId="0" fontId="18" fillId="0" borderId="15" xfId="0" quotePrefix="1" applyNumberFormat="1" applyFont="1" applyFill="1" applyBorder="1" applyAlignment="1">
      <alignment horizontal="center" vertical="center" wrapText="1"/>
    </xf>
    <xf numFmtId="165" fontId="19" fillId="0" borderId="8" xfId="18" applyNumberFormat="1" applyFont="1" applyBorder="1" applyAlignment="1">
      <alignment horizontal="center" vertical="center"/>
    </xf>
    <xf numFmtId="165" fontId="17" fillId="0" borderId="15" xfId="5" quotePrefix="1" applyNumberFormat="1" applyFont="1" applyBorder="1" applyAlignment="1">
      <alignment horizontal="left" vertical="top" wrapText="1"/>
    </xf>
    <xf numFmtId="165" fontId="17" fillId="0" borderId="9" xfId="17" applyNumberFormat="1" applyFont="1" applyBorder="1" applyAlignment="1">
      <alignment vertical="center"/>
    </xf>
    <xf numFmtId="165" fontId="17" fillId="0" borderId="16" xfId="17" applyNumberFormat="1" applyFont="1" applyBorder="1" applyAlignment="1">
      <alignment vertical="center"/>
    </xf>
    <xf numFmtId="165" fontId="17" fillId="0" borderId="10" xfId="17" applyNumberFormat="1" applyFont="1" applyBorder="1" applyAlignment="1">
      <alignment vertical="center"/>
    </xf>
    <xf numFmtId="165" fontId="17" fillId="0" borderId="0" xfId="17" applyNumberFormat="1" applyFont="1"/>
    <xf numFmtId="0" fontId="18" fillId="0" borderId="7" xfId="0" quotePrefix="1" applyNumberFormat="1" applyFont="1" applyFill="1" applyBorder="1" applyAlignment="1">
      <alignment horizontal="center" vertical="center" wrapText="1"/>
    </xf>
    <xf numFmtId="165" fontId="19" fillId="0" borderId="17" xfId="7" applyFont="1" applyBorder="1" applyAlignment="1">
      <alignment horizontal="left" vertical="top" wrapText="1"/>
    </xf>
    <xf numFmtId="165" fontId="17" fillId="0" borderId="7" xfId="5" quotePrefix="1" applyNumberFormat="1" applyFont="1" applyBorder="1" applyAlignment="1">
      <alignment horizontal="left" vertical="top" wrapText="1"/>
    </xf>
    <xf numFmtId="165" fontId="17" fillId="0" borderId="18" xfId="17" applyNumberFormat="1" applyFont="1" applyBorder="1" applyAlignment="1">
      <alignment vertical="center"/>
    </xf>
    <xf numFmtId="165" fontId="17" fillId="0" borderId="0" xfId="17" applyNumberFormat="1" applyFont="1" applyBorder="1" applyAlignment="1">
      <alignment vertical="center"/>
    </xf>
    <xf numFmtId="165" fontId="17" fillId="0" borderId="19" xfId="17" applyNumberFormat="1" applyFont="1" applyBorder="1" applyAlignment="1">
      <alignment vertical="center"/>
    </xf>
    <xf numFmtId="165" fontId="7" fillId="0" borderId="2" xfId="17" applyNumberFormat="1" applyFont="1" applyBorder="1" applyAlignment="1">
      <alignment horizontal="center" vertical="center"/>
    </xf>
    <xf numFmtId="0" fontId="17" fillId="0" borderId="15" xfId="14" applyNumberFormat="1" applyFont="1" applyBorder="1" applyAlignment="1">
      <alignment horizontal="left" vertical="top" wrapText="1"/>
    </xf>
    <xf numFmtId="170" fontId="17" fillId="0" borderId="1" xfId="24" applyNumberFormat="1" applyFont="1" applyFill="1" applyBorder="1" applyAlignment="1" applyProtection="1">
      <alignment horizontal="center" vertical="center"/>
    </xf>
    <xf numFmtId="170" fontId="17" fillId="0" borderId="15" xfId="0" applyNumberFormat="1" applyFont="1" applyBorder="1" applyAlignment="1">
      <alignment horizontal="center" vertical="center"/>
    </xf>
    <xf numFmtId="170" fontId="17" fillId="0" borderId="1" xfId="0" applyNumberFormat="1" applyFont="1" applyBorder="1" applyAlignment="1">
      <alignment horizontal="center" vertical="center"/>
    </xf>
    <xf numFmtId="2" fontId="16" fillId="0" borderId="1" xfId="14" applyNumberFormat="1" applyFont="1" applyBorder="1" applyAlignment="1">
      <alignment vertical="center"/>
    </xf>
    <xf numFmtId="22" fontId="17" fillId="0" borderId="0" xfId="0" applyNumberFormat="1" applyFont="1"/>
    <xf numFmtId="165" fontId="7" fillId="0" borderId="3" xfId="17" applyNumberFormat="1" applyFont="1" applyBorder="1" applyAlignment="1">
      <alignment horizontal="left" vertical="center" wrapText="1"/>
    </xf>
    <xf numFmtId="2" fontId="12" fillId="0" borderId="20" xfId="15" applyNumberFormat="1" applyFont="1" applyBorder="1" applyAlignment="1">
      <alignment horizontal="center" vertical="center"/>
    </xf>
    <xf numFmtId="169" fontId="2" fillId="0" borderId="5" xfId="24" applyNumberFormat="1" applyFont="1" applyFill="1" applyBorder="1" applyAlignment="1" applyProtection="1">
      <alignment horizontal="center" vertical="center"/>
    </xf>
    <xf numFmtId="0" fontId="17" fillId="0" borderId="7" xfId="14" applyNumberFormat="1" applyFont="1" applyBorder="1" applyAlignment="1">
      <alignment horizontal="left" vertical="top" wrapText="1"/>
    </xf>
    <xf numFmtId="165" fontId="17" fillId="0" borderId="1" xfId="5" quotePrefix="1" applyNumberFormat="1" applyFont="1" applyBorder="1" applyAlignment="1">
      <alignment horizontal="left" vertical="top" wrapText="1"/>
    </xf>
    <xf numFmtId="165" fontId="17" fillId="0" borderId="1" xfId="17" applyNumberFormat="1" applyFont="1" applyBorder="1" applyAlignment="1">
      <alignment vertical="center"/>
    </xf>
    <xf numFmtId="165" fontId="17" fillId="0" borderId="6" xfId="5" quotePrefix="1" applyNumberFormat="1" applyFont="1" applyBorder="1" applyAlignment="1">
      <alignment horizontal="left" vertical="top" wrapText="1"/>
    </xf>
    <xf numFmtId="2" fontId="12" fillId="0" borderId="13" xfId="15" applyNumberFormat="1" applyFont="1" applyBorder="1" applyAlignment="1">
      <alignment horizontal="center" vertical="center"/>
    </xf>
    <xf numFmtId="0" fontId="17" fillId="0" borderId="4" xfId="14" applyNumberFormat="1" applyFont="1" applyBorder="1" applyAlignment="1">
      <alignment horizontal="left" vertical="top" wrapText="1"/>
    </xf>
    <xf numFmtId="2" fontId="16" fillId="0" borderId="4" xfId="14" applyNumberFormat="1" applyFont="1" applyBorder="1" applyAlignment="1">
      <alignment horizontal="center" vertical="center"/>
    </xf>
    <xf numFmtId="2" fontId="16" fillId="0" borderId="4" xfId="14" applyNumberFormat="1" applyFont="1" applyBorder="1" applyAlignment="1">
      <alignment horizontal="center" vertical="center" wrapText="1"/>
    </xf>
    <xf numFmtId="2" fontId="3" fillId="0" borderId="21" xfId="14" applyNumberFormat="1" applyFont="1" applyBorder="1" applyAlignment="1">
      <alignment horizontal="center" vertical="center"/>
    </xf>
    <xf numFmtId="2" fontId="16" fillId="0" borderId="3" xfId="14" applyNumberFormat="1" applyFont="1" applyBorder="1" applyAlignment="1">
      <alignment horizontal="center" vertical="center"/>
    </xf>
    <xf numFmtId="2" fontId="16" fillId="0" borderId="18" xfId="14" applyNumberFormat="1" applyFont="1" applyBorder="1" applyAlignment="1">
      <alignment horizontal="center" vertical="center"/>
    </xf>
    <xf numFmtId="2" fontId="3" fillId="0" borderId="19" xfId="14" applyNumberFormat="1" applyFont="1" applyBorder="1" applyAlignment="1">
      <alignment horizontal="center" vertical="center"/>
    </xf>
    <xf numFmtId="0" fontId="17" fillId="0" borderId="6" xfId="14" quotePrefix="1" applyNumberFormat="1" applyFont="1" applyBorder="1" applyAlignment="1">
      <alignment horizontal="left" vertical="top" wrapText="1"/>
    </xf>
    <xf numFmtId="170" fontId="7" fillId="0" borderId="2" xfId="24" applyNumberFormat="1" applyFont="1" applyFill="1" applyBorder="1" applyAlignment="1" applyProtection="1">
      <alignment horizontal="center" vertical="center"/>
    </xf>
    <xf numFmtId="170" fontId="17" fillId="0" borderId="4" xfId="24" applyNumberFormat="1" applyFont="1" applyFill="1" applyBorder="1" applyAlignment="1" applyProtection="1">
      <alignment horizontal="center" vertical="center"/>
    </xf>
    <xf numFmtId="2" fontId="16" fillId="0" borderId="22" xfId="14" applyNumberFormat="1" applyFont="1" applyBorder="1" applyAlignment="1">
      <alignment vertical="center"/>
    </xf>
    <xf numFmtId="2" fontId="16" fillId="0" borderId="23" xfId="14" applyNumberFormat="1" applyFont="1" applyBorder="1" applyAlignment="1">
      <alignment vertical="center"/>
    </xf>
    <xf numFmtId="2" fontId="16" fillId="0" borderId="24" xfId="14" applyNumberFormat="1" applyFont="1" applyBorder="1" applyAlignment="1">
      <alignment vertical="center"/>
    </xf>
    <xf numFmtId="2" fontId="16" fillId="0" borderId="18" xfId="14" applyNumberFormat="1" applyFont="1" applyBorder="1" applyAlignment="1">
      <alignment vertical="center"/>
    </xf>
    <xf numFmtId="2" fontId="16" fillId="0" borderId="0" xfId="14" applyNumberFormat="1" applyFont="1" applyBorder="1" applyAlignment="1">
      <alignment vertical="center"/>
    </xf>
    <xf numFmtId="2" fontId="16" fillId="0" borderId="19" xfId="14" applyNumberFormat="1" applyFont="1" applyBorder="1" applyAlignment="1">
      <alignment vertical="center"/>
    </xf>
    <xf numFmtId="165" fontId="7" fillId="0" borderId="25" xfId="17" applyNumberFormat="1" applyFont="1" applyBorder="1" applyAlignment="1">
      <alignment horizontal="justify" vertical="center"/>
    </xf>
    <xf numFmtId="165" fontId="7" fillId="0" borderId="25" xfId="17" applyNumberFormat="1" applyFont="1" applyBorder="1" applyAlignment="1">
      <alignment horizontal="center" vertical="center"/>
    </xf>
    <xf numFmtId="0" fontId="11" fillId="0" borderId="25" xfId="0" quotePrefix="1" applyNumberFormat="1" applyFont="1" applyFill="1" applyBorder="1" applyAlignment="1">
      <alignment horizontal="center" vertical="center" wrapText="1"/>
    </xf>
    <xf numFmtId="171" fontId="7" fillId="0" borderId="25" xfId="24" applyNumberFormat="1" applyFont="1" applyFill="1" applyBorder="1" applyAlignment="1" applyProtection="1">
      <alignment horizontal="center" vertical="center"/>
    </xf>
    <xf numFmtId="170" fontId="7" fillId="0" borderId="25" xfId="24" applyNumberFormat="1" applyFont="1" applyFill="1" applyBorder="1" applyAlignment="1" applyProtection="1">
      <alignment horizontal="center" vertical="center"/>
    </xf>
    <xf numFmtId="165" fontId="7" fillId="0" borderId="25" xfId="17" applyNumberFormat="1" applyFont="1" applyBorder="1" applyAlignment="1">
      <alignment horizontal="left" vertical="center" wrapText="1"/>
    </xf>
    <xf numFmtId="2" fontId="3" fillId="0" borderId="25" xfId="14" applyNumberFormat="1" applyFont="1" applyBorder="1" applyAlignment="1">
      <alignment horizontal="center" vertical="center"/>
    </xf>
    <xf numFmtId="0" fontId="1" fillId="0" borderId="0" xfId="15" applyNumberFormat="1" applyFont="1" applyBorder="1" applyAlignment="1">
      <alignment horizontal="center" vertical="center" wrapText="1"/>
    </xf>
    <xf numFmtId="164" fontId="17" fillId="0" borderId="0" xfId="15" applyNumberFormat="1" applyFont="1" applyBorder="1" applyAlignment="1">
      <alignment horizontal="right" vertical="center" wrapText="1"/>
    </xf>
    <xf numFmtId="2" fontId="12" fillId="0" borderId="0" xfId="15" applyNumberFormat="1" applyFont="1" applyBorder="1" applyAlignment="1">
      <alignment horizontal="right" vertical="center" wrapText="1"/>
    </xf>
    <xf numFmtId="2" fontId="12" fillId="0" borderId="0" xfId="15" applyNumberFormat="1" applyFont="1" applyBorder="1" applyAlignment="1">
      <alignment horizontal="center" vertical="center"/>
    </xf>
    <xf numFmtId="164" fontId="16" fillId="0" borderId="25" xfId="14" applyNumberFormat="1" applyFont="1" applyBorder="1" applyAlignment="1" applyProtection="1">
      <alignment horizontal="center" vertical="center"/>
    </xf>
    <xf numFmtId="0" fontId="7" fillId="0" borderId="25" xfId="12" applyFont="1" applyFill="1" applyBorder="1" applyAlignment="1">
      <alignment horizontal="center" vertical="center" wrapText="1"/>
    </xf>
    <xf numFmtId="164" fontId="3" fillId="0" borderId="25" xfId="14" applyNumberFormat="1" applyFont="1" applyBorder="1" applyAlignment="1" applyProtection="1">
      <alignment horizontal="left" vertical="center"/>
    </xf>
    <xf numFmtId="164" fontId="3" fillId="0" borderId="25" xfId="14" applyNumberFormat="1" applyFont="1" applyBorder="1" applyAlignment="1" applyProtection="1">
      <alignment horizontal="center" vertical="center"/>
    </xf>
    <xf numFmtId="164" fontId="3" fillId="0" borderId="25" xfId="14" applyNumberFormat="1" applyFont="1" applyBorder="1" applyProtection="1"/>
    <xf numFmtId="164" fontId="3" fillId="0" borderId="25" xfId="14" applyNumberFormat="1" applyFont="1" applyBorder="1" applyAlignment="1" applyProtection="1">
      <alignment horizontal="center"/>
    </xf>
    <xf numFmtId="164" fontId="3" fillId="0" borderId="25" xfId="14" applyNumberFormat="1" applyFont="1" applyBorder="1" applyAlignment="1" applyProtection="1">
      <alignment horizontal="left" vertical="center" wrapText="1"/>
    </xf>
    <xf numFmtId="0" fontId="7" fillId="0" borderId="3" xfId="14" applyNumberFormat="1" applyFont="1" applyBorder="1" applyAlignment="1">
      <alignment horizontal="left" vertical="top" wrapText="1"/>
    </xf>
    <xf numFmtId="0" fontId="3" fillId="0" borderId="3" xfId="14" applyNumberFormat="1" applyFont="1" applyBorder="1" applyAlignment="1">
      <alignment horizontal="center" vertical="center" wrapText="1"/>
    </xf>
    <xf numFmtId="164" fontId="7" fillId="0" borderId="3" xfId="14" applyNumberFormat="1" applyFont="1" applyBorder="1" applyAlignment="1">
      <alignment horizontal="center" vertical="center" wrapText="1"/>
    </xf>
    <xf numFmtId="0" fontId="20" fillId="0" borderId="4" xfId="0" quotePrefix="1" applyNumberFormat="1" applyFont="1" applyFill="1" applyBorder="1" applyAlignment="1">
      <alignment horizontal="center" vertical="center" wrapText="1"/>
    </xf>
    <xf numFmtId="0" fontId="20" fillId="0" borderId="15" xfId="0" quotePrefix="1" applyNumberFormat="1" applyFont="1" applyFill="1" applyBorder="1" applyAlignment="1">
      <alignment horizontal="center" vertical="center" wrapText="1"/>
    </xf>
    <xf numFmtId="170" fontId="19" fillId="0" borderId="4" xfId="24" applyNumberFormat="1" applyFont="1" applyFill="1" applyBorder="1" applyAlignment="1" applyProtection="1">
      <alignment horizontal="center" vertical="center"/>
    </xf>
    <xf numFmtId="165" fontId="8" fillId="0" borderId="15" xfId="5" quotePrefix="1" applyNumberFormat="1" applyFont="1" applyBorder="1" applyAlignment="1">
      <alignment horizontal="left" vertical="top" wrapText="1"/>
    </xf>
    <xf numFmtId="165" fontId="7" fillId="0" borderId="9" xfId="17" applyNumberFormat="1" applyFont="1" applyBorder="1" applyAlignment="1">
      <alignment vertical="center"/>
    </xf>
    <xf numFmtId="165" fontId="7" fillId="0" borderId="16" xfId="17" applyNumberFormat="1" applyFont="1" applyBorder="1" applyAlignment="1">
      <alignment vertical="center"/>
    </xf>
    <xf numFmtId="165" fontId="7" fillId="0" borderId="10" xfId="17" applyNumberFormat="1" applyFont="1" applyBorder="1" applyAlignment="1">
      <alignment vertical="center"/>
    </xf>
    <xf numFmtId="0" fontId="20" fillId="0" borderId="6" xfId="0" quotePrefix="1" applyNumberFormat="1" applyFont="1" applyFill="1" applyBorder="1" applyAlignment="1">
      <alignment horizontal="center" vertical="center" wrapText="1"/>
    </xf>
    <xf numFmtId="170" fontId="19" fillId="0" borderId="1" xfId="24" applyNumberFormat="1" applyFont="1" applyFill="1" applyBorder="1" applyAlignment="1" applyProtection="1">
      <alignment horizontal="center" vertical="center"/>
    </xf>
    <xf numFmtId="165" fontId="8" fillId="0" borderId="6" xfId="5" quotePrefix="1" applyNumberFormat="1" applyFont="1" applyBorder="1" applyAlignment="1">
      <alignment horizontal="left" vertical="top" wrapText="1"/>
    </xf>
    <xf numFmtId="165" fontId="7" fillId="0" borderId="18" xfId="17" applyNumberFormat="1" applyFont="1" applyBorder="1" applyAlignment="1">
      <alignment vertical="center"/>
    </xf>
    <xf numFmtId="165" fontId="7" fillId="0" borderId="0" xfId="17" applyNumberFormat="1" applyFont="1" applyBorder="1" applyAlignment="1">
      <alignment vertical="center"/>
    </xf>
    <xf numFmtId="165" fontId="7" fillId="0" borderId="19" xfId="17" applyNumberFormat="1" applyFont="1" applyBorder="1" applyAlignment="1">
      <alignment vertical="center"/>
    </xf>
    <xf numFmtId="1" fontId="8" fillId="0" borderId="12" xfId="17" applyNumberFormat="1" applyFont="1" applyBorder="1" applyAlignment="1">
      <alignment horizontal="center" vertical="center"/>
    </xf>
    <xf numFmtId="165" fontId="8" fillId="0" borderId="3" xfId="17" applyNumberFormat="1" applyFont="1" applyBorder="1" applyAlignment="1">
      <alignment horizontal="center" vertical="center"/>
    </xf>
    <xf numFmtId="165" fontId="8" fillId="0" borderId="3" xfId="17" applyNumberFormat="1" applyFont="1" applyBorder="1" applyAlignment="1">
      <alignment horizontal="justify" vertical="center"/>
    </xf>
    <xf numFmtId="0" fontId="17" fillId="0" borderId="3" xfId="14" applyNumberFormat="1" applyFont="1" applyBorder="1" applyAlignment="1">
      <alignment horizontal="center" vertical="center" wrapText="1"/>
    </xf>
    <xf numFmtId="0" fontId="20" fillId="0" borderId="3" xfId="0" quotePrefix="1" applyNumberFormat="1" applyFont="1" applyFill="1" applyBorder="1" applyAlignment="1">
      <alignment horizontal="center" vertical="center" wrapText="1"/>
    </xf>
    <xf numFmtId="171" fontId="8" fillId="0" borderId="3" xfId="24" applyNumberFormat="1" applyFont="1" applyFill="1" applyBorder="1" applyAlignment="1" applyProtection="1">
      <alignment horizontal="center" vertical="center"/>
    </xf>
    <xf numFmtId="0" fontId="20" fillId="0" borderId="2" xfId="0" quotePrefix="1" applyNumberFormat="1" applyFont="1" applyFill="1" applyBorder="1" applyAlignment="1">
      <alignment horizontal="center" vertical="center" wrapText="1"/>
    </xf>
    <xf numFmtId="170" fontId="8" fillId="0" borderId="2" xfId="24" applyNumberFormat="1" applyFont="1" applyFill="1" applyBorder="1" applyAlignment="1" applyProtection="1">
      <alignment horizontal="center" vertical="center"/>
    </xf>
    <xf numFmtId="165" fontId="8" fillId="0" borderId="3" xfId="17" applyNumberFormat="1" applyFont="1" applyBorder="1" applyAlignment="1">
      <alignment horizontal="left" vertical="center"/>
    </xf>
    <xf numFmtId="2" fontId="21" fillId="0" borderId="3" xfId="14" applyNumberFormat="1" applyFont="1" applyBorder="1" applyAlignment="1">
      <alignment horizontal="center" vertical="center"/>
    </xf>
    <xf numFmtId="0" fontId="1" fillId="0" borderId="3" xfId="14" applyNumberFormat="1" applyFont="1" applyBorder="1" applyAlignment="1">
      <alignment horizontal="center" vertical="center" wrapText="1"/>
    </xf>
    <xf numFmtId="164" fontId="17" fillId="0" borderId="3" xfId="14" applyNumberFormat="1" applyFont="1" applyBorder="1" applyAlignment="1">
      <alignment horizontal="center" vertical="center" wrapText="1"/>
    </xf>
    <xf numFmtId="2" fontId="12" fillId="0" borderId="3" xfId="14" applyNumberFormat="1" applyFont="1" applyBorder="1" applyAlignment="1">
      <alignment horizontal="center" vertical="center" wrapText="1"/>
    </xf>
    <xf numFmtId="2" fontId="12" fillId="0" borderId="3" xfId="14" applyNumberFormat="1" applyFont="1" applyBorder="1" applyAlignment="1">
      <alignment horizontal="center" vertical="center"/>
    </xf>
    <xf numFmtId="165" fontId="7" fillId="0" borderId="0" xfId="17" applyNumberFormat="1" applyFont="1" applyAlignment="1">
      <alignment vertical="center"/>
    </xf>
    <xf numFmtId="0" fontId="20" fillId="0" borderId="1" xfId="0" quotePrefix="1" applyNumberFormat="1" applyFont="1" applyFill="1" applyBorder="1" applyAlignment="1">
      <alignment horizontal="center" vertical="center" wrapText="1"/>
    </xf>
    <xf numFmtId="0" fontId="20" fillId="0" borderId="7" xfId="0" quotePrefix="1" applyNumberFormat="1" applyFont="1" applyFill="1" applyBorder="1" applyAlignment="1">
      <alignment horizontal="center" vertical="center" wrapText="1"/>
    </xf>
    <xf numFmtId="165" fontId="8" fillId="0" borderId="7" xfId="5" quotePrefix="1" applyNumberFormat="1" applyFont="1" applyBorder="1" applyAlignment="1">
      <alignment horizontal="left" vertical="top" wrapText="1"/>
    </xf>
    <xf numFmtId="170" fontId="8" fillId="0" borderId="3" xfId="24" applyNumberFormat="1" applyFont="1" applyFill="1" applyBorder="1" applyAlignment="1" applyProtection="1">
      <alignment horizontal="center" vertical="center"/>
    </xf>
    <xf numFmtId="165" fontId="17" fillId="0" borderId="24" xfId="17" applyNumberFormat="1" applyFont="1" applyBorder="1" applyAlignment="1">
      <alignment vertical="center"/>
    </xf>
    <xf numFmtId="165" fontId="17" fillId="0" borderId="18" xfId="5" quotePrefix="1" applyNumberFormat="1" applyFont="1" applyBorder="1" applyAlignment="1">
      <alignment horizontal="left" vertical="top" wrapText="1"/>
    </xf>
    <xf numFmtId="165" fontId="17" fillId="0" borderId="3" xfId="17" applyNumberFormat="1" applyFont="1" applyBorder="1" applyAlignment="1">
      <alignment horizontal="center" vertical="center"/>
    </xf>
    <xf numFmtId="2" fontId="12" fillId="0" borderId="13" xfId="15" applyNumberFormat="1" applyFont="1" applyBorder="1" applyAlignment="1">
      <alignment horizontal="right" vertical="center" wrapText="1"/>
    </xf>
    <xf numFmtId="0" fontId="16" fillId="0" borderId="3" xfId="14" applyNumberFormat="1" applyFont="1" applyBorder="1" applyAlignment="1">
      <alignment horizontal="center" vertical="center" wrapText="1"/>
    </xf>
    <xf numFmtId="2" fontId="16" fillId="0" borderId="3" xfId="14" applyNumberFormat="1" applyFont="1" applyBorder="1" applyAlignment="1">
      <alignment horizontal="center" vertical="center" wrapText="1"/>
    </xf>
    <xf numFmtId="165" fontId="17" fillId="0" borderId="22" xfId="17" applyNumberFormat="1" applyFont="1" applyBorder="1" applyAlignment="1">
      <alignment vertical="center"/>
    </xf>
    <xf numFmtId="165" fontId="17" fillId="0" borderId="23" xfId="17" applyNumberFormat="1" applyFont="1" applyBorder="1" applyAlignment="1">
      <alignment vertical="center"/>
    </xf>
    <xf numFmtId="2" fontId="16" fillId="0" borderId="6" xfId="14" applyNumberFormat="1" applyFont="1" applyBorder="1" applyAlignment="1">
      <alignment horizontal="center" vertical="center"/>
    </xf>
    <xf numFmtId="2" fontId="16" fillId="0" borderId="6" xfId="14" applyNumberFormat="1" applyFont="1" applyBorder="1" applyAlignment="1">
      <alignment horizontal="center" vertical="center" wrapText="1"/>
    </xf>
    <xf numFmtId="2" fontId="3" fillId="0" borderId="18" xfId="14" applyNumberFormat="1" applyFont="1" applyBorder="1" applyAlignment="1">
      <alignment horizontal="center" vertical="center"/>
    </xf>
    <xf numFmtId="1" fontId="7" fillId="0" borderId="26" xfId="17" applyNumberFormat="1" applyFont="1" applyBorder="1" applyAlignment="1">
      <alignment horizontal="center" vertical="center"/>
    </xf>
    <xf numFmtId="165" fontId="17" fillId="0" borderId="25" xfId="17" applyNumberFormat="1" applyFont="1" applyBorder="1" applyAlignment="1">
      <alignment horizontal="center" vertical="center"/>
    </xf>
    <xf numFmtId="2" fontId="16" fillId="0" borderId="25" xfId="14" applyNumberFormat="1" applyFont="1" applyBorder="1" applyAlignment="1">
      <alignment horizontal="center" vertical="center"/>
    </xf>
    <xf numFmtId="2" fontId="16" fillId="0" borderId="25" xfId="14" applyNumberFormat="1" applyFont="1" applyBorder="1" applyAlignment="1">
      <alignment horizontal="center" vertical="center" wrapText="1"/>
    </xf>
    <xf numFmtId="2" fontId="3" fillId="0" borderId="27" xfId="14" applyNumberFormat="1" applyFont="1" applyBorder="1" applyAlignment="1">
      <alignment horizontal="center" vertical="center"/>
    </xf>
    <xf numFmtId="170" fontId="17" fillId="0" borderId="15" xfId="24" applyNumberFormat="1" applyFont="1" applyFill="1" applyBorder="1" applyAlignment="1" applyProtection="1">
      <alignment horizontal="center" vertical="center"/>
    </xf>
    <xf numFmtId="170" fontId="17" fillId="0" borderId="6" xfId="24" applyNumberFormat="1" applyFont="1" applyFill="1" applyBorder="1" applyAlignment="1" applyProtection="1">
      <alignment horizontal="center" vertical="center"/>
    </xf>
    <xf numFmtId="170" fontId="17" fillId="0" borderId="9" xfId="0" applyNumberFormat="1" applyFont="1" applyBorder="1" applyAlignment="1">
      <alignment horizontal="center" vertical="center"/>
    </xf>
    <xf numFmtId="2" fontId="16" fillId="0" borderId="1" xfId="14" applyNumberFormat="1" applyFont="1" applyBorder="1" applyAlignment="1">
      <alignment horizontal="center" vertical="center"/>
    </xf>
    <xf numFmtId="0" fontId="16" fillId="0" borderId="1" xfId="14" applyNumberFormat="1" applyFont="1" applyBorder="1" applyAlignment="1">
      <alignment horizontal="center" vertical="center" wrapText="1"/>
    </xf>
    <xf numFmtId="164" fontId="17" fillId="0" borderId="1" xfId="14" applyNumberFormat="1" applyFont="1" applyBorder="1" applyAlignment="1">
      <alignment horizontal="center" vertical="center" wrapText="1"/>
    </xf>
    <xf numFmtId="2" fontId="16" fillId="0" borderId="1" xfId="14" applyNumberFormat="1" applyFont="1" applyBorder="1" applyAlignment="1">
      <alignment horizontal="center" vertical="center" wrapText="1"/>
    </xf>
    <xf numFmtId="2" fontId="3" fillId="0" borderId="1" xfId="14" applyNumberFormat="1" applyFont="1" applyBorder="1" applyAlignment="1">
      <alignment horizontal="center" vertical="center"/>
    </xf>
    <xf numFmtId="0" fontId="18" fillId="0" borderId="25" xfId="0" quotePrefix="1" applyNumberFormat="1" applyFont="1" applyFill="1" applyBorder="1" applyAlignment="1">
      <alignment horizontal="center" vertical="center" wrapText="1"/>
    </xf>
    <xf numFmtId="169" fontId="12" fillId="0" borderId="28" xfId="24" applyNumberFormat="1" applyFont="1" applyFill="1" applyBorder="1" applyAlignment="1" applyProtection="1">
      <alignment horizontal="center" vertical="center"/>
    </xf>
    <xf numFmtId="169" fontId="12" fillId="0" borderId="29" xfId="24" applyNumberFormat="1" applyFont="1" applyFill="1" applyBorder="1" applyAlignment="1" applyProtection="1">
      <alignment horizontal="center" vertical="center"/>
    </xf>
    <xf numFmtId="0" fontId="17" fillId="0" borderId="25" xfId="14" applyNumberFormat="1" applyFont="1" applyBorder="1" applyAlignment="1">
      <alignment horizontal="left" vertical="top" wrapText="1"/>
    </xf>
    <xf numFmtId="170" fontId="17" fillId="0" borderId="25" xfId="24" applyNumberFormat="1" applyFont="1" applyFill="1" applyBorder="1" applyAlignment="1" applyProtection="1">
      <alignment horizontal="center" vertical="center"/>
    </xf>
    <xf numFmtId="170" fontId="17" fillId="0" borderId="25" xfId="0" applyNumberFormat="1" applyFont="1" applyBorder="1" applyAlignment="1">
      <alignment horizontal="center" vertical="center"/>
    </xf>
    <xf numFmtId="165" fontId="19" fillId="0" borderId="30" xfId="18" applyNumberFormat="1" applyFont="1" applyBorder="1" applyAlignment="1">
      <alignment horizontal="center" vertical="center"/>
    </xf>
    <xf numFmtId="165" fontId="19" fillId="0" borderId="31" xfId="7" applyFont="1" applyBorder="1" applyAlignment="1">
      <alignment horizontal="left" vertical="top" wrapText="1"/>
    </xf>
    <xf numFmtId="170" fontId="17" fillId="0" borderId="32" xfId="0" applyNumberFormat="1" applyFont="1" applyBorder="1" applyAlignment="1">
      <alignment horizontal="center" vertical="center"/>
    </xf>
    <xf numFmtId="2" fontId="3" fillId="4" borderId="14" xfId="14" applyNumberFormat="1" applyFont="1" applyFill="1" applyBorder="1" applyAlignment="1">
      <alignment horizontal="center" vertical="center"/>
    </xf>
    <xf numFmtId="0" fontId="17" fillId="0" borderId="15" xfId="14" applyNumberFormat="1" applyFont="1" applyBorder="1" applyAlignment="1">
      <alignment horizontal="left" vertical="center" wrapText="1"/>
    </xf>
    <xf numFmtId="164" fontId="17" fillId="0" borderId="0" xfId="14" applyNumberFormat="1" applyFont="1" applyBorder="1" applyAlignment="1">
      <alignment horizontal="center" vertical="center"/>
    </xf>
    <xf numFmtId="164" fontId="16" fillId="0" borderId="0" xfId="14" applyNumberFormat="1" applyFont="1" applyAlignment="1">
      <alignment vertical="center"/>
    </xf>
    <xf numFmtId="165" fontId="17" fillId="0" borderId="0" xfId="17" applyNumberFormat="1" applyFont="1" applyAlignment="1">
      <alignment vertical="center"/>
    </xf>
    <xf numFmtId="0" fontId="17" fillId="0" borderId="4" xfId="12" applyFont="1" applyFill="1" applyBorder="1" applyAlignment="1">
      <alignment vertical="top" wrapText="1"/>
    </xf>
    <xf numFmtId="2" fontId="16" fillId="0" borderId="9" xfId="14" applyNumberFormat="1" applyFont="1" applyBorder="1" applyAlignment="1">
      <alignment vertical="center"/>
    </xf>
    <xf numFmtId="20" fontId="12" fillId="0" borderId="16" xfId="0" applyFont="1" applyBorder="1" applyAlignment="1">
      <alignment vertical="center"/>
    </xf>
    <xf numFmtId="20" fontId="12" fillId="0" borderId="10" xfId="0" applyFont="1" applyBorder="1" applyAlignment="1">
      <alignment vertical="center"/>
    </xf>
    <xf numFmtId="2" fontId="16" fillId="0" borderId="0" xfId="14" applyNumberFormat="1" applyFont="1" applyBorder="1" applyAlignment="1">
      <alignment vertical="center" wrapText="1"/>
    </xf>
    <xf numFmtId="0" fontId="17" fillId="0" borderId="6" xfId="12" applyFont="1" applyFill="1" applyBorder="1" applyAlignment="1">
      <alignment vertical="top" wrapText="1"/>
    </xf>
    <xf numFmtId="20" fontId="12" fillId="0" borderId="0" xfId="0" applyFont="1" applyBorder="1" applyAlignment="1">
      <alignment vertical="center"/>
    </xf>
    <xf numFmtId="20" fontId="12" fillId="0" borderId="19" xfId="0" applyFont="1" applyBorder="1" applyAlignment="1">
      <alignment vertical="center"/>
    </xf>
    <xf numFmtId="0" fontId="17" fillId="0" borderId="26" xfId="17" applyNumberFormat="1" applyFont="1" applyBorder="1" applyAlignment="1">
      <alignment horizontal="center" vertical="center"/>
    </xf>
    <xf numFmtId="0" fontId="7" fillId="0" borderId="25" xfId="14" applyNumberFormat="1" applyFont="1" applyBorder="1" applyAlignment="1">
      <alignment horizontal="left" vertical="center" wrapText="1"/>
    </xf>
    <xf numFmtId="0" fontId="1" fillId="0" borderId="13" xfId="15" applyNumberFormat="1" applyFont="1" applyBorder="1" applyAlignment="1">
      <alignment horizontal="center" vertical="top" wrapText="1"/>
    </xf>
    <xf numFmtId="164" fontId="17" fillId="0" borderId="13" xfId="15" applyNumberFormat="1" applyFont="1" applyBorder="1" applyAlignment="1">
      <alignment horizontal="right" vertical="top" wrapText="1"/>
    </xf>
    <xf numFmtId="2" fontId="12" fillId="0" borderId="13" xfId="15" applyNumberFormat="1" applyFont="1" applyBorder="1" applyAlignment="1">
      <alignment horizontal="right" vertical="top" wrapText="1"/>
    </xf>
    <xf numFmtId="165" fontId="17" fillId="0" borderId="15" xfId="5" quotePrefix="1" applyNumberFormat="1" applyFont="1" applyBorder="1" applyAlignment="1">
      <alignment horizontal="left" vertical="center" wrapText="1"/>
    </xf>
    <xf numFmtId="165" fontId="17" fillId="0" borderId="7" xfId="5" quotePrefix="1" applyNumberFormat="1" applyFont="1" applyBorder="1" applyAlignment="1">
      <alignment horizontal="left" vertical="center" wrapText="1"/>
    </xf>
    <xf numFmtId="0" fontId="7" fillId="0" borderId="3" xfId="14" applyNumberFormat="1" applyFont="1" applyBorder="1" applyAlignment="1">
      <alignment horizontal="left" vertical="center" wrapText="1"/>
    </xf>
    <xf numFmtId="0" fontId="18" fillId="0" borderId="2" xfId="0" quotePrefix="1" applyNumberFormat="1" applyFont="1" applyFill="1" applyBorder="1" applyAlignment="1">
      <alignment horizontal="center" vertical="center" wrapText="1"/>
    </xf>
    <xf numFmtId="0" fontId="7" fillId="0" borderId="25" xfId="14" applyNumberFormat="1" applyFont="1" applyBorder="1" applyAlignment="1">
      <alignment horizontal="left" vertical="top" wrapText="1"/>
    </xf>
    <xf numFmtId="2" fontId="3" fillId="0" borderId="33" xfId="14" applyNumberFormat="1" applyFont="1" applyBorder="1" applyAlignment="1">
      <alignment horizontal="center" vertical="center"/>
    </xf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7" fillId="0" borderId="1" xfId="14" applyNumberFormat="1" applyFont="1" applyBorder="1" applyAlignment="1">
      <alignment horizontal="left" vertical="top" wrapText="1"/>
    </xf>
    <xf numFmtId="2" fontId="16" fillId="0" borderId="16" xfId="14" applyNumberFormat="1" applyFont="1" applyBorder="1" applyAlignment="1">
      <alignment vertical="center"/>
    </xf>
    <xf numFmtId="2" fontId="16" fillId="0" borderId="10" xfId="14" applyNumberFormat="1" applyFont="1" applyBorder="1" applyAlignment="1">
      <alignment vertical="center"/>
    </xf>
    <xf numFmtId="0" fontId="16" fillId="4" borderId="3" xfId="14" applyNumberFormat="1" applyFont="1" applyFill="1" applyBorder="1" applyAlignment="1">
      <alignment horizontal="center" vertical="center" wrapText="1"/>
    </xf>
    <xf numFmtId="164" fontId="17" fillId="4" borderId="3" xfId="14" applyNumberFormat="1" applyFont="1" applyFill="1" applyBorder="1" applyAlignment="1">
      <alignment horizontal="center" vertical="center" wrapText="1"/>
    </xf>
    <xf numFmtId="2" fontId="16" fillId="0" borderId="34" xfId="14" applyNumberFormat="1" applyFont="1" applyBorder="1" applyAlignment="1">
      <alignment vertical="center" wrapText="1"/>
    </xf>
    <xf numFmtId="170" fontId="17" fillId="0" borderId="18" xfId="0" applyNumberFormat="1" applyFont="1" applyBorder="1" applyAlignment="1">
      <alignment horizontal="center" vertical="center"/>
    </xf>
    <xf numFmtId="0" fontId="17" fillId="0" borderId="15" xfId="14" applyNumberFormat="1" applyFont="1" applyBorder="1" applyAlignment="1">
      <alignment horizontal="center" vertical="center" wrapText="1"/>
    </xf>
    <xf numFmtId="0" fontId="17" fillId="0" borderId="2" xfId="12" applyFont="1" applyFill="1" applyBorder="1" applyAlignment="1">
      <alignment horizontal="center" vertical="center" wrapText="1"/>
    </xf>
    <xf numFmtId="1" fontId="17" fillId="4" borderId="36" xfId="17" applyNumberFormat="1" applyFont="1" applyFill="1" applyBorder="1" applyAlignment="1">
      <alignment horizontal="center" vertical="center"/>
    </xf>
    <xf numFmtId="0" fontId="17" fillId="4" borderId="13" xfId="12" applyFont="1" applyFill="1" applyBorder="1" applyAlignment="1">
      <alignment horizontal="center" vertical="center" wrapText="1"/>
    </xf>
    <xf numFmtId="0" fontId="17" fillId="4" borderId="13" xfId="14" applyNumberFormat="1" applyFont="1" applyFill="1" applyBorder="1" applyAlignment="1">
      <alignment horizontal="left" vertical="center" wrapText="1"/>
    </xf>
    <xf numFmtId="164" fontId="17" fillId="0" borderId="13" xfId="14" applyNumberFormat="1" applyFont="1" applyBorder="1" applyAlignment="1">
      <alignment horizontal="center" vertical="center" wrapText="1"/>
    </xf>
    <xf numFmtId="165" fontId="17" fillId="0" borderId="4" xfId="5" quotePrefix="1" applyNumberFormat="1" applyFont="1" applyBorder="1" applyAlignment="1">
      <alignment horizontal="left" vertical="top" wrapText="1"/>
    </xf>
    <xf numFmtId="0" fontId="17" fillId="4" borderId="13" xfId="15" applyNumberFormat="1" applyFont="1" applyFill="1" applyBorder="1" applyAlignment="1">
      <alignment horizontal="left" vertical="center" wrapText="1"/>
    </xf>
    <xf numFmtId="164" fontId="17" fillId="0" borderId="13" xfId="15" applyNumberFormat="1" applyFont="1" applyBorder="1" applyAlignment="1">
      <alignment horizontal="center" vertical="center" wrapText="1"/>
    </xf>
    <xf numFmtId="2" fontId="3" fillId="4" borderId="27" xfId="14" applyNumberFormat="1" applyFont="1" applyFill="1" applyBorder="1" applyAlignment="1">
      <alignment horizontal="center" vertical="center"/>
    </xf>
    <xf numFmtId="2" fontId="16" fillId="0" borderId="9" xfId="14" applyNumberFormat="1" applyFont="1" applyBorder="1" applyAlignment="1">
      <alignment vertical="center" wrapText="1"/>
    </xf>
    <xf numFmtId="20" fontId="12" fillId="0" borderId="16" xfId="0" applyFont="1" applyBorder="1" applyAlignment="1">
      <alignment vertical="center" wrapText="1"/>
    </xf>
    <xf numFmtId="20" fontId="12" fillId="0" borderId="10" xfId="0" applyFont="1" applyBorder="1" applyAlignment="1">
      <alignment vertical="center" wrapText="1"/>
    </xf>
    <xf numFmtId="2" fontId="16" fillId="0" borderId="18" xfId="14" applyNumberFormat="1" applyFont="1" applyBorder="1" applyAlignment="1">
      <alignment vertical="center" wrapText="1"/>
    </xf>
    <xf numFmtId="20" fontId="12" fillId="0" borderId="0" xfId="0" applyFont="1" applyBorder="1" applyAlignment="1">
      <alignment vertical="center" wrapText="1"/>
    </xf>
    <xf numFmtId="20" fontId="12" fillId="0" borderId="19" xfId="0" applyFont="1" applyBorder="1" applyAlignment="1">
      <alignment vertical="center" wrapText="1"/>
    </xf>
    <xf numFmtId="2" fontId="16" fillId="0" borderId="22" xfId="14" applyNumberFormat="1" applyFont="1" applyBorder="1" applyAlignment="1">
      <alignment vertical="center" wrapText="1"/>
    </xf>
    <xf numFmtId="20" fontId="12" fillId="0" borderId="23" xfId="0" applyFont="1" applyBorder="1" applyAlignment="1">
      <alignment vertical="center" wrapText="1"/>
    </xf>
    <xf numFmtId="20" fontId="12" fillId="0" borderId="24" xfId="0" applyFont="1" applyBorder="1" applyAlignment="1">
      <alignment vertical="center" wrapText="1"/>
    </xf>
    <xf numFmtId="2" fontId="16" fillId="0" borderId="32" xfId="14" applyNumberFormat="1" applyFont="1" applyBorder="1" applyAlignment="1">
      <alignment horizontal="center" vertical="center"/>
    </xf>
    <xf numFmtId="0" fontId="16" fillId="0" borderId="32" xfId="14" applyNumberFormat="1" applyFont="1" applyBorder="1" applyAlignment="1">
      <alignment horizontal="center" vertical="center" wrapText="1"/>
    </xf>
    <xf numFmtId="164" fontId="17" fillId="0" borderId="32" xfId="14" applyNumberFormat="1" applyFont="1" applyBorder="1" applyAlignment="1">
      <alignment horizontal="center" vertical="center" wrapText="1"/>
    </xf>
    <xf numFmtId="2" fontId="16" fillId="0" borderId="32" xfId="14" applyNumberFormat="1" applyFont="1" applyBorder="1" applyAlignment="1">
      <alignment horizontal="center" vertical="center" wrapText="1"/>
    </xf>
    <xf numFmtId="2" fontId="3" fillId="0" borderId="37" xfId="14" applyNumberFormat="1" applyFont="1" applyBorder="1" applyAlignment="1">
      <alignment horizontal="center" vertical="center"/>
    </xf>
    <xf numFmtId="170" fontId="17" fillId="0" borderId="7" xfId="0" applyNumberFormat="1" applyFont="1" applyBorder="1" applyAlignment="1">
      <alignment horizontal="center" vertical="center"/>
    </xf>
    <xf numFmtId="0" fontId="17" fillId="0" borderId="32" xfId="14" applyNumberFormat="1" applyFont="1" applyBorder="1" applyAlignment="1">
      <alignment horizontal="left" vertical="top" wrapText="1"/>
    </xf>
    <xf numFmtId="170" fontId="17" fillId="0" borderId="3" xfId="24" applyNumberFormat="1" applyFont="1" applyFill="1" applyBorder="1" applyAlignment="1" applyProtection="1">
      <alignment horizontal="center" vertical="center"/>
    </xf>
    <xf numFmtId="170" fontId="17" fillId="0" borderId="3" xfId="0" applyNumberFormat="1" applyFont="1" applyBorder="1" applyAlignment="1">
      <alignment horizontal="center" vertical="center"/>
    </xf>
    <xf numFmtId="169" fontId="12" fillId="0" borderId="0" xfId="24" applyNumberFormat="1" applyFont="1" applyFill="1" applyBorder="1" applyAlignment="1" applyProtection="1">
      <alignment horizontal="center" vertical="center"/>
    </xf>
    <xf numFmtId="165" fontId="19" fillId="0" borderId="0" xfId="17" applyNumberFormat="1" applyFont="1" applyBorder="1" applyAlignment="1">
      <alignment horizontal="center" vertical="center"/>
    </xf>
    <xf numFmtId="165" fontId="19" fillId="0" borderId="0" xfId="7" applyFont="1" applyBorder="1" applyAlignment="1">
      <alignment horizontal="left" vertical="top" wrapText="1"/>
    </xf>
    <xf numFmtId="20" fontId="12" fillId="0" borderId="1" xfId="0" applyFont="1" applyBorder="1" applyAlignment="1">
      <alignment vertical="center"/>
    </xf>
    <xf numFmtId="165" fontId="17" fillId="0" borderId="38" xfId="17" applyNumberFormat="1" applyFont="1" applyBorder="1" applyAlignment="1">
      <alignment vertical="center"/>
    </xf>
    <xf numFmtId="165" fontId="17" fillId="0" borderId="39" xfId="17" applyNumberFormat="1" applyFont="1" applyBorder="1" applyAlignment="1">
      <alignment vertical="center"/>
    </xf>
    <xf numFmtId="165" fontId="7" fillId="0" borderId="2" xfId="17" applyNumberFormat="1" applyFont="1" applyBorder="1" applyAlignment="1">
      <alignment horizontal="justify" vertical="center"/>
    </xf>
    <xf numFmtId="2" fontId="16" fillId="0" borderId="7" xfId="14" applyNumberFormat="1" applyFont="1" applyBorder="1" applyAlignment="1">
      <alignment vertical="center"/>
    </xf>
    <xf numFmtId="20" fontId="12" fillId="0" borderId="7" xfId="0" applyFont="1" applyBorder="1" applyAlignment="1">
      <alignment vertical="center"/>
    </xf>
    <xf numFmtId="0" fontId="11" fillId="0" borderId="6" xfId="0" quotePrefix="1" applyNumberFormat="1" applyFont="1" applyFill="1" applyBorder="1" applyAlignment="1">
      <alignment horizontal="center" vertical="center" wrapText="1"/>
    </xf>
    <xf numFmtId="0" fontId="7" fillId="0" borderId="6" xfId="14" applyNumberFormat="1" applyFont="1" applyBorder="1" applyAlignment="1">
      <alignment horizontal="left" vertical="top" wrapText="1"/>
    </xf>
    <xf numFmtId="165" fontId="7" fillId="0" borderId="6" xfId="17" applyNumberFormat="1" applyFont="1" applyBorder="1" applyAlignment="1">
      <alignment horizontal="center" vertical="center"/>
    </xf>
    <xf numFmtId="170" fontId="7" fillId="0" borderId="6" xfId="24" applyNumberFormat="1" applyFont="1" applyFill="1" applyBorder="1" applyAlignment="1" applyProtection="1">
      <alignment horizontal="center" vertical="center"/>
    </xf>
    <xf numFmtId="171" fontId="7" fillId="0" borderId="41" xfId="24" applyNumberFormat="1" applyFont="1" applyFill="1" applyBorder="1" applyAlignment="1" applyProtection="1">
      <alignment horizontal="center" vertical="center"/>
    </xf>
    <xf numFmtId="171" fontId="7" fillId="0" borderId="42" xfId="24" applyNumberFormat="1" applyFont="1" applyFill="1" applyBorder="1" applyAlignment="1" applyProtection="1">
      <alignment horizontal="center" vertical="center"/>
    </xf>
    <xf numFmtId="165" fontId="17" fillId="0" borderId="42" xfId="17" applyNumberFormat="1" applyFont="1" applyBorder="1" applyAlignment="1">
      <alignment horizontal="center" vertical="center"/>
    </xf>
    <xf numFmtId="165" fontId="7" fillId="0" borderId="42" xfId="17" applyNumberFormat="1" applyFont="1" applyBorder="1" applyAlignment="1">
      <alignment horizontal="left" vertical="center" wrapText="1"/>
    </xf>
    <xf numFmtId="2" fontId="16" fillId="0" borderId="41" xfId="14" applyNumberFormat="1" applyFont="1" applyBorder="1" applyAlignment="1">
      <alignment horizontal="center" vertical="center"/>
    </xf>
    <xf numFmtId="0" fontId="1" fillId="0" borderId="42" xfId="15" applyNumberFormat="1" applyFont="1" applyBorder="1" applyAlignment="1">
      <alignment horizontal="center" vertical="center" wrapText="1"/>
    </xf>
    <xf numFmtId="164" fontId="17" fillId="0" borderId="42" xfId="15" applyNumberFormat="1" applyFont="1" applyBorder="1" applyAlignment="1">
      <alignment horizontal="right" vertical="center" wrapText="1"/>
    </xf>
    <xf numFmtId="2" fontId="12" fillId="0" borderId="42" xfId="15" applyNumberFormat="1" applyFont="1" applyBorder="1" applyAlignment="1">
      <alignment horizontal="right" vertical="center" wrapText="1"/>
    </xf>
    <xf numFmtId="2" fontId="16" fillId="0" borderId="42" xfId="14" applyNumberFormat="1" applyFont="1" applyBorder="1" applyAlignment="1">
      <alignment horizontal="center" vertical="center"/>
    </xf>
    <xf numFmtId="2" fontId="12" fillId="0" borderId="43" xfId="15" applyNumberFormat="1" applyFont="1" applyBorder="1" applyAlignment="1">
      <alignment horizontal="center" vertical="center"/>
    </xf>
    <xf numFmtId="164" fontId="5" fillId="0" borderId="7" xfId="14" applyNumberFormat="1" applyFont="1" applyBorder="1" applyAlignment="1">
      <alignment horizontal="justify" vertical="top"/>
    </xf>
    <xf numFmtId="170" fontId="8" fillId="0" borderId="6" xfId="24" applyNumberFormat="1" applyFont="1" applyFill="1" applyBorder="1" applyAlignment="1" applyProtection="1">
      <alignment horizontal="center" vertical="center"/>
    </xf>
    <xf numFmtId="2" fontId="21" fillId="0" borderId="38" xfId="14" applyNumberFormat="1" applyFont="1" applyBorder="1" applyAlignment="1">
      <alignment vertical="center"/>
    </xf>
    <xf numFmtId="2" fontId="21" fillId="0" borderId="39" xfId="14" applyNumberFormat="1" applyFont="1" applyBorder="1" applyAlignment="1">
      <alignment vertical="center"/>
    </xf>
    <xf numFmtId="2" fontId="21" fillId="0" borderId="44" xfId="14" applyNumberFormat="1" applyFont="1" applyBorder="1" applyAlignment="1">
      <alignment vertical="center"/>
    </xf>
    <xf numFmtId="164" fontId="6" fillId="0" borderId="0" xfId="14" applyNumberFormat="1" applyFont="1" applyBorder="1"/>
    <xf numFmtId="164" fontId="5" fillId="0" borderId="6" xfId="14" applyNumberFormat="1" applyFont="1" applyBorder="1" applyAlignment="1">
      <alignment horizontal="justify" vertical="top"/>
    </xf>
    <xf numFmtId="170" fontId="7" fillId="0" borderId="0" xfId="24" applyNumberFormat="1" applyFont="1" applyFill="1" applyBorder="1" applyAlignment="1" applyProtection="1">
      <alignment horizontal="center" vertical="center"/>
    </xf>
    <xf numFmtId="170" fontId="17" fillId="0" borderId="0" xfId="24" applyNumberFormat="1" applyFont="1" applyFill="1" applyBorder="1" applyAlignment="1" applyProtection="1">
      <alignment horizontal="center" vertical="center"/>
    </xf>
    <xf numFmtId="2" fontId="21" fillId="0" borderId="0" xfId="14" applyNumberFormat="1" applyFont="1" applyBorder="1" applyAlignment="1">
      <alignment vertical="center"/>
    </xf>
    <xf numFmtId="2" fontId="21" fillId="0" borderId="19" xfId="14" applyNumberFormat="1" applyFont="1" applyBorder="1" applyAlignment="1">
      <alignment vertical="center"/>
    </xf>
    <xf numFmtId="0" fontId="17" fillId="0" borderId="3" xfId="14" applyNumberFormat="1" applyFont="1" applyBorder="1" applyAlignment="1">
      <alignment horizontal="left" vertical="center" wrapText="1"/>
    </xf>
    <xf numFmtId="0" fontId="1" fillId="0" borderId="13" xfId="14" applyNumberFormat="1" applyFont="1" applyBorder="1" applyAlignment="1">
      <alignment horizontal="center" vertical="center" wrapText="1"/>
    </xf>
    <xf numFmtId="164" fontId="17" fillId="0" borderId="13" xfId="14" applyNumberFormat="1" applyFont="1" applyBorder="1" applyAlignment="1">
      <alignment horizontal="right" vertical="center" wrapText="1"/>
    </xf>
    <xf numFmtId="2" fontId="12" fillId="0" borderId="13" xfId="14" applyNumberFormat="1" applyFont="1" applyBorder="1" applyAlignment="1">
      <alignment horizontal="right" vertical="center" wrapText="1"/>
    </xf>
    <xf numFmtId="2" fontId="12" fillId="0" borderId="13" xfId="14" applyNumberFormat="1" applyFont="1" applyBorder="1" applyAlignment="1">
      <alignment horizontal="center" vertical="center"/>
    </xf>
    <xf numFmtId="170" fontId="8" fillId="0" borderId="15" xfId="24" applyNumberFormat="1" applyFont="1" applyFill="1" applyBorder="1" applyAlignment="1" applyProtection="1">
      <alignment horizontal="center" vertical="center"/>
    </xf>
    <xf numFmtId="164" fontId="16" fillId="0" borderId="0" xfId="14" applyNumberFormat="1" applyFont="1" applyBorder="1"/>
    <xf numFmtId="1" fontId="8" fillId="0" borderId="26" xfId="17" applyNumberFormat="1" applyFont="1" applyBorder="1" applyAlignment="1">
      <alignment horizontal="center" vertical="center"/>
    </xf>
    <xf numFmtId="165" fontId="8" fillId="0" borderId="25" xfId="17" applyNumberFormat="1" applyFont="1" applyBorder="1" applyAlignment="1">
      <alignment horizontal="center" vertical="center"/>
    </xf>
    <xf numFmtId="165" fontId="8" fillId="0" borderId="25" xfId="17" applyNumberFormat="1" applyFont="1" applyBorder="1" applyAlignment="1">
      <alignment horizontal="justify" vertical="center"/>
    </xf>
    <xf numFmtId="0" fontId="20" fillId="0" borderId="25" xfId="0" quotePrefix="1" applyNumberFormat="1" applyFont="1" applyFill="1" applyBorder="1" applyAlignment="1">
      <alignment horizontal="center" vertical="center" wrapText="1"/>
    </xf>
    <xf numFmtId="171" fontId="8" fillId="0" borderId="25" xfId="24" applyNumberFormat="1" applyFont="1" applyFill="1" applyBorder="1" applyAlignment="1" applyProtection="1">
      <alignment horizontal="center" vertical="center"/>
    </xf>
    <xf numFmtId="170" fontId="8" fillId="0" borderId="25" xfId="24" applyNumberFormat="1" applyFont="1" applyFill="1" applyBorder="1" applyAlignment="1" applyProtection="1">
      <alignment horizontal="center" vertical="center"/>
    </xf>
    <xf numFmtId="20" fontId="19" fillId="0" borderId="45" xfId="13" applyFont="1" applyBorder="1" applyAlignment="1">
      <alignment horizontal="center" vertical="center"/>
    </xf>
    <xf numFmtId="20" fontId="19" fillId="0" borderId="46" xfId="13" applyFont="1" applyBorder="1" applyAlignment="1">
      <alignment horizontal="center" vertical="center"/>
    </xf>
    <xf numFmtId="2" fontId="3" fillId="4" borderId="33" xfId="14" applyNumberFormat="1" applyFont="1" applyFill="1" applyBorder="1" applyAlignment="1">
      <alignment horizontal="center" vertical="center"/>
    </xf>
    <xf numFmtId="170" fontId="8" fillId="0" borderId="4" xfId="24" applyNumberFormat="1" applyFont="1" applyFill="1" applyBorder="1" applyAlignment="1" applyProtection="1">
      <alignment horizontal="center" vertical="center"/>
    </xf>
    <xf numFmtId="0" fontId="1" fillId="0" borderId="47" xfId="14" applyNumberFormat="1" applyFont="1" applyBorder="1" applyAlignment="1">
      <alignment horizontal="center" vertical="center" wrapText="1"/>
    </xf>
    <xf numFmtId="164" fontId="17" fillId="0" borderId="47" xfId="14" applyNumberFormat="1" applyFont="1" applyBorder="1" applyAlignment="1">
      <alignment horizontal="center" vertical="center" wrapText="1"/>
    </xf>
    <xf numFmtId="2" fontId="12" fillId="0" borderId="47" xfId="14" applyNumberFormat="1" applyFont="1" applyBorder="1" applyAlignment="1">
      <alignment horizontal="center" vertical="center" wrapText="1"/>
    </xf>
    <xf numFmtId="170" fontId="7" fillId="0" borderId="4" xfId="24" applyNumberFormat="1" applyFont="1" applyFill="1" applyBorder="1" applyAlignment="1" applyProtection="1">
      <alignment horizontal="center" vertical="center"/>
    </xf>
    <xf numFmtId="0" fontId="17" fillId="0" borderId="9" xfId="14" applyNumberFormat="1" applyFont="1" applyBorder="1" applyAlignment="1">
      <alignment horizontal="left" vertical="top" wrapText="1"/>
    </xf>
    <xf numFmtId="0" fontId="18" fillId="0" borderId="48" xfId="0" quotePrefix="1" applyNumberFormat="1" applyFont="1" applyFill="1" applyBorder="1" applyAlignment="1">
      <alignment horizontal="center" vertical="center" wrapText="1"/>
    </xf>
    <xf numFmtId="164" fontId="5" fillId="0" borderId="15" xfId="14" applyNumberFormat="1" applyFont="1" applyBorder="1" applyAlignment="1">
      <alignment horizontal="justify" vertical="top"/>
    </xf>
    <xf numFmtId="2" fontId="21" fillId="0" borderId="9" xfId="14" applyNumberFormat="1" applyFont="1" applyBorder="1" applyAlignment="1">
      <alignment vertical="center"/>
    </xf>
    <xf numFmtId="2" fontId="21" fillId="0" borderId="16" xfId="14" applyNumberFormat="1" applyFont="1" applyBorder="1" applyAlignment="1">
      <alignment vertical="center"/>
    </xf>
    <xf numFmtId="2" fontId="21" fillId="0" borderId="10" xfId="14" applyNumberFormat="1" applyFont="1" applyBorder="1" applyAlignment="1">
      <alignment vertical="center"/>
    </xf>
    <xf numFmtId="164" fontId="6" fillId="0" borderId="0" xfId="14" applyNumberFormat="1" applyFont="1" applyBorder="1" applyAlignment="1" applyProtection="1">
      <alignment horizontal="left"/>
    </xf>
    <xf numFmtId="170" fontId="8" fillId="0" borderId="1" xfId="24" applyNumberFormat="1" applyFont="1" applyFill="1" applyBorder="1" applyAlignment="1" applyProtection="1">
      <alignment horizontal="center" vertical="center"/>
    </xf>
    <xf numFmtId="2" fontId="21" fillId="0" borderId="18" xfId="14" applyNumberFormat="1" applyFont="1" applyBorder="1" applyAlignment="1">
      <alignment vertical="center"/>
    </xf>
    <xf numFmtId="0" fontId="17" fillId="0" borderId="3" xfId="14" applyNumberFormat="1" applyFont="1" applyBorder="1" applyAlignment="1">
      <alignment horizontal="left" vertical="top" wrapText="1"/>
    </xf>
    <xf numFmtId="165" fontId="8" fillId="0" borderId="2" xfId="17" applyNumberFormat="1" applyFont="1" applyBorder="1" applyAlignment="1">
      <alignment horizontal="center" vertical="center"/>
    </xf>
    <xf numFmtId="2" fontId="21" fillId="0" borderId="2" xfId="14" applyNumberFormat="1" applyFont="1" applyBorder="1" applyAlignment="1">
      <alignment horizontal="center" vertical="center"/>
    </xf>
    <xf numFmtId="0" fontId="1" fillId="0" borderId="20" xfId="14" applyNumberFormat="1" applyFont="1" applyBorder="1" applyAlignment="1">
      <alignment horizontal="center" vertical="center" wrapText="1"/>
    </xf>
    <xf numFmtId="164" fontId="17" fillId="0" borderId="20" xfId="14" applyNumberFormat="1" applyFont="1" applyBorder="1" applyAlignment="1">
      <alignment horizontal="center" vertical="center" wrapText="1"/>
    </xf>
    <xf numFmtId="2" fontId="12" fillId="0" borderId="20" xfId="14" applyNumberFormat="1" applyFont="1" applyBorder="1" applyAlignment="1">
      <alignment horizontal="center" vertical="center" wrapText="1"/>
    </xf>
    <xf numFmtId="2" fontId="12" fillId="0" borderId="2" xfId="14" applyNumberFormat="1" applyFont="1" applyBorder="1" applyAlignment="1">
      <alignment horizontal="center" vertical="center"/>
    </xf>
    <xf numFmtId="2" fontId="2" fillId="0" borderId="49" xfId="14" applyNumberFormat="1" applyFont="1" applyBorder="1" applyAlignment="1">
      <alignment horizontal="center" vertical="center"/>
    </xf>
    <xf numFmtId="164" fontId="17" fillId="0" borderId="4" xfId="14" applyNumberFormat="1" applyFont="1" applyBorder="1" applyAlignment="1">
      <alignment horizontal="justify" vertical="top"/>
    </xf>
    <xf numFmtId="1" fontId="8" fillId="0" borderId="3" xfId="17" applyNumberFormat="1" applyFont="1" applyBorder="1" applyAlignment="1">
      <alignment horizontal="center" vertical="center"/>
    </xf>
    <xf numFmtId="164" fontId="17" fillId="0" borderId="6" xfId="14" applyNumberFormat="1" applyFont="1" applyBorder="1" applyAlignment="1">
      <alignment horizontal="justify" vertical="top"/>
    </xf>
    <xf numFmtId="170" fontId="8" fillId="0" borderId="7" xfId="24" applyNumberFormat="1" applyFont="1" applyFill="1" applyBorder="1" applyAlignment="1" applyProtection="1">
      <alignment horizontal="center" vertical="center"/>
    </xf>
    <xf numFmtId="164" fontId="5" fillId="5" borderId="7" xfId="14" applyNumberFormat="1" applyFont="1" applyFill="1" applyBorder="1" applyAlignment="1">
      <alignment horizontal="justify" vertical="top"/>
    </xf>
    <xf numFmtId="164" fontId="5" fillId="5" borderId="15" xfId="14" applyNumberFormat="1" applyFont="1" applyFill="1" applyBorder="1" applyAlignment="1">
      <alignment horizontal="justify" vertical="top"/>
    </xf>
    <xf numFmtId="164" fontId="5" fillId="5" borderId="22" xfId="14" applyNumberFormat="1" applyFont="1" applyFill="1" applyBorder="1" applyAlignment="1">
      <alignment horizontal="justify" vertical="top"/>
    </xf>
    <xf numFmtId="170" fontId="8" fillId="0" borderId="0" xfId="24" applyNumberFormat="1" applyFont="1" applyFill="1" applyBorder="1" applyAlignment="1" applyProtection="1">
      <alignment horizontal="center" vertical="center"/>
    </xf>
    <xf numFmtId="170" fontId="17" fillId="0" borderId="50" xfId="0" applyNumberFormat="1" applyFont="1" applyBorder="1" applyAlignment="1">
      <alignment horizontal="center" vertical="center"/>
    </xf>
    <xf numFmtId="164" fontId="17" fillId="0" borderId="7" xfId="14" applyNumberFormat="1" applyFont="1" applyBorder="1" applyAlignment="1">
      <alignment horizontal="justify" vertical="top"/>
    </xf>
    <xf numFmtId="170" fontId="16" fillId="0" borderId="6" xfId="14" applyNumberFormat="1" applyFont="1" applyBorder="1" applyAlignment="1">
      <alignment horizontal="center" vertical="center"/>
    </xf>
    <xf numFmtId="164" fontId="17" fillId="0" borderId="15" xfId="14" applyNumberFormat="1" applyFont="1" applyBorder="1" applyAlignment="1">
      <alignment horizontal="justify" vertical="top"/>
    </xf>
    <xf numFmtId="164" fontId="17" fillId="0" borderId="22" xfId="14" applyNumberFormat="1" applyFont="1" applyBorder="1" applyAlignment="1">
      <alignment horizontal="justify" vertical="top"/>
    </xf>
    <xf numFmtId="170" fontId="16" fillId="0" borderId="0" xfId="14" applyNumberFormat="1" applyFont="1" applyBorder="1" applyAlignment="1">
      <alignment horizontal="center" vertical="center"/>
    </xf>
    <xf numFmtId="170" fontId="17" fillId="0" borderId="0" xfId="0" applyNumberFormat="1" applyFont="1" applyBorder="1" applyAlignment="1">
      <alignment horizontal="center" vertical="center"/>
    </xf>
    <xf numFmtId="1" fontId="16" fillId="0" borderId="12" xfId="14" applyNumberFormat="1" applyFont="1" applyBorder="1" applyAlignment="1">
      <alignment horizontal="center" vertical="center"/>
    </xf>
    <xf numFmtId="164" fontId="7" fillId="0" borderId="3" xfId="14" applyNumberFormat="1" applyFont="1" applyBorder="1" applyAlignment="1">
      <alignment horizontal="justify" vertical="top"/>
    </xf>
    <xf numFmtId="0" fontId="18" fillId="0" borderId="3" xfId="0" quotePrefix="1" applyNumberFormat="1" applyFont="1" applyFill="1" applyBorder="1" applyAlignment="1">
      <alignment horizontal="center" vertical="center" wrapText="1"/>
    </xf>
    <xf numFmtId="164" fontId="17" fillId="0" borderId="3" xfId="14" applyNumberFormat="1" applyFont="1" applyBorder="1" applyAlignment="1">
      <alignment horizontal="center" vertical="center"/>
    </xf>
    <xf numFmtId="164" fontId="17" fillId="0" borderId="3" xfId="14" applyNumberFormat="1" applyFont="1" applyBorder="1" applyAlignment="1">
      <alignment horizontal="justify" vertical="top"/>
    </xf>
    <xf numFmtId="170" fontId="3" fillId="0" borderId="25" xfId="14" applyNumberFormat="1" applyFont="1" applyBorder="1" applyAlignment="1">
      <alignment horizontal="center" vertical="center"/>
    </xf>
    <xf numFmtId="170" fontId="7" fillId="0" borderId="25" xfId="0" applyNumberFormat="1" applyFont="1" applyBorder="1" applyAlignment="1">
      <alignment horizontal="center" vertical="center"/>
    </xf>
    <xf numFmtId="170" fontId="17" fillId="0" borderId="3" xfId="0" applyNumberFormat="1" applyFont="1" applyBorder="1" applyAlignment="1">
      <alignment horizontal="left" vertical="center" wrapText="1"/>
    </xf>
    <xf numFmtId="1" fontId="8" fillId="0" borderId="12" xfId="13" applyNumberFormat="1" applyFont="1" applyBorder="1" applyAlignment="1">
      <alignment horizontal="center" vertical="center"/>
    </xf>
    <xf numFmtId="20" fontId="8" fillId="0" borderId="3" xfId="13" applyFont="1" applyBorder="1" applyAlignment="1">
      <alignment horizontal="center" vertical="center"/>
    </xf>
    <xf numFmtId="20" fontId="8" fillId="0" borderId="3" xfId="13" applyFont="1" applyBorder="1" applyAlignment="1">
      <alignment horizontal="justify" vertical="center"/>
    </xf>
    <xf numFmtId="20" fontId="8" fillId="0" borderId="3" xfId="13" applyFont="1" applyBorder="1" applyAlignment="1">
      <alignment horizontal="left" vertical="center"/>
    </xf>
    <xf numFmtId="165" fontId="8" fillId="0" borderId="1" xfId="5" quotePrefix="1" applyNumberFormat="1" applyFont="1" applyBorder="1" applyAlignment="1">
      <alignment horizontal="left" vertical="top" wrapText="1"/>
    </xf>
    <xf numFmtId="2" fontId="21" fillId="0" borderId="1" xfId="14" applyNumberFormat="1" applyFont="1" applyBorder="1" applyAlignment="1">
      <alignment vertical="center"/>
    </xf>
    <xf numFmtId="1" fontId="8" fillId="0" borderId="26" xfId="13" applyNumberFormat="1" applyFont="1" applyBorder="1" applyAlignment="1">
      <alignment horizontal="center" vertical="center"/>
    </xf>
    <xf numFmtId="20" fontId="8" fillId="0" borderId="25" xfId="13" applyFont="1" applyBorder="1" applyAlignment="1">
      <alignment horizontal="center" vertical="center"/>
    </xf>
    <xf numFmtId="20" fontId="8" fillId="0" borderId="25" xfId="13" applyFont="1" applyBorder="1" applyAlignment="1">
      <alignment horizontal="justify" vertical="center"/>
    </xf>
    <xf numFmtId="0" fontId="17" fillId="0" borderId="1" xfId="14" applyNumberFormat="1" applyFont="1" applyBorder="1" applyAlignment="1">
      <alignment horizontal="center" vertical="center" wrapText="1"/>
    </xf>
    <xf numFmtId="20" fontId="8" fillId="0" borderId="25" xfId="13" applyFont="1" applyBorder="1" applyAlignment="1">
      <alignment horizontal="left" vertical="center"/>
    </xf>
    <xf numFmtId="1" fontId="16" fillId="0" borderId="51" xfId="14" applyNumberFormat="1" applyFont="1" applyBorder="1" applyAlignment="1">
      <alignment horizontal="center" vertical="center"/>
    </xf>
    <xf numFmtId="0" fontId="17" fillId="0" borderId="32" xfId="12" applyFont="1" applyFill="1" applyBorder="1" applyAlignment="1">
      <alignment horizontal="center" vertical="center" wrapText="1"/>
    </xf>
    <xf numFmtId="164" fontId="17" fillId="0" borderId="32" xfId="14" applyNumberFormat="1" applyFont="1" applyBorder="1" applyAlignment="1">
      <alignment horizontal="left" vertical="center"/>
    </xf>
    <xf numFmtId="0" fontId="17" fillId="0" borderId="32" xfId="14" applyNumberFormat="1" applyFont="1" applyBorder="1" applyAlignment="1">
      <alignment horizontal="center" vertical="center" wrapText="1"/>
    </xf>
    <xf numFmtId="0" fontId="18" fillId="0" borderId="32" xfId="0" quotePrefix="1" applyNumberFormat="1" applyFont="1" applyFill="1" applyBorder="1" applyAlignment="1">
      <alignment horizontal="center" vertical="center" wrapText="1"/>
    </xf>
    <xf numFmtId="164" fontId="17" fillId="0" borderId="32" xfId="14" applyNumberFormat="1" applyFont="1" applyBorder="1" applyAlignment="1">
      <alignment horizontal="justify" vertical="top"/>
    </xf>
    <xf numFmtId="170" fontId="16" fillId="0" borderId="4" xfId="14" applyNumberFormat="1" applyFont="1" applyBorder="1" applyAlignment="1">
      <alignment horizontal="center" vertical="center"/>
    </xf>
    <xf numFmtId="164" fontId="17" fillId="0" borderId="32" xfId="14" applyNumberFormat="1" applyFont="1" applyBorder="1" applyAlignment="1">
      <alignment horizontal="center" vertical="center"/>
    </xf>
    <xf numFmtId="170" fontId="17" fillId="0" borderId="32" xfId="0" applyNumberFormat="1" applyFont="1" applyBorder="1" applyAlignment="1">
      <alignment horizontal="left" vertical="center" wrapText="1"/>
    </xf>
    <xf numFmtId="2" fontId="3" fillId="0" borderId="52" xfId="14" applyNumberFormat="1" applyFont="1" applyBorder="1" applyAlignment="1">
      <alignment horizontal="center" vertical="center"/>
    </xf>
    <xf numFmtId="2" fontId="12" fillId="0" borderId="13" xfId="14" applyNumberFormat="1" applyFont="1" applyBorder="1" applyAlignment="1">
      <alignment horizontal="center" vertical="center" wrapText="1"/>
    </xf>
    <xf numFmtId="164" fontId="5" fillId="0" borderId="4" xfId="14" quotePrefix="1" applyNumberFormat="1" applyFont="1" applyBorder="1" applyAlignment="1">
      <alignment horizontal="left" vertical="top"/>
    </xf>
    <xf numFmtId="164" fontId="23" fillId="0" borderId="0" xfId="14" applyNumberFormat="1" applyFont="1" applyBorder="1" applyAlignment="1" applyProtection="1">
      <alignment horizontal="center"/>
    </xf>
    <xf numFmtId="164" fontId="24" fillId="0" borderId="0" xfId="14" applyNumberFormat="1" applyFont="1" applyBorder="1" applyAlignment="1" applyProtection="1">
      <alignment horizontal="center"/>
    </xf>
    <xf numFmtId="164" fontId="5" fillId="0" borderId="6" xfId="14" quotePrefix="1" applyNumberFormat="1" applyFont="1" applyBorder="1" applyAlignment="1">
      <alignment horizontal="left" vertical="top"/>
    </xf>
    <xf numFmtId="2" fontId="21" fillId="0" borderId="25" xfId="14" applyNumberFormat="1" applyFont="1" applyBorder="1" applyAlignment="1">
      <alignment horizontal="center" vertical="center"/>
    </xf>
    <xf numFmtId="0" fontId="1" fillId="0" borderId="25" xfId="14" applyNumberFormat="1" applyFont="1" applyBorder="1" applyAlignment="1">
      <alignment horizontal="center" vertical="center" wrapText="1"/>
    </xf>
    <xf numFmtId="2" fontId="12" fillId="0" borderId="25" xfId="14" applyNumberFormat="1" applyFont="1" applyBorder="1" applyAlignment="1">
      <alignment horizontal="center" vertical="center" wrapText="1"/>
    </xf>
    <xf numFmtId="2" fontId="12" fillId="0" borderId="25" xfId="14" applyNumberFormat="1" applyFont="1" applyBorder="1" applyAlignment="1">
      <alignment horizontal="center" vertical="center"/>
    </xf>
    <xf numFmtId="1" fontId="7" fillId="0" borderId="12" xfId="13" applyNumberFormat="1" applyFont="1" applyBorder="1" applyAlignment="1">
      <alignment horizontal="center" vertical="center"/>
    </xf>
    <xf numFmtId="20" fontId="7" fillId="0" borderId="3" xfId="13" applyFont="1" applyBorder="1" applyAlignment="1">
      <alignment horizontal="center" vertical="center"/>
    </xf>
    <xf numFmtId="20" fontId="7" fillId="0" borderId="3" xfId="13" applyFont="1" applyBorder="1" applyAlignment="1">
      <alignment horizontal="justify" vertical="center"/>
    </xf>
    <xf numFmtId="20" fontId="17" fillId="0" borderId="3" xfId="13" applyFont="1" applyBorder="1" applyAlignment="1">
      <alignment horizontal="center" vertical="center"/>
    </xf>
    <xf numFmtId="20" fontId="7" fillId="0" borderId="3" xfId="13" applyFont="1" applyBorder="1" applyAlignment="1">
      <alignment horizontal="left" vertical="center" wrapText="1"/>
    </xf>
    <xf numFmtId="1" fontId="7" fillId="0" borderId="1" xfId="13" applyNumberFormat="1" applyFont="1" applyBorder="1" applyAlignment="1">
      <alignment horizontal="center" vertical="center"/>
    </xf>
    <xf numFmtId="20" fontId="7" fillId="0" borderId="1" xfId="13" applyFont="1" applyBorder="1" applyAlignment="1">
      <alignment horizontal="center" vertical="center"/>
    </xf>
    <xf numFmtId="20" fontId="7" fillId="0" borderId="1" xfId="13" applyFont="1" applyBorder="1" applyAlignment="1">
      <alignment horizontal="justify" vertical="center"/>
    </xf>
    <xf numFmtId="0" fontId="7" fillId="0" borderId="1" xfId="14" applyNumberFormat="1" applyFont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171" fontId="7" fillId="0" borderId="1" xfId="24" applyNumberFormat="1" applyFont="1" applyFill="1" applyBorder="1" applyAlignment="1" applyProtection="1">
      <alignment horizontal="center" vertical="center"/>
    </xf>
    <xf numFmtId="170" fontId="7" fillId="0" borderId="1" xfId="24" applyNumberFormat="1" applyFont="1" applyFill="1" applyBorder="1" applyAlignment="1" applyProtection="1">
      <alignment horizontal="center" vertical="center"/>
    </xf>
    <xf numFmtId="20" fontId="17" fillId="0" borderId="1" xfId="13" applyFont="1" applyBorder="1" applyAlignment="1">
      <alignment horizontal="center" vertical="center"/>
    </xf>
    <xf numFmtId="20" fontId="7" fillId="0" borderId="1" xfId="13" applyFont="1" applyBorder="1" applyAlignment="1">
      <alignment horizontal="left" vertical="center" wrapText="1"/>
    </xf>
    <xf numFmtId="170" fontId="19" fillId="0" borderId="6" xfId="24" applyNumberFormat="1" applyFont="1" applyFill="1" applyBorder="1" applyAlignment="1" applyProtection="1">
      <alignment horizontal="center" vertical="center"/>
    </xf>
    <xf numFmtId="0" fontId="19" fillId="4" borderId="6" xfId="0" applyNumberFormat="1" applyFont="1" applyFill="1" applyBorder="1" applyAlignment="1">
      <alignment horizontal="center" vertical="top"/>
    </xf>
    <xf numFmtId="1" fontId="8" fillId="0" borderId="1" xfId="17" applyNumberFormat="1" applyFont="1" applyBorder="1" applyAlignment="1">
      <alignment horizontal="center" vertical="center"/>
    </xf>
    <xf numFmtId="165" fontId="8" fillId="0" borderId="1" xfId="17" applyNumberFormat="1" applyFont="1" applyBorder="1" applyAlignment="1">
      <alignment horizontal="center" vertical="center"/>
    </xf>
    <xf numFmtId="165" fontId="8" fillId="0" borderId="1" xfId="17" applyNumberFormat="1" applyFont="1" applyBorder="1" applyAlignment="1">
      <alignment horizontal="justify" vertical="center"/>
    </xf>
    <xf numFmtId="171" fontId="8" fillId="0" borderId="1" xfId="24" applyNumberFormat="1" applyFont="1" applyFill="1" applyBorder="1" applyAlignment="1" applyProtection="1">
      <alignment horizontal="center" vertical="center"/>
    </xf>
    <xf numFmtId="165" fontId="8" fillId="0" borderId="1" xfId="17" applyNumberFormat="1" applyFont="1" applyBorder="1" applyAlignment="1">
      <alignment horizontal="left" vertical="center"/>
    </xf>
    <xf numFmtId="1" fontId="7" fillId="0" borderId="1" xfId="17" applyNumberFormat="1" applyFont="1" applyBorder="1" applyAlignment="1">
      <alignment horizontal="center" vertical="center"/>
    </xf>
    <xf numFmtId="165" fontId="7" fillId="0" borderId="1" xfId="17" applyNumberFormat="1" applyFont="1" applyBorder="1" applyAlignment="1">
      <alignment horizontal="justify" vertical="center"/>
    </xf>
    <xf numFmtId="165" fontId="17" fillId="0" borderId="1" xfId="17" applyNumberFormat="1" applyFont="1" applyBorder="1" applyAlignment="1">
      <alignment horizontal="center" vertical="center"/>
    </xf>
    <xf numFmtId="165" fontId="7" fillId="0" borderId="1" xfId="17" applyNumberFormat="1" applyFont="1" applyBorder="1" applyAlignment="1">
      <alignment horizontal="left" vertical="center" wrapText="1"/>
    </xf>
    <xf numFmtId="164" fontId="25" fillId="0" borderId="0" xfId="14" applyNumberFormat="1" applyFont="1" applyBorder="1" applyAlignment="1" applyProtection="1">
      <alignment horizontal="center"/>
    </xf>
    <xf numFmtId="170" fontId="17" fillId="0" borderId="2" xfId="24" applyNumberFormat="1" applyFont="1" applyFill="1" applyBorder="1" applyAlignment="1" applyProtection="1">
      <alignment horizontal="center" vertical="center"/>
    </xf>
    <xf numFmtId="2" fontId="21" fillId="0" borderId="22" xfId="14" applyNumberFormat="1" applyFont="1" applyBorder="1" applyAlignment="1">
      <alignment vertical="center"/>
    </xf>
    <xf numFmtId="2" fontId="21" fillId="0" borderId="23" xfId="14" applyNumberFormat="1" applyFont="1" applyBorder="1" applyAlignment="1">
      <alignment vertical="center"/>
    </xf>
    <xf numFmtId="2" fontId="21" fillId="0" borderId="24" xfId="14" applyNumberFormat="1" applyFont="1" applyBorder="1" applyAlignment="1">
      <alignment vertical="center"/>
    </xf>
    <xf numFmtId="170" fontId="19" fillId="0" borderId="7" xfId="24" applyNumberFormat="1" applyFont="1" applyFill="1" applyBorder="1" applyAlignment="1" applyProtection="1">
      <alignment horizontal="center" vertical="center"/>
    </xf>
    <xf numFmtId="0" fontId="20" fillId="0" borderId="22" xfId="0" quotePrefix="1" applyNumberFormat="1" applyFont="1" applyFill="1" applyBorder="1" applyAlignment="1">
      <alignment horizontal="center" vertical="center" wrapText="1"/>
    </xf>
    <xf numFmtId="170" fontId="19" fillId="0" borderId="0" xfId="24" applyNumberFormat="1" applyFont="1" applyFill="1" applyBorder="1" applyAlignment="1" applyProtection="1">
      <alignment horizontal="center" vertical="center"/>
    </xf>
    <xf numFmtId="0" fontId="20" fillId="0" borderId="50" xfId="0" quotePrefix="1" applyNumberFormat="1" applyFont="1" applyFill="1" applyBorder="1" applyAlignment="1">
      <alignment horizontal="center" vertical="center" wrapText="1"/>
    </xf>
    <xf numFmtId="165" fontId="8" fillId="0" borderId="25" xfId="17" applyNumberFormat="1" applyFont="1" applyBorder="1" applyAlignment="1">
      <alignment horizontal="left" vertical="center"/>
    </xf>
    <xf numFmtId="0" fontId="18" fillId="0" borderId="9" xfId="0" quotePrefix="1" applyNumberFormat="1" applyFont="1" applyFill="1" applyBorder="1" applyAlignment="1">
      <alignment horizontal="center" vertical="center" wrapText="1"/>
    </xf>
    <xf numFmtId="1" fontId="7" fillId="0" borderId="26" xfId="13" applyNumberFormat="1" applyFont="1" applyBorder="1" applyAlignment="1">
      <alignment horizontal="center" vertical="center"/>
    </xf>
    <xf numFmtId="20" fontId="7" fillId="0" borderId="25" xfId="13" applyFont="1" applyBorder="1" applyAlignment="1">
      <alignment horizontal="center" vertical="center"/>
    </xf>
    <xf numFmtId="20" fontId="7" fillId="0" borderId="25" xfId="13" applyFont="1" applyBorder="1" applyAlignment="1">
      <alignment horizontal="justify" vertical="center"/>
    </xf>
    <xf numFmtId="20" fontId="17" fillId="0" borderId="25" xfId="13" applyFont="1" applyBorder="1" applyAlignment="1">
      <alignment horizontal="center" vertical="center"/>
    </xf>
    <xf numFmtId="20" fontId="7" fillId="0" borderId="25" xfId="13" applyFont="1" applyBorder="1" applyAlignment="1">
      <alignment horizontal="left" vertical="center" wrapText="1"/>
    </xf>
    <xf numFmtId="1" fontId="17" fillId="0" borderId="7" xfId="14" applyNumberFormat="1" applyFont="1" applyBorder="1" applyAlignment="1">
      <alignment horizontal="center" vertical="center"/>
    </xf>
    <xf numFmtId="164" fontId="16" fillId="0" borderId="7" xfId="14" applyNumberFormat="1" applyFont="1" applyBorder="1" applyProtection="1"/>
    <xf numFmtId="164" fontId="16" fillId="0" borderId="7" xfId="14" applyNumberFormat="1" applyFont="1" applyBorder="1" applyAlignment="1" applyProtection="1">
      <alignment horizontal="center" vertical="center"/>
    </xf>
    <xf numFmtId="170" fontId="16" fillId="0" borderId="7" xfId="14" applyNumberFormat="1" applyFont="1" applyBorder="1" applyAlignment="1">
      <alignment horizontal="center" vertical="center"/>
    </xf>
    <xf numFmtId="170" fontId="16" fillId="0" borderId="7" xfId="14" applyNumberFormat="1" applyFont="1" applyBorder="1" applyAlignment="1">
      <alignment horizontal="left" vertical="center" wrapText="1"/>
    </xf>
    <xf numFmtId="2" fontId="16" fillId="0" borderId="7" xfId="14" applyNumberFormat="1" applyFont="1" applyBorder="1" applyAlignment="1">
      <alignment horizontal="center" vertical="center"/>
    </xf>
    <xf numFmtId="164" fontId="16" fillId="0" borderId="7" xfId="14" applyNumberFormat="1" applyFont="1" applyBorder="1" applyAlignment="1">
      <alignment horizontal="center" vertical="center" wrapText="1"/>
    </xf>
    <xf numFmtId="2" fontId="16" fillId="0" borderId="7" xfId="14" applyNumberFormat="1" applyFont="1" applyBorder="1" applyAlignment="1">
      <alignment horizontal="center" vertical="center" wrapText="1"/>
    </xf>
    <xf numFmtId="1" fontId="16" fillId="4" borderId="1" xfId="14" applyNumberFormat="1" applyFont="1" applyFill="1" applyBorder="1" applyAlignment="1">
      <alignment horizontal="center" vertical="center"/>
    </xf>
    <xf numFmtId="164" fontId="16" fillId="0" borderId="1" xfId="14" applyNumberFormat="1" applyFont="1" applyBorder="1" applyAlignment="1" applyProtection="1">
      <alignment horizontal="center"/>
    </xf>
    <xf numFmtId="164" fontId="16" fillId="0" borderId="1" xfId="14" applyNumberFormat="1" applyFont="1" applyBorder="1" applyAlignment="1" applyProtection="1">
      <alignment horizontal="center" vertical="center"/>
    </xf>
    <xf numFmtId="170" fontId="16" fillId="0" borderId="1" xfId="14" applyNumberFormat="1" applyFont="1" applyBorder="1" applyAlignment="1">
      <alignment horizontal="center" vertical="center"/>
    </xf>
    <xf numFmtId="170" fontId="16" fillId="0" borderId="1" xfId="14" applyNumberFormat="1" applyFont="1" applyBorder="1" applyAlignment="1">
      <alignment horizontal="left" vertical="center" wrapText="1"/>
    </xf>
    <xf numFmtId="172" fontId="16" fillId="0" borderId="1" xfId="14" applyNumberFormat="1" applyFont="1" applyBorder="1" applyAlignment="1">
      <alignment horizontal="center" vertical="center" wrapText="1"/>
    </xf>
    <xf numFmtId="164" fontId="17" fillId="0" borderId="0" xfId="14" applyNumberFormat="1" applyFont="1" applyBorder="1" applyAlignment="1">
      <alignment horizontal="left" vertical="center"/>
    </xf>
    <xf numFmtId="1" fontId="16" fillId="0" borderId="1" xfId="14" applyNumberFormat="1" applyFont="1" applyFill="1" applyBorder="1" applyAlignment="1">
      <alignment horizontal="center" vertical="center"/>
    </xf>
    <xf numFmtId="164" fontId="16" fillId="0" borderId="1" xfId="14" applyNumberFormat="1" applyFont="1" applyBorder="1" applyAlignment="1">
      <alignment vertical="center"/>
    </xf>
    <xf numFmtId="164" fontId="16" fillId="0" borderId="1" xfId="14" applyNumberFormat="1" applyFont="1" applyBorder="1" applyAlignment="1">
      <alignment horizontal="center" vertical="center"/>
    </xf>
    <xf numFmtId="2" fontId="16" fillId="0" borderId="1" xfId="14" applyNumberFormat="1" applyFont="1" applyBorder="1" applyAlignment="1">
      <alignment vertical="center" wrapText="1"/>
    </xf>
    <xf numFmtId="9" fontId="16" fillId="0" borderId="1" xfId="21" applyFont="1" applyFill="1" applyBorder="1" applyAlignment="1" applyProtection="1">
      <alignment vertical="center"/>
    </xf>
    <xf numFmtId="2" fontId="16" fillId="0" borderId="1" xfId="14" applyNumberFormat="1" applyFont="1" applyBorder="1" applyAlignment="1">
      <alignment horizontal="left" vertical="center" wrapText="1"/>
    </xf>
    <xf numFmtId="9" fontId="16" fillId="0" borderId="1" xfId="21" applyFont="1" applyFill="1" applyBorder="1" applyAlignment="1" applyProtection="1">
      <alignment horizontal="center" vertical="center"/>
    </xf>
    <xf numFmtId="164" fontId="16" fillId="0" borderId="2" xfId="14" applyNumberFormat="1" applyFont="1" applyBorder="1" applyAlignment="1">
      <alignment horizontal="center" vertical="center"/>
    </xf>
    <xf numFmtId="164" fontId="16" fillId="0" borderId="2" xfId="14" applyNumberFormat="1" applyFont="1" applyBorder="1" applyAlignment="1" applyProtection="1">
      <alignment horizontal="left" vertical="center"/>
    </xf>
    <xf numFmtId="164" fontId="16" fillId="0" borderId="3" xfId="14" applyNumberFormat="1" applyFont="1" applyBorder="1" applyAlignment="1" applyProtection="1">
      <alignment horizontal="center" vertical="center"/>
    </xf>
    <xf numFmtId="164" fontId="16" fillId="0" borderId="2" xfId="14" applyNumberFormat="1" applyFont="1" applyBorder="1" applyProtection="1"/>
    <xf numFmtId="0" fontId="16" fillId="0" borderId="2" xfId="14" applyNumberFormat="1" applyFont="1" applyBorder="1" applyAlignment="1">
      <alignment horizontal="center"/>
    </xf>
    <xf numFmtId="0" fontId="16" fillId="0" borderId="3" xfId="14" applyNumberFormat="1" applyFont="1" applyBorder="1" applyAlignment="1">
      <alignment horizontal="center" vertical="center"/>
    </xf>
    <xf numFmtId="0" fontId="16" fillId="0" borderId="3" xfId="14" applyNumberFormat="1" applyFont="1" applyBorder="1" applyAlignment="1">
      <alignment horizontal="left" vertical="center" wrapText="1"/>
    </xf>
    <xf numFmtId="164" fontId="17" fillId="0" borderId="2" xfId="12" applyNumberFormat="1" applyFont="1" applyFill="1" applyBorder="1" applyAlignment="1">
      <alignment horizontal="center" vertical="center" wrapText="1"/>
    </xf>
    <xf numFmtId="170" fontId="16" fillId="0" borderId="32" xfId="14" applyNumberFormat="1" applyFont="1" applyBorder="1" applyAlignment="1">
      <alignment horizontal="center" vertical="center"/>
    </xf>
    <xf numFmtId="1" fontId="16" fillId="0" borderId="32" xfId="14" applyNumberFormat="1" applyFont="1" applyBorder="1" applyAlignment="1">
      <alignment horizontal="center" vertical="center"/>
    </xf>
    <xf numFmtId="1" fontId="16" fillId="0" borderId="53" xfId="14" applyNumberFormat="1" applyFont="1" applyBorder="1" applyAlignment="1">
      <alignment horizontal="center" vertical="center"/>
    </xf>
    <xf numFmtId="165" fontId="7" fillId="0" borderId="32" xfId="17" applyNumberFormat="1" applyFont="1" applyBorder="1" applyAlignment="1">
      <alignment horizontal="justify" vertical="center"/>
    </xf>
    <xf numFmtId="165" fontId="7" fillId="0" borderId="32" xfId="17" applyNumberFormat="1" applyFont="1" applyBorder="1" applyAlignment="1">
      <alignment horizontal="center" vertical="center"/>
    </xf>
    <xf numFmtId="170" fontId="16" fillId="0" borderId="32" xfId="14" applyNumberFormat="1" applyFont="1" applyBorder="1" applyAlignment="1">
      <alignment horizontal="left" vertical="center" wrapText="1"/>
    </xf>
    <xf numFmtId="1" fontId="16" fillId="0" borderId="1" xfId="14" applyNumberFormat="1" applyFont="1" applyBorder="1" applyAlignment="1">
      <alignment horizontal="center" vertical="center"/>
    </xf>
    <xf numFmtId="0" fontId="7" fillId="0" borderId="41" xfId="14" applyNumberFormat="1" applyFont="1" applyBorder="1" applyAlignment="1">
      <alignment horizontal="left" vertical="top" wrapText="1"/>
    </xf>
    <xf numFmtId="170" fontId="17" fillId="0" borderId="42" xfId="24" applyNumberFormat="1" applyFont="1" applyFill="1" applyBorder="1" applyAlignment="1" applyProtection="1">
      <alignment horizontal="center" vertical="center"/>
    </xf>
    <xf numFmtId="0" fontId="18" fillId="0" borderId="54" xfId="0" quotePrefix="1" applyNumberFormat="1" applyFont="1" applyFill="1" applyBorder="1" applyAlignment="1">
      <alignment horizontal="center" vertical="center" wrapText="1"/>
    </xf>
    <xf numFmtId="165" fontId="19" fillId="0" borderId="30" xfId="17" applyNumberFormat="1" applyFont="1" applyBorder="1" applyAlignment="1">
      <alignment horizontal="center" vertical="center"/>
    </xf>
    <xf numFmtId="165" fontId="17" fillId="0" borderId="55" xfId="17" applyNumberFormat="1" applyFont="1" applyBorder="1" applyAlignment="1">
      <alignment vertical="center"/>
    </xf>
    <xf numFmtId="165" fontId="17" fillId="0" borderId="56" xfId="17" applyNumberFormat="1" applyFont="1" applyBorder="1" applyAlignment="1">
      <alignment vertical="center"/>
    </xf>
    <xf numFmtId="1" fontId="1" fillId="0" borderId="57" xfId="15" applyNumberFormat="1" applyFont="1" applyBorder="1" applyAlignment="1">
      <alignment horizontal="center" vertical="center"/>
    </xf>
    <xf numFmtId="164" fontId="16" fillId="0" borderId="6" xfId="14" applyNumberFormat="1" applyFont="1" applyBorder="1" applyAlignment="1">
      <alignment horizontal="center" vertical="center"/>
    </xf>
    <xf numFmtId="164" fontId="16" fillId="0" borderId="32" xfId="14" applyNumberFormat="1" applyFont="1" applyBorder="1" applyAlignment="1" applyProtection="1">
      <alignment horizontal="left" vertical="center"/>
    </xf>
    <xf numFmtId="1" fontId="17" fillId="0" borderId="32" xfId="12" applyNumberFormat="1" applyFont="1" applyFill="1" applyBorder="1" applyAlignment="1">
      <alignment horizontal="center" vertical="center" wrapText="1"/>
    </xf>
    <xf numFmtId="164" fontId="16" fillId="0" borderId="32" xfId="14" applyNumberFormat="1" applyFont="1" applyBorder="1" applyAlignment="1" applyProtection="1">
      <alignment horizontal="center" vertical="center"/>
    </xf>
    <xf numFmtId="164" fontId="16" fillId="0" borderId="6" xfId="14" applyNumberFormat="1" applyFont="1" applyBorder="1" applyProtection="1"/>
    <xf numFmtId="0" fontId="16" fillId="0" borderId="6" xfId="14" applyNumberFormat="1" applyFont="1" applyBorder="1" applyAlignment="1">
      <alignment horizontal="center"/>
    </xf>
    <xf numFmtId="0" fontId="16" fillId="0" borderId="32" xfId="14" applyNumberFormat="1" applyFont="1" applyBorder="1" applyAlignment="1">
      <alignment horizontal="center" vertical="center"/>
    </xf>
    <xf numFmtId="0" fontId="16" fillId="0" borderId="32" xfId="14" applyNumberFormat="1" applyFont="1" applyBorder="1" applyAlignment="1">
      <alignment horizontal="left" vertical="center" wrapText="1"/>
    </xf>
    <xf numFmtId="164" fontId="17" fillId="0" borderId="6" xfId="12" applyNumberFormat="1" applyFont="1" applyFill="1" applyBorder="1" applyAlignment="1">
      <alignment horizontal="center" vertical="center" wrapText="1"/>
    </xf>
    <xf numFmtId="1" fontId="16" fillId="0" borderId="3" xfId="14" applyNumberFormat="1" applyFont="1" applyBorder="1" applyAlignment="1">
      <alignment horizontal="center" vertical="center"/>
    </xf>
    <xf numFmtId="165" fontId="8" fillId="0" borderId="6" xfId="17" applyNumberFormat="1" applyFont="1" applyBorder="1" applyAlignment="1">
      <alignment horizontal="center" vertical="center"/>
    </xf>
    <xf numFmtId="1" fontId="16" fillId="0" borderId="2" xfId="14" applyNumberFormat="1" applyFont="1" applyBorder="1" applyAlignment="1">
      <alignment horizontal="center" vertical="center"/>
    </xf>
    <xf numFmtId="2" fontId="16" fillId="0" borderId="2" xfId="14" applyNumberFormat="1" applyFont="1" applyBorder="1" applyAlignment="1">
      <alignment horizontal="center" vertical="center" wrapText="1"/>
    </xf>
    <xf numFmtId="164" fontId="5" fillId="0" borderId="13" xfId="15" applyFont="1" applyBorder="1" applyAlignment="1">
      <alignment horizontal="justify" vertical="center"/>
    </xf>
    <xf numFmtId="165" fontId="19" fillId="0" borderId="8" xfId="7" applyFont="1" applyBorder="1" applyAlignment="1">
      <alignment horizontal="left" vertical="center" wrapText="1"/>
    </xf>
    <xf numFmtId="1" fontId="4" fillId="0" borderId="57" xfId="15" applyNumberFormat="1" applyFont="1" applyBorder="1" applyAlignment="1">
      <alignment horizontal="center" vertical="center"/>
    </xf>
    <xf numFmtId="164" fontId="5" fillId="0" borderId="13" xfId="15" applyFont="1" applyBorder="1" applyAlignment="1">
      <alignment horizontal="left" vertical="center"/>
    </xf>
    <xf numFmtId="1" fontId="16" fillId="4" borderId="51" xfId="14" applyNumberFormat="1" applyFont="1" applyFill="1" applyBorder="1" applyAlignment="1">
      <alignment horizontal="center" vertical="center"/>
    </xf>
    <xf numFmtId="164" fontId="5" fillId="4" borderId="13" xfId="15" applyFont="1" applyFill="1" applyBorder="1" applyAlignment="1">
      <alignment horizontal="justify" vertical="center"/>
    </xf>
    <xf numFmtId="0" fontId="17" fillId="4" borderId="32" xfId="14" applyNumberFormat="1" applyFont="1" applyFill="1" applyBorder="1" applyAlignment="1">
      <alignment horizontal="center" vertical="center" wrapText="1"/>
    </xf>
    <xf numFmtId="0" fontId="18" fillId="4" borderId="32" xfId="0" quotePrefix="1" applyNumberFormat="1" applyFont="1" applyFill="1" applyBorder="1" applyAlignment="1">
      <alignment horizontal="center" vertical="center" wrapText="1"/>
    </xf>
    <xf numFmtId="164" fontId="17" fillId="4" borderId="53" xfId="14" applyNumberFormat="1" applyFont="1" applyFill="1" applyBorder="1" applyAlignment="1">
      <alignment horizontal="justify" vertical="center"/>
    </xf>
    <xf numFmtId="164" fontId="17" fillId="4" borderId="32" xfId="14" applyNumberFormat="1" applyFont="1" applyFill="1" applyBorder="1" applyAlignment="1">
      <alignment horizontal="justify" vertical="center"/>
    </xf>
    <xf numFmtId="164" fontId="17" fillId="4" borderId="58" xfId="14" applyNumberFormat="1" applyFont="1" applyFill="1" applyBorder="1" applyAlignment="1">
      <alignment horizontal="justify" vertical="center"/>
    </xf>
    <xf numFmtId="170" fontId="8" fillId="4" borderId="51" xfId="24" applyNumberFormat="1" applyFont="1" applyFill="1" applyBorder="1" applyAlignment="1" applyProtection="1">
      <alignment horizontal="center" vertical="center"/>
    </xf>
    <xf numFmtId="170" fontId="8" fillId="4" borderId="32" xfId="24" applyNumberFormat="1" applyFont="1" applyFill="1" applyBorder="1" applyAlignment="1" applyProtection="1">
      <alignment horizontal="center" vertical="center"/>
    </xf>
    <xf numFmtId="170" fontId="17" fillId="4" borderId="32" xfId="0" applyNumberFormat="1" applyFont="1" applyFill="1" applyBorder="1" applyAlignment="1">
      <alignment horizontal="center" vertical="center"/>
    </xf>
    <xf numFmtId="164" fontId="16" fillId="4" borderId="0" xfId="14" applyNumberFormat="1" applyFont="1" applyFill="1" applyBorder="1" applyAlignment="1">
      <alignment vertical="center"/>
    </xf>
    <xf numFmtId="164" fontId="17" fillId="4" borderId="0" xfId="14" applyNumberFormat="1" applyFont="1" applyFill="1" applyBorder="1" applyAlignment="1">
      <alignment horizontal="center" vertical="center"/>
    </xf>
    <xf numFmtId="164" fontId="16" fillId="4" borderId="0" xfId="14" applyNumberFormat="1" applyFont="1" applyFill="1" applyAlignment="1">
      <alignment vertical="center"/>
    </xf>
    <xf numFmtId="1" fontId="8" fillId="4" borderId="12" xfId="17" applyNumberFormat="1" applyFont="1" applyFill="1" applyBorder="1" applyAlignment="1">
      <alignment horizontal="center" vertical="center"/>
    </xf>
    <xf numFmtId="165" fontId="8" fillId="4" borderId="6" xfId="17" applyNumberFormat="1" applyFont="1" applyFill="1" applyBorder="1" applyAlignment="1">
      <alignment horizontal="justify" vertical="center"/>
    </xf>
    <xf numFmtId="165" fontId="8" fillId="4" borderId="25" xfId="17" applyNumberFormat="1" applyFont="1" applyFill="1" applyBorder="1" applyAlignment="1">
      <alignment horizontal="center" vertical="center"/>
    </xf>
    <xf numFmtId="0" fontId="7" fillId="4" borderId="25" xfId="14" applyNumberFormat="1" applyFont="1" applyFill="1" applyBorder="1" applyAlignment="1">
      <alignment horizontal="center" vertical="center" wrapText="1"/>
    </xf>
    <xf numFmtId="0" fontId="20" fillId="4" borderId="25" xfId="0" quotePrefix="1" applyNumberFormat="1" applyFont="1" applyFill="1" applyBorder="1" applyAlignment="1">
      <alignment horizontal="center" vertical="center" wrapText="1"/>
    </xf>
    <xf numFmtId="171" fontId="8" fillId="4" borderId="25" xfId="24" applyNumberFormat="1" applyFont="1" applyFill="1" applyBorder="1" applyAlignment="1" applyProtection="1">
      <alignment horizontal="center" vertical="center"/>
    </xf>
    <xf numFmtId="170" fontId="8" fillId="4" borderId="25" xfId="24" applyNumberFormat="1" applyFont="1" applyFill="1" applyBorder="1" applyAlignment="1" applyProtection="1">
      <alignment horizontal="center" vertical="center"/>
    </xf>
    <xf numFmtId="165" fontId="8" fillId="4" borderId="25" xfId="17" applyNumberFormat="1" applyFont="1" applyFill="1" applyBorder="1" applyAlignment="1">
      <alignment horizontal="left" vertical="center"/>
    </xf>
    <xf numFmtId="2" fontId="16" fillId="4" borderId="3" xfId="14" applyNumberFormat="1" applyFont="1" applyFill="1" applyBorder="1" applyAlignment="1">
      <alignment horizontal="center" vertical="center"/>
    </xf>
    <xf numFmtId="1" fontId="1" fillId="4" borderId="57" xfId="15" applyNumberFormat="1" applyFont="1" applyFill="1" applyBorder="1" applyAlignment="1">
      <alignment horizontal="center" vertical="center"/>
    </xf>
    <xf numFmtId="164" fontId="17" fillId="4" borderId="13" xfId="15" applyNumberFormat="1" applyFont="1" applyFill="1" applyBorder="1" applyAlignment="1">
      <alignment horizontal="right" vertical="center" wrapText="1"/>
    </xf>
    <xf numFmtId="2" fontId="12" fillId="4" borderId="13" xfId="15" applyNumberFormat="1" applyFont="1" applyFill="1" applyBorder="1" applyAlignment="1">
      <alignment horizontal="right" vertical="center" wrapText="1"/>
    </xf>
    <xf numFmtId="165" fontId="7" fillId="4" borderId="0" xfId="17" applyNumberFormat="1" applyFont="1" applyFill="1" applyAlignment="1">
      <alignment vertical="center"/>
    </xf>
    <xf numFmtId="170" fontId="8" fillId="4" borderId="35" xfId="24" applyNumberFormat="1" applyFont="1" applyFill="1" applyBorder="1" applyAlignment="1" applyProtection="1">
      <alignment horizontal="center" vertical="center"/>
    </xf>
    <xf numFmtId="170" fontId="8" fillId="4" borderId="4" xfId="24" applyNumberFormat="1" applyFont="1" applyFill="1" applyBorder="1" applyAlignment="1" applyProtection="1">
      <alignment horizontal="center" vertical="center"/>
    </xf>
    <xf numFmtId="2" fontId="16" fillId="4" borderId="4" xfId="14" applyNumberFormat="1" applyFont="1" applyFill="1" applyBorder="1" applyAlignment="1">
      <alignment horizontal="center" vertical="center"/>
    </xf>
    <xf numFmtId="2" fontId="16" fillId="4" borderId="4" xfId="14" applyNumberFormat="1" applyFont="1" applyFill="1" applyBorder="1" applyAlignment="1">
      <alignment horizontal="center" vertical="center" wrapText="1"/>
    </xf>
    <xf numFmtId="2" fontId="3" fillId="4" borderId="21" xfId="14" applyNumberFormat="1" applyFont="1" applyFill="1" applyBorder="1" applyAlignment="1">
      <alignment horizontal="center" vertical="center"/>
    </xf>
    <xf numFmtId="0" fontId="17" fillId="4" borderId="25" xfId="14" applyNumberFormat="1" applyFont="1" applyFill="1" applyBorder="1" applyAlignment="1">
      <alignment horizontal="center" vertical="center" wrapText="1"/>
    </xf>
    <xf numFmtId="0" fontId="18" fillId="4" borderId="25" xfId="0" quotePrefix="1" applyNumberFormat="1" applyFont="1" applyFill="1" applyBorder="1" applyAlignment="1">
      <alignment horizontal="center" vertical="center" wrapText="1"/>
    </xf>
    <xf numFmtId="164" fontId="17" fillId="4" borderId="54" xfId="14" applyNumberFormat="1" applyFont="1" applyFill="1" applyBorder="1" applyAlignment="1">
      <alignment horizontal="justify" vertical="center"/>
    </xf>
    <xf numFmtId="164" fontId="17" fillId="4" borderId="25" xfId="14" applyNumberFormat="1" applyFont="1" applyFill="1" applyBorder="1" applyAlignment="1">
      <alignment horizontal="justify" vertical="center"/>
    </xf>
    <xf numFmtId="164" fontId="17" fillId="4" borderId="41" xfId="14" applyNumberFormat="1" applyFont="1" applyFill="1" applyBorder="1" applyAlignment="1">
      <alignment horizontal="justify" vertical="center"/>
    </xf>
    <xf numFmtId="170" fontId="17" fillId="4" borderId="25" xfId="0" applyNumberFormat="1" applyFont="1" applyFill="1" applyBorder="1" applyAlignment="1">
      <alignment horizontal="center" vertical="center"/>
    </xf>
    <xf numFmtId="2" fontId="16" fillId="4" borderId="1" xfId="14" applyNumberFormat="1" applyFont="1" applyFill="1" applyBorder="1" applyAlignment="1">
      <alignment horizontal="center" vertical="center"/>
    </xf>
    <xf numFmtId="2" fontId="16" fillId="4" borderId="1" xfId="14" applyNumberFormat="1" applyFont="1" applyFill="1" applyBorder="1" applyAlignment="1">
      <alignment horizontal="center" vertical="center" wrapText="1"/>
    </xf>
    <xf numFmtId="164" fontId="17" fillId="0" borderId="57" xfId="15" applyNumberFormat="1" applyFont="1" applyBorder="1" applyAlignment="1">
      <alignment horizontal="right" vertical="center" wrapText="1"/>
    </xf>
    <xf numFmtId="2" fontId="12" fillId="0" borderId="57" xfId="15" applyNumberFormat="1" applyFont="1" applyBorder="1" applyAlignment="1">
      <alignment horizontal="right" vertical="center" wrapText="1"/>
    </xf>
    <xf numFmtId="2" fontId="12" fillId="0" borderId="57" xfId="15" applyNumberFormat="1" applyFont="1" applyBorder="1" applyAlignment="1">
      <alignment horizontal="center" vertical="center"/>
    </xf>
    <xf numFmtId="170" fontId="7" fillId="0" borderId="32" xfId="14" applyNumberFormat="1" applyFont="1" applyBorder="1" applyAlignment="1">
      <alignment horizontal="center"/>
    </xf>
    <xf numFmtId="165" fontId="19" fillId="0" borderId="8" xfId="7" quotePrefix="1" applyFont="1" applyBorder="1" applyAlignment="1">
      <alignment horizontal="left" vertical="top" wrapText="1"/>
    </xf>
    <xf numFmtId="2" fontId="3" fillId="0" borderId="6" xfId="14" applyNumberFormat="1" applyFont="1" applyBorder="1" applyAlignment="1">
      <alignment horizontal="center" vertical="center"/>
    </xf>
    <xf numFmtId="0" fontId="17" fillId="0" borderId="15" xfId="12" applyFont="1" applyFill="1" applyBorder="1" applyAlignment="1">
      <alignment horizontal="center" vertical="center" wrapText="1"/>
    </xf>
    <xf numFmtId="164" fontId="5" fillId="0" borderId="15" xfId="14" applyNumberFormat="1" applyFont="1" applyBorder="1" applyAlignment="1">
      <alignment horizontal="left" vertical="center"/>
    </xf>
    <xf numFmtId="1" fontId="1" fillId="0" borderId="15" xfId="14" applyNumberFormat="1" applyFont="1" applyBorder="1" applyAlignment="1">
      <alignment horizontal="center" vertical="center"/>
    </xf>
    <xf numFmtId="1" fontId="1" fillId="0" borderId="3" xfId="14" applyNumberFormat="1" applyFont="1" applyBorder="1" applyAlignment="1">
      <alignment horizontal="center" vertical="center"/>
    </xf>
    <xf numFmtId="1" fontId="1" fillId="0" borderId="59" xfId="14" applyNumberFormat="1" applyFont="1" applyBorder="1" applyAlignment="1">
      <alignment horizontal="center" vertical="center"/>
    </xf>
    <xf numFmtId="1" fontId="5" fillId="0" borderId="0" xfId="14" applyNumberFormat="1" applyFont="1" applyBorder="1" applyAlignment="1">
      <alignment horizontal="center"/>
    </xf>
    <xf numFmtId="1" fontId="1" fillId="4" borderId="59" xfId="14" applyNumberFormat="1" applyFont="1" applyFill="1" applyBorder="1" applyAlignment="1">
      <alignment horizontal="center" vertical="center"/>
    </xf>
    <xf numFmtId="1" fontId="1" fillId="4" borderId="15" xfId="14" applyNumberFormat="1" applyFont="1" applyFill="1" applyBorder="1" applyAlignment="1">
      <alignment horizontal="center" vertical="center"/>
    </xf>
    <xf numFmtId="0" fontId="17" fillId="4" borderId="15" xfId="14" applyNumberFormat="1" applyFont="1" applyFill="1" applyBorder="1" applyAlignment="1">
      <alignment horizontal="center" vertical="center" wrapText="1"/>
    </xf>
    <xf numFmtId="0" fontId="20" fillId="4" borderId="15" xfId="0" quotePrefix="1" applyNumberFormat="1" applyFont="1" applyFill="1" applyBorder="1" applyAlignment="1">
      <alignment horizontal="center" vertical="center" wrapText="1"/>
    </xf>
    <xf numFmtId="169" fontId="12" fillId="4" borderId="5" xfId="24" applyNumberFormat="1" applyFont="1" applyFill="1" applyBorder="1" applyAlignment="1" applyProtection="1">
      <alignment horizontal="center" vertical="center"/>
    </xf>
    <xf numFmtId="164" fontId="5" fillId="4" borderId="15" xfId="14" applyNumberFormat="1" applyFont="1" applyFill="1" applyBorder="1" applyAlignment="1">
      <alignment horizontal="justify" vertical="center"/>
    </xf>
    <xf numFmtId="170" fontId="8" fillId="4" borderId="15" xfId="24" applyNumberFormat="1" applyFont="1" applyFill="1" applyBorder="1" applyAlignment="1" applyProtection="1">
      <alignment horizontal="center" vertical="center"/>
    </xf>
    <xf numFmtId="170" fontId="17" fillId="4" borderId="15" xfId="0" applyNumberFormat="1" applyFont="1" applyFill="1" applyBorder="1" applyAlignment="1">
      <alignment horizontal="center" vertical="center"/>
    </xf>
    <xf numFmtId="165" fontId="19" fillId="4" borderId="8" xfId="18" applyNumberFormat="1" applyFont="1" applyFill="1" applyBorder="1" applyAlignment="1">
      <alignment horizontal="center" vertical="center"/>
    </xf>
    <xf numFmtId="165" fontId="19" fillId="4" borderId="8" xfId="7" applyFont="1" applyFill="1" applyBorder="1" applyAlignment="1">
      <alignment horizontal="left" vertical="center" wrapText="1"/>
    </xf>
    <xf numFmtId="2" fontId="21" fillId="4" borderId="22" xfId="14" applyNumberFormat="1" applyFont="1" applyFill="1" applyBorder="1" applyAlignment="1">
      <alignment vertical="center"/>
    </xf>
    <xf numFmtId="2" fontId="21" fillId="4" borderId="23" xfId="14" applyNumberFormat="1" applyFont="1" applyFill="1" applyBorder="1" applyAlignment="1">
      <alignment vertical="center"/>
    </xf>
    <xf numFmtId="2" fontId="21" fillId="4" borderId="24" xfId="14" applyNumberFormat="1" applyFont="1" applyFill="1" applyBorder="1" applyAlignment="1">
      <alignment vertical="center"/>
    </xf>
    <xf numFmtId="164" fontId="5" fillId="4" borderId="0" xfId="14" applyNumberFormat="1" applyFont="1" applyFill="1" applyBorder="1" applyAlignment="1">
      <alignment horizontal="center" vertical="center"/>
    </xf>
    <xf numFmtId="1" fontId="5" fillId="4" borderId="0" xfId="14" applyNumberFormat="1" applyFont="1" applyFill="1" applyBorder="1" applyAlignment="1">
      <alignment horizontal="center" vertical="center"/>
    </xf>
    <xf numFmtId="164" fontId="1" fillId="4" borderId="0" xfId="14" applyNumberFormat="1" applyFont="1" applyFill="1" applyAlignment="1">
      <alignment vertical="center"/>
    </xf>
    <xf numFmtId="165" fontId="8" fillId="4" borderId="3" xfId="17" applyNumberFormat="1" applyFont="1" applyFill="1" applyBorder="1" applyAlignment="1">
      <alignment horizontal="center" vertical="center"/>
    </xf>
    <xf numFmtId="165" fontId="8" fillId="4" borderId="3" xfId="17" applyNumberFormat="1" applyFont="1" applyFill="1" applyBorder="1" applyAlignment="1">
      <alignment horizontal="justify" vertical="center"/>
    </xf>
    <xf numFmtId="0" fontId="7" fillId="4" borderId="3" xfId="14" applyNumberFormat="1" applyFont="1" applyFill="1" applyBorder="1" applyAlignment="1">
      <alignment horizontal="center" vertical="center" wrapText="1"/>
    </xf>
    <xf numFmtId="0" fontId="20" fillId="4" borderId="3" xfId="0" quotePrefix="1" applyNumberFormat="1" applyFont="1" applyFill="1" applyBorder="1" applyAlignment="1">
      <alignment horizontal="center" vertical="center" wrapText="1"/>
    </xf>
    <xf numFmtId="171" fontId="8" fillId="4" borderId="3" xfId="24" applyNumberFormat="1" applyFont="1" applyFill="1" applyBorder="1" applyAlignment="1" applyProtection="1">
      <alignment horizontal="center" vertical="center"/>
    </xf>
    <xf numFmtId="170" fontId="8" fillId="4" borderId="3" xfId="24" applyNumberFormat="1" applyFont="1" applyFill="1" applyBorder="1" applyAlignment="1" applyProtection="1">
      <alignment horizontal="center" vertical="center"/>
    </xf>
    <xf numFmtId="165" fontId="8" fillId="4" borderId="3" xfId="17" applyNumberFormat="1" applyFont="1" applyFill="1" applyBorder="1" applyAlignment="1">
      <alignment horizontal="left" vertical="center"/>
    </xf>
    <xf numFmtId="2" fontId="21" fillId="4" borderId="3" xfId="14" applyNumberFormat="1" applyFont="1" applyFill="1" applyBorder="1" applyAlignment="1">
      <alignment horizontal="center" vertical="center"/>
    </xf>
    <xf numFmtId="2" fontId="12" fillId="4" borderId="3" xfId="14" applyNumberFormat="1" applyFont="1" applyFill="1" applyBorder="1" applyAlignment="1">
      <alignment horizontal="center" vertical="center"/>
    </xf>
    <xf numFmtId="164" fontId="17" fillId="0" borderId="4" xfId="14" applyNumberFormat="1" applyFont="1" applyBorder="1" applyAlignment="1">
      <alignment horizontal="justify" vertical="center"/>
    </xf>
    <xf numFmtId="165" fontId="19" fillId="0" borderId="0" xfId="18" applyNumberFormat="1" applyFont="1" applyAlignment="1">
      <alignment horizontal="justify" vertical="center"/>
    </xf>
    <xf numFmtId="164" fontId="16" fillId="0" borderId="0" xfId="14" applyNumberFormat="1" applyFont="1" applyBorder="1" applyAlignment="1">
      <alignment vertical="center"/>
    </xf>
    <xf numFmtId="165" fontId="7" fillId="4" borderId="3" xfId="17" applyNumberFormat="1" applyFont="1" applyFill="1" applyBorder="1" applyAlignment="1">
      <alignment horizontal="center" vertical="center"/>
    </xf>
    <xf numFmtId="165" fontId="7" fillId="4" borderId="3" xfId="17" applyNumberFormat="1" applyFont="1" applyFill="1" applyBorder="1" applyAlignment="1">
      <alignment horizontal="justify" vertical="center"/>
    </xf>
    <xf numFmtId="165" fontId="16" fillId="4" borderId="32" xfId="0" applyNumberFormat="1" applyFont="1" applyFill="1" applyBorder="1" applyAlignment="1">
      <alignment horizontal="center" vertical="center"/>
    </xf>
    <xf numFmtId="0" fontId="18" fillId="0" borderId="53" xfId="0" quotePrefix="1" applyNumberFormat="1" applyFont="1" applyFill="1" applyBorder="1" applyAlignment="1">
      <alignment horizontal="center" vertical="center" wrapText="1"/>
    </xf>
    <xf numFmtId="0" fontId="22" fillId="0" borderId="13" xfId="12" applyFont="1" applyFill="1" applyBorder="1" applyAlignment="1">
      <alignment vertical="top" wrapText="1"/>
    </xf>
    <xf numFmtId="171" fontId="8" fillId="0" borderId="6" xfId="24" applyNumberFormat="1" applyFont="1" applyFill="1" applyBorder="1" applyAlignment="1" applyProtection="1">
      <alignment horizontal="center" vertical="center"/>
    </xf>
    <xf numFmtId="165" fontId="8" fillId="0" borderId="6" xfId="17" applyNumberFormat="1" applyFont="1" applyBorder="1" applyAlignment="1">
      <alignment horizontal="left" vertical="center"/>
    </xf>
    <xf numFmtId="169" fontId="12" fillId="0" borderId="1" xfId="24" applyNumberFormat="1" applyFont="1" applyFill="1" applyBorder="1" applyAlignment="1" applyProtection="1">
      <alignment horizontal="center" vertical="center"/>
    </xf>
    <xf numFmtId="164" fontId="17" fillId="0" borderId="1" xfId="14" applyNumberFormat="1" applyFont="1" applyBorder="1" applyAlignment="1">
      <alignment horizontal="justify" vertical="top"/>
    </xf>
    <xf numFmtId="165" fontId="19" fillId="0" borderId="1" xfId="17" applyNumberFormat="1" applyFont="1" applyBorder="1" applyAlignment="1">
      <alignment horizontal="center" vertical="center"/>
    </xf>
    <xf numFmtId="165" fontId="19" fillId="0" borderId="1" xfId="7" quotePrefix="1" applyFont="1" applyBorder="1" applyAlignment="1">
      <alignment horizontal="left" vertical="top" wrapText="1"/>
    </xf>
    <xf numFmtId="164" fontId="5" fillId="0" borderId="4" xfId="14" applyNumberFormat="1" applyFont="1" applyBorder="1" applyAlignment="1">
      <alignment horizontal="justify" vertical="top"/>
    </xf>
    <xf numFmtId="1" fontId="1" fillId="0" borderId="4" xfId="14" applyNumberFormat="1" applyFont="1" applyBorder="1" applyAlignment="1">
      <alignment horizontal="center" vertical="center"/>
    </xf>
    <xf numFmtId="169" fontId="19" fillId="4" borderId="1" xfId="23" applyNumberFormat="1" applyFont="1" applyFill="1" applyBorder="1" applyAlignment="1" applyProtection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left" vertical="center"/>
    </xf>
    <xf numFmtId="1" fontId="1" fillId="0" borderId="25" xfId="14" applyNumberFormat="1" applyFont="1" applyBorder="1" applyAlignment="1">
      <alignment horizontal="center" vertical="center"/>
    </xf>
    <xf numFmtId="169" fontId="12" fillId="0" borderId="60" xfId="24" applyNumberFormat="1" applyFont="1" applyFill="1" applyBorder="1" applyAlignment="1" applyProtection="1">
      <alignment horizontal="center" vertical="center"/>
    </xf>
    <xf numFmtId="169" fontId="12" fillId="0" borderId="61" xfId="24" applyNumberFormat="1" applyFont="1" applyFill="1" applyBorder="1" applyAlignment="1" applyProtection="1">
      <alignment horizontal="center" vertical="center"/>
    </xf>
    <xf numFmtId="164" fontId="17" fillId="0" borderId="53" xfId="14" applyNumberFormat="1" applyFont="1" applyBorder="1" applyAlignment="1">
      <alignment horizontal="justify" vertical="center"/>
    </xf>
    <xf numFmtId="164" fontId="17" fillId="0" borderId="32" xfId="14" applyNumberFormat="1" applyFont="1" applyBorder="1" applyAlignment="1">
      <alignment horizontal="justify" vertical="center"/>
    </xf>
    <xf numFmtId="164" fontId="17" fillId="0" borderId="58" xfId="14" applyNumberFormat="1" applyFont="1" applyBorder="1" applyAlignment="1">
      <alignment horizontal="justify" vertical="center"/>
    </xf>
    <xf numFmtId="170" fontId="8" fillId="0" borderId="51" xfId="24" applyNumberFormat="1" applyFont="1" applyFill="1" applyBorder="1" applyAlignment="1" applyProtection="1">
      <alignment horizontal="center" vertical="center"/>
    </xf>
    <xf numFmtId="170" fontId="8" fillId="0" borderId="32" xfId="24" applyNumberFormat="1" applyFont="1" applyFill="1" applyBorder="1" applyAlignment="1" applyProtection="1">
      <alignment horizontal="center" vertical="center"/>
    </xf>
    <xf numFmtId="165" fontId="19" fillId="0" borderId="62" xfId="18" applyNumberFormat="1" applyFont="1" applyBorder="1" applyAlignment="1">
      <alignment horizontal="center" vertical="center"/>
    </xf>
    <xf numFmtId="170" fontId="17" fillId="0" borderId="53" xfId="0" applyNumberFormat="1" applyFont="1" applyBorder="1" applyAlignment="1">
      <alignment horizontal="center" vertical="center"/>
    </xf>
    <xf numFmtId="170" fontId="7" fillId="0" borderId="6" xfId="14" applyNumberFormat="1" applyFont="1" applyBorder="1" applyAlignment="1">
      <alignment horizontal="center"/>
    </xf>
    <xf numFmtId="1" fontId="1" fillId="0" borderId="2" xfId="14" applyNumberFormat="1" applyFont="1" applyBorder="1" applyAlignment="1">
      <alignment horizontal="center" vertical="center"/>
    </xf>
    <xf numFmtId="0" fontId="17" fillId="0" borderId="2" xfId="12" quotePrefix="1" applyFont="1" applyFill="1" applyBorder="1" applyAlignment="1">
      <alignment horizontal="center" vertical="center" wrapText="1"/>
    </xf>
    <xf numFmtId="170" fontId="17" fillId="0" borderId="2" xfId="12" applyNumberFormat="1" applyFont="1" applyFill="1" applyBorder="1" applyAlignment="1">
      <alignment horizontal="center" vertical="center" wrapText="1"/>
    </xf>
    <xf numFmtId="16" fontId="26" fillId="2" borderId="1" xfId="7" applyNumberFormat="1" applyFont="1" applyFill="1" applyBorder="1" applyAlignment="1">
      <alignment horizontal="center" vertical="center"/>
    </xf>
    <xf numFmtId="0" fontId="26" fillId="0" borderId="1" xfId="7" applyNumberFormat="1" applyFont="1" applyBorder="1" applyAlignment="1">
      <alignment horizontal="justify" vertical="center"/>
    </xf>
    <xf numFmtId="20" fontId="7" fillId="0" borderId="2" xfId="13" applyFont="1" applyBorder="1" applyAlignment="1">
      <alignment horizontal="center" vertical="center"/>
    </xf>
    <xf numFmtId="20" fontId="7" fillId="0" borderId="2" xfId="13" applyFont="1" applyBorder="1" applyAlignment="1">
      <alignment horizontal="justify" vertical="center"/>
    </xf>
    <xf numFmtId="170" fontId="17" fillId="0" borderId="4" xfId="14" applyNumberFormat="1" applyFont="1" applyBorder="1" applyAlignment="1">
      <alignment horizontal="center" vertical="center"/>
    </xf>
    <xf numFmtId="165" fontId="17" fillId="0" borderId="44" xfId="17" applyNumberFormat="1" applyFont="1" applyBorder="1" applyAlignment="1">
      <alignment vertical="center"/>
    </xf>
    <xf numFmtId="1" fontId="1" fillId="0" borderId="51" xfId="14" applyNumberFormat="1" applyFont="1" applyBorder="1" applyAlignment="1">
      <alignment horizontal="center" vertical="center"/>
    </xf>
    <xf numFmtId="170" fontId="17" fillId="0" borderId="32" xfId="14" applyNumberFormat="1" applyFont="1" applyBorder="1" applyAlignment="1">
      <alignment horizontal="center" vertical="center"/>
    </xf>
    <xf numFmtId="164" fontId="17" fillId="0" borderId="25" xfId="14" applyNumberFormat="1" applyFont="1" applyBorder="1" applyAlignment="1">
      <alignment horizontal="justify" vertical="top"/>
    </xf>
    <xf numFmtId="170" fontId="17" fillId="0" borderId="25" xfId="14" applyNumberFormat="1" applyFont="1" applyBorder="1" applyAlignment="1">
      <alignment horizontal="center" vertical="center"/>
    </xf>
    <xf numFmtId="169" fontId="26" fillId="4" borderId="1" xfId="23" applyNumberFormat="1" applyFont="1" applyFill="1" applyBorder="1" applyAlignment="1" applyProtection="1">
      <alignment horizontal="center" vertical="center"/>
    </xf>
    <xf numFmtId="165" fontId="17" fillId="0" borderId="6" xfId="17" applyNumberFormat="1" applyFont="1" applyBorder="1" applyAlignment="1">
      <alignment vertical="center"/>
    </xf>
    <xf numFmtId="170" fontId="17" fillId="0" borderId="32" xfId="14" applyNumberFormat="1" applyFont="1" applyBorder="1" applyAlignment="1">
      <alignment horizontal="left" vertical="center" wrapText="1"/>
    </xf>
    <xf numFmtId="164" fontId="19" fillId="0" borderId="13" xfId="15" applyFont="1" applyBorder="1" applyAlignment="1">
      <alignment horizontal="left" vertical="center"/>
    </xf>
    <xf numFmtId="2" fontId="12" fillId="0" borderId="13" xfId="15" applyNumberFormat="1" applyFont="1" applyBorder="1" applyAlignment="1">
      <alignment horizontal="center" vertical="center" wrapText="1"/>
    </xf>
    <xf numFmtId="170" fontId="17" fillId="0" borderId="1" xfId="14" applyNumberFormat="1" applyFont="1" applyBorder="1" applyAlignment="1">
      <alignment horizontal="center" vertical="center"/>
    </xf>
    <xf numFmtId="2" fontId="3" fillId="0" borderId="64" xfId="14" applyNumberFormat="1" applyFont="1" applyBorder="1" applyAlignment="1">
      <alignment horizontal="center" vertical="center"/>
    </xf>
    <xf numFmtId="1" fontId="1" fillId="0" borderId="12" xfId="14" applyNumberFormat="1" applyFont="1" applyBorder="1" applyAlignment="1">
      <alignment horizontal="center" vertical="center"/>
    </xf>
    <xf numFmtId="0" fontId="17" fillId="0" borderId="3" xfId="12" applyFont="1" applyFill="1" applyBorder="1" applyAlignment="1">
      <alignment horizontal="center" vertical="center" wrapText="1"/>
    </xf>
    <xf numFmtId="20" fontId="19" fillId="0" borderId="65" xfId="13" applyFont="1" applyBorder="1" applyAlignment="1">
      <alignment horizontal="center" vertical="center"/>
    </xf>
    <xf numFmtId="20" fontId="19" fillId="0" borderId="13" xfId="13" applyFont="1" applyBorder="1" applyAlignment="1">
      <alignment horizontal="center" vertical="center"/>
    </xf>
    <xf numFmtId="169" fontId="12" fillId="0" borderId="66" xfId="24" applyNumberFormat="1" applyFont="1" applyFill="1" applyBorder="1" applyAlignment="1" applyProtection="1">
      <alignment horizontal="center" vertical="center"/>
    </xf>
    <xf numFmtId="170" fontId="17" fillId="0" borderId="6" xfId="14" applyNumberFormat="1" applyFont="1" applyBorder="1" applyAlignment="1">
      <alignment horizontal="center" vertical="center"/>
    </xf>
    <xf numFmtId="20" fontId="19" fillId="0" borderId="67" xfId="13" applyFont="1" applyBorder="1" applyAlignment="1">
      <alignment horizontal="center" vertical="center"/>
    </xf>
    <xf numFmtId="20" fontId="19" fillId="0" borderId="68" xfId="13" applyFont="1" applyBorder="1" applyAlignment="1">
      <alignment horizontal="center" vertical="center"/>
    </xf>
    <xf numFmtId="165" fontId="16" fillId="0" borderId="15" xfId="19" applyNumberFormat="1" applyFont="1" applyBorder="1" applyAlignment="1">
      <alignment horizontal="center" vertical="center"/>
    </xf>
    <xf numFmtId="165" fontId="17" fillId="0" borderId="15" xfId="17" applyNumberFormat="1" applyFont="1" applyBorder="1" applyAlignment="1">
      <alignment horizontal="left" vertical="center"/>
    </xf>
    <xf numFmtId="165" fontId="17" fillId="0" borderId="15" xfId="17" applyNumberFormat="1" applyFont="1" applyBorder="1" applyAlignment="1">
      <alignment horizontal="center" vertical="center"/>
    </xf>
    <xf numFmtId="165" fontId="7" fillId="0" borderId="69" xfId="17" applyNumberFormat="1" applyFont="1" applyBorder="1" applyAlignment="1">
      <alignment horizontal="center" vertical="center"/>
    </xf>
    <xf numFmtId="0" fontId="18" fillId="0" borderId="18" xfId="0" quotePrefix="1" applyNumberFormat="1" applyFont="1" applyFill="1" applyBorder="1" applyAlignment="1">
      <alignment horizontal="center" vertical="center" wrapText="1"/>
    </xf>
    <xf numFmtId="0" fontId="11" fillId="0" borderId="55" xfId="0" quotePrefix="1" applyNumberFormat="1" applyFont="1" applyFill="1" applyBorder="1" applyAlignment="1">
      <alignment horizontal="center" vertical="center" wrapText="1"/>
    </xf>
    <xf numFmtId="170" fontId="17" fillId="0" borderId="70" xfId="0" applyNumberFormat="1" applyFont="1" applyBorder="1" applyAlignment="1">
      <alignment horizontal="center" vertical="center"/>
    </xf>
    <xf numFmtId="170" fontId="17" fillId="0" borderId="63" xfId="0" applyNumberFormat="1" applyFont="1" applyBorder="1" applyAlignment="1">
      <alignment horizontal="left" vertical="center" wrapText="1"/>
    </xf>
    <xf numFmtId="164" fontId="16" fillId="0" borderId="0" xfId="14" applyNumberFormat="1" applyFont="1" applyBorder="1" applyAlignment="1">
      <alignment horizontal="center" vertical="center"/>
    </xf>
    <xf numFmtId="164" fontId="16" fillId="0" borderId="0" xfId="14" applyNumberFormat="1" applyFont="1" applyAlignment="1">
      <alignment horizontal="center" vertical="center"/>
    </xf>
    <xf numFmtId="165" fontId="7" fillId="0" borderId="71" xfId="17" applyNumberFormat="1" applyFont="1" applyBorder="1" applyAlignment="1">
      <alignment horizontal="center" vertical="center"/>
    </xf>
    <xf numFmtId="164" fontId="19" fillId="4" borderId="13" xfId="15" applyFont="1" applyFill="1" applyBorder="1" applyAlignment="1">
      <alignment horizontal="left" vertical="center"/>
    </xf>
    <xf numFmtId="164" fontId="19" fillId="0" borderId="13" xfId="15" applyFont="1" applyBorder="1" applyAlignment="1">
      <alignment horizontal="justify" vertical="center"/>
    </xf>
    <xf numFmtId="170" fontId="7" fillId="0" borderId="32" xfId="14" applyNumberFormat="1" applyFont="1" applyBorder="1" applyAlignment="1">
      <alignment horizontal="center" vertical="center"/>
    </xf>
    <xf numFmtId="164" fontId="17" fillId="0" borderId="2" xfId="14" applyNumberFormat="1" applyFont="1" applyBorder="1" applyAlignment="1">
      <alignment horizontal="justify" vertical="top"/>
    </xf>
    <xf numFmtId="170" fontId="17" fillId="0" borderId="2" xfId="14" applyNumberFormat="1" applyFont="1" applyBorder="1" applyAlignment="1">
      <alignment horizontal="center" vertical="center"/>
    </xf>
    <xf numFmtId="164" fontId="19" fillId="0" borderId="13" xfId="15" quotePrefix="1" applyFont="1" applyBorder="1" applyAlignment="1">
      <alignment horizontal="left" vertical="center"/>
    </xf>
    <xf numFmtId="170" fontId="17" fillId="0" borderId="32" xfId="14" applyNumberFormat="1" applyFont="1" applyBorder="1" applyAlignment="1">
      <alignment horizontal="center" vertical="center" wrapText="1"/>
    </xf>
    <xf numFmtId="0" fontId="1" fillId="0" borderId="20" xfId="15" applyNumberFormat="1" applyFont="1" applyBorder="1" applyAlignment="1">
      <alignment horizontal="center" vertical="center" wrapText="1"/>
    </xf>
    <xf numFmtId="164" fontId="17" fillId="0" borderId="20" xfId="15" applyNumberFormat="1" applyFont="1" applyBorder="1" applyAlignment="1">
      <alignment horizontal="center" vertical="center" wrapText="1"/>
    </xf>
    <xf numFmtId="2" fontId="12" fillId="0" borderId="20" xfId="15" applyNumberFormat="1" applyFont="1" applyBorder="1" applyAlignment="1">
      <alignment horizontal="center" vertical="center" wrapText="1"/>
    </xf>
    <xf numFmtId="164" fontId="17" fillId="0" borderId="25" xfId="14" applyNumberFormat="1" applyFont="1" applyBorder="1" applyAlignment="1">
      <alignment horizontal="center" vertical="center"/>
    </xf>
    <xf numFmtId="0" fontId="1" fillId="0" borderId="66" xfId="15" applyNumberFormat="1" applyFont="1" applyBorder="1" applyAlignment="1">
      <alignment horizontal="center" vertical="center" wrapText="1"/>
    </xf>
    <xf numFmtId="164" fontId="17" fillId="0" borderId="5" xfId="15" applyNumberFormat="1" applyFont="1" applyBorder="1" applyAlignment="1">
      <alignment horizontal="center" vertical="center" wrapText="1"/>
    </xf>
    <xf numFmtId="2" fontId="12" fillId="0" borderId="5" xfId="15" applyNumberFormat="1" applyFont="1" applyBorder="1" applyAlignment="1">
      <alignment horizontal="center" vertical="center" wrapText="1"/>
    </xf>
    <xf numFmtId="2" fontId="12" fillId="0" borderId="5" xfId="15" applyNumberFormat="1" applyFont="1" applyBorder="1" applyAlignment="1">
      <alignment horizontal="center" vertical="center"/>
    </xf>
    <xf numFmtId="0" fontId="1" fillId="0" borderId="72" xfId="15" applyNumberFormat="1" applyFont="1" applyBorder="1" applyAlignment="1">
      <alignment horizontal="center" vertical="center" wrapText="1"/>
    </xf>
    <xf numFmtId="164" fontId="17" fillId="0" borderId="68" xfId="15" applyNumberFormat="1" applyFont="1" applyBorder="1" applyAlignment="1">
      <alignment horizontal="center" vertical="center" wrapText="1"/>
    </xf>
    <xf numFmtId="2" fontId="12" fillId="0" borderId="68" xfId="15" applyNumberFormat="1" applyFont="1" applyBorder="1" applyAlignment="1">
      <alignment horizontal="center" vertical="center" wrapText="1"/>
    </xf>
    <xf numFmtId="2" fontId="12" fillId="0" borderId="68" xfId="15" applyNumberFormat="1" applyFont="1" applyBorder="1" applyAlignment="1">
      <alignment horizontal="center" vertical="center"/>
    </xf>
    <xf numFmtId="0" fontId="1" fillId="0" borderId="57" xfId="15" applyNumberFormat="1" applyFont="1" applyBorder="1" applyAlignment="1">
      <alignment horizontal="center" vertical="center" wrapText="1"/>
    </xf>
    <xf numFmtId="164" fontId="17" fillId="0" borderId="57" xfId="15" applyNumberFormat="1" applyFont="1" applyBorder="1" applyAlignment="1">
      <alignment horizontal="center" vertical="center" wrapText="1"/>
    </xf>
    <xf numFmtId="2" fontId="12" fillId="0" borderId="57" xfId="15" applyNumberFormat="1" applyFont="1" applyBorder="1" applyAlignment="1">
      <alignment horizontal="center" vertical="center" wrapText="1"/>
    </xf>
    <xf numFmtId="2" fontId="16" fillId="0" borderId="73" xfId="14" applyNumberFormat="1" applyFont="1" applyBorder="1" applyAlignment="1">
      <alignment horizontal="center" vertical="center"/>
    </xf>
    <xf numFmtId="1" fontId="1" fillId="0" borderId="6" xfId="14" applyNumberFormat="1" applyFont="1" applyBorder="1" applyAlignment="1">
      <alignment horizontal="center" vertical="center"/>
    </xf>
    <xf numFmtId="164" fontId="19" fillId="4" borderId="13" xfId="15" quotePrefix="1" applyFont="1" applyFill="1" applyBorder="1" applyAlignment="1">
      <alignment horizontal="left" vertical="center"/>
    </xf>
    <xf numFmtId="1" fontId="8" fillId="0" borderId="63" xfId="13" applyNumberFormat="1" applyFont="1" applyBorder="1" applyAlignment="1">
      <alignment horizontal="center" vertical="center"/>
    </xf>
    <xf numFmtId="20" fontId="7" fillId="0" borderId="6" xfId="13" applyFont="1" applyBorder="1" applyAlignment="1">
      <alignment horizontal="center" vertical="center"/>
    </xf>
    <xf numFmtId="20" fontId="7" fillId="0" borderId="6" xfId="13" applyFont="1" applyBorder="1" applyAlignment="1">
      <alignment horizontal="justify" vertical="center"/>
    </xf>
    <xf numFmtId="171" fontId="7" fillId="0" borderId="6" xfId="24" applyNumberFormat="1" applyFont="1" applyFill="1" applyBorder="1" applyAlignment="1" applyProtection="1">
      <alignment horizontal="center" vertical="center"/>
    </xf>
    <xf numFmtId="20" fontId="17" fillId="0" borderId="6" xfId="13" applyFont="1" applyBorder="1" applyAlignment="1">
      <alignment horizontal="center" vertical="center"/>
    </xf>
    <xf numFmtId="20" fontId="7" fillId="0" borderId="6" xfId="13" applyFont="1" applyBorder="1" applyAlignment="1">
      <alignment horizontal="left" vertical="center" wrapText="1"/>
    </xf>
    <xf numFmtId="164" fontId="16" fillId="0" borderId="7" xfId="14" applyNumberFormat="1" applyFont="1" applyBorder="1" applyAlignment="1">
      <alignment horizontal="center" vertical="center"/>
    </xf>
    <xf numFmtId="164" fontId="16" fillId="0" borderId="7" xfId="14" applyNumberFormat="1" applyFont="1" applyBorder="1" applyAlignment="1" applyProtection="1">
      <alignment horizontal="center"/>
    </xf>
    <xf numFmtId="164" fontId="12" fillId="0" borderId="0" xfId="14" applyNumberFormat="1" applyFont="1" applyBorder="1" applyAlignment="1">
      <alignment horizontal="center" vertical="center"/>
    </xf>
    <xf numFmtId="1" fontId="16" fillId="0" borderId="0" xfId="14" applyNumberFormat="1" applyFont="1" applyBorder="1" applyAlignment="1">
      <alignment horizontal="center" vertical="center"/>
    </xf>
    <xf numFmtId="164" fontId="12" fillId="0" borderId="0" xfId="14" applyNumberFormat="1" applyFont="1" applyBorder="1" applyAlignment="1" applyProtection="1">
      <alignment horizontal="left" vertical="center"/>
    </xf>
    <xf numFmtId="164" fontId="12" fillId="0" borderId="0" xfId="14" applyNumberFormat="1" applyFont="1" applyBorder="1" applyAlignment="1" applyProtection="1">
      <alignment horizontal="center" vertical="center"/>
    </xf>
    <xf numFmtId="164" fontId="12" fillId="0" borderId="0" xfId="14" applyNumberFormat="1" applyFont="1" applyBorder="1" applyProtection="1"/>
    <xf numFmtId="0" fontId="1" fillId="0" borderId="0" xfId="14" applyNumberFormat="1" applyFont="1" applyBorder="1" applyAlignment="1">
      <alignment horizontal="center"/>
    </xf>
    <xf numFmtId="0" fontId="1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Border="1" applyAlignment="1">
      <alignment horizontal="left" vertical="center" wrapText="1"/>
    </xf>
    <xf numFmtId="164" fontId="1" fillId="3" borderId="0" xfId="14" applyNumberFormat="1" applyFont="1" applyFill="1" applyBorder="1" applyAlignment="1">
      <alignment horizontal="left" vertical="center"/>
    </xf>
    <xf numFmtId="164" fontId="1" fillId="3" borderId="0" xfId="14" applyNumberFormat="1" applyFont="1" applyFill="1" applyBorder="1" applyAlignment="1">
      <alignment horizontal="center" vertical="center"/>
    </xf>
    <xf numFmtId="164" fontId="1" fillId="3" borderId="0" xfId="14" applyNumberFormat="1" applyFont="1" applyFill="1" applyBorder="1"/>
    <xf numFmtId="164" fontId="1" fillId="3" borderId="0" xfId="14" applyNumberFormat="1" applyFont="1" applyFill="1" applyBorder="1" applyAlignment="1">
      <alignment horizontal="center"/>
    </xf>
    <xf numFmtId="1" fontId="1" fillId="0" borderId="0" xfId="14" applyNumberFormat="1" applyFont="1" applyBorder="1"/>
    <xf numFmtId="1" fontId="1" fillId="0" borderId="0" xfId="14" applyNumberFormat="1" applyFont="1"/>
    <xf numFmtId="164" fontId="1" fillId="0" borderId="0" xfId="14" applyNumberFormat="1" applyFont="1" applyBorder="1" applyAlignment="1">
      <alignment horizontal="left" vertical="center"/>
    </xf>
    <xf numFmtId="164" fontId="1" fillId="0" borderId="0" xfId="14" applyNumberFormat="1" applyFont="1" applyBorder="1" applyAlignment="1">
      <alignment horizontal="center"/>
    </xf>
    <xf numFmtId="164" fontId="1" fillId="0" borderId="0" xfId="14" applyNumberFormat="1" applyFont="1" applyFill="1" applyBorder="1" applyAlignment="1">
      <alignment horizontal="center"/>
    </xf>
    <xf numFmtId="0" fontId="1" fillId="0" borderId="29" xfId="15" applyNumberFormat="1" applyFont="1" applyBorder="1" applyAlignment="1">
      <alignment horizontal="center" vertical="center" wrapText="1"/>
    </xf>
    <xf numFmtId="164" fontId="17" fillId="0" borderId="29" xfId="15" applyNumberFormat="1" applyFont="1" applyBorder="1" applyAlignment="1">
      <alignment horizontal="right" vertical="center" wrapText="1"/>
    </xf>
    <xf numFmtId="2" fontId="3" fillId="0" borderId="25" xfId="14" applyNumberFormat="1" applyFont="1" applyBorder="1" applyAlignment="1">
      <alignment horizontal="center" vertical="center" wrapText="1"/>
    </xf>
    <xf numFmtId="0" fontId="7" fillId="0" borderId="55" xfId="14" applyNumberFormat="1" applyFont="1" applyBorder="1" applyAlignment="1">
      <alignment horizontal="left" vertical="top" wrapText="1"/>
    </xf>
    <xf numFmtId="170" fontId="7" fillId="0" borderId="74" xfId="24" applyNumberFormat="1" applyFont="1" applyFill="1" applyBorder="1" applyAlignment="1" applyProtection="1">
      <alignment horizontal="center" vertical="center"/>
    </xf>
    <xf numFmtId="164" fontId="16" fillId="0" borderId="3" xfId="14" applyNumberFormat="1" applyFont="1" applyBorder="1" applyAlignment="1" applyProtection="1">
      <alignment horizontal="left" vertical="center"/>
    </xf>
    <xf numFmtId="164" fontId="16" fillId="0" borderId="3" xfId="14" applyNumberFormat="1" applyFont="1" applyBorder="1" applyProtection="1"/>
    <xf numFmtId="0" fontId="16" fillId="0" borderId="3" xfId="14" applyNumberFormat="1" applyFont="1" applyBorder="1" applyAlignment="1">
      <alignment horizontal="center"/>
    </xf>
    <xf numFmtId="170" fontId="7" fillId="0" borderId="42" xfId="24" applyNumberFormat="1" applyFont="1" applyFill="1" applyBorder="1" applyAlignment="1" applyProtection="1">
      <alignment horizontal="center" vertical="center"/>
    </xf>
    <xf numFmtId="1" fontId="16" fillId="0" borderId="14" xfId="14" applyNumberFormat="1" applyFont="1" applyBorder="1" applyAlignment="1">
      <alignment horizontal="center" vertical="center"/>
    </xf>
    <xf numFmtId="1" fontId="1" fillId="0" borderId="75" xfId="15" applyNumberFormat="1" applyFont="1" applyBorder="1" applyAlignment="1">
      <alignment horizontal="center" vertical="center"/>
    </xf>
    <xf numFmtId="164" fontId="17" fillId="0" borderId="60" xfId="15" applyNumberFormat="1" applyFont="1" applyBorder="1" applyAlignment="1">
      <alignment horizontal="right" vertical="center" wrapText="1"/>
    </xf>
    <xf numFmtId="2" fontId="12" fillId="0" borderId="60" xfId="15" applyNumberFormat="1" applyFont="1" applyBorder="1" applyAlignment="1">
      <alignment horizontal="right" vertical="center" wrapText="1"/>
    </xf>
    <xf numFmtId="2" fontId="16" fillId="0" borderId="76" xfId="14" applyNumberFormat="1" applyFont="1" applyBorder="1" applyAlignment="1">
      <alignment vertical="center"/>
    </xf>
    <xf numFmtId="164" fontId="17" fillId="0" borderId="4" xfId="14" applyNumberFormat="1" applyFont="1" applyFill="1" applyBorder="1" applyAlignment="1">
      <alignment horizontal="justify" vertical="top"/>
    </xf>
    <xf numFmtId="170" fontId="17" fillId="0" borderId="4" xfId="0" applyNumberFormat="1" applyFont="1" applyFill="1" applyBorder="1" applyAlignment="1">
      <alignment horizontal="center" vertical="center"/>
    </xf>
    <xf numFmtId="2" fontId="16" fillId="0" borderId="4" xfId="14" applyNumberFormat="1" applyFont="1" applyFill="1" applyBorder="1" applyAlignment="1">
      <alignment horizontal="center" vertical="center"/>
    </xf>
    <xf numFmtId="1" fontId="16" fillId="0" borderId="4" xfId="14" applyNumberFormat="1" applyFont="1" applyFill="1" applyBorder="1" applyAlignment="1">
      <alignment horizontal="center" vertical="center"/>
    </xf>
    <xf numFmtId="164" fontId="17" fillId="0" borderId="4" xfId="14" applyNumberFormat="1" applyFont="1" applyFill="1" applyBorder="1" applyAlignment="1">
      <alignment horizontal="center" vertical="center" wrapText="1"/>
    </xf>
    <xf numFmtId="2" fontId="16" fillId="0" borderId="4" xfId="14" applyNumberFormat="1" applyFont="1" applyFill="1" applyBorder="1" applyAlignment="1">
      <alignment horizontal="center" vertical="center" wrapText="1"/>
    </xf>
    <xf numFmtId="2" fontId="3" fillId="0" borderId="21" xfId="14" applyNumberFormat="1" applyFont="1" applyFill="1" applyBorder="1" applyAlignment="1">
      <alignment horizontal="center" vertical="center"/>
    </xf>
    <xf numFmtId="164" fontId="16" fillId="0" borderId="0" xfId="14" applyNumberFormat="1" applyFont="1" applyFill="1" applyBorder="1"/>
    <xf numFmtId="164" fontId="17" fillId="0" borderId="0" xfId="14" applyNumberFormat="1" applyFont="1" applyFill="1" applyBorder="1" applyAlignment="1">
      <alignment horizontal="center"/>
    </xf>
    <xf numFmtId="164" fontId="16" fillId="0" borderId="0" xfId="14" applyNumberFormat="1" applyFont="1" applyFill="1"/>
    <xf numFmtId="1" fontId="8" fillId="0" borderId="12" xfId="17" applyNumberFormat="1" applyFont="1" applyFill="1" applyBorder="1" applyAlignment="1">
      <alignment horizontal="center" vertical="center"/>
    </xf>
    <xf numFmtId="165" fontId="8" fillId="0" borderId="3" xfId="17" applyNumberFormat="1" applyFont="1" applyFill="1" applyBorder="1" applyAlignment="1">
      <alignment horizontal="center" vertical="center"/>
    </xf>
    <xf numFmtId="165" fontId="8" fillId="0" borderId="3" xfId="17" applyNumberFormat="1" applyFont="1" applyFill="1" applyBorder="1" applyAlignment="1">
      <alignment horizontal="justify" vertical="center"/>
    </xf>
    <xf numFmtId="0" fontId="7" fillId="0" borderId="3" xfId="14" applyNumberFormat="1" applyFont="1" applyFill="1" applyBorder="1" applyAlignment="1">
      <alignment horizontal="center" vertical="center" wrapText="1"/>
    </xf>
    <xf numFmtId="165" fontId="8" fillId="0" borderId="3" xfId="17" applyNumberFormat="1" applyFont="1" applyFill="1" applyBorder="1" applyAlignment="1">
      <alignment horizontal="left" vertical="center"/>
    </xf>
    <xf numFmtId="2" fontId="16" fillId="0" borderId="3" xfId="14" applyNumberFormat="1" applyFont="1" applyFill="1" applyBorder="1" applyAlignment="1">
      <alignment horizontal="center" vertical="center"/>
    </xf>
    <xf numFmtId="1" fontId="16" fillId="0" borderId="3" xfId="14" applyNumberFormat="1" applyFont="1" applyFill="1" applyBorder="1" applyAlignment="1">
      <alignment horizontal="center" vertical="center"/>
    </xf>
    <xf numFmtId="164" fontId="17" fillId="0" borderId="3" xfId="14" applyNumberFormat="1" applyFont="1" applyFill="1" applyBorder="1" applyAlignment="1">
      <alignment horizontal="center" vertical="center" wrapText="1"/>
    </xf>
    <xf numFmtId="2" fontId="16" fillId="0" borderId="3" xfId="14" applyNumberFormat="1" applyFont="1" applyFill="1" applyBorder="1" applyAlignment="1">
      <alignment horizontal="center" vertical="center" wrapText="1"/>
    </xf>
    <xf numFmtId="165" fontId="7" fillId="0" borderId="0" xfId="17" applyNumberFormat="1" applyFont="1" applyFill="1"/>
    <xf numFmtId="1" fontId="16" fillId="0" borderId="53" xfId="14" applyNumberFormat="1" applyFont="1" applyFill="1" applyBorder="1" applyAlignment="1">
      <alignment horizontal="center" vertical="center"/>
    </xf>
    <xf numFmtId="165" fontId="7" fillId="0" borderId="32" xfId="17" applyNumberFormat="1" applyFont="1" applyFill="1" applyBorder="1" applyAlignment="1">
      <alignment horizontal="justify" vertical="center"/>
    </xf>
    <xf numFmtId="165" fontId="7" fillId="0" borderId="32" xfId="17" applyNumberFormat="1" applyFont="1" applyFill="1" applyBorder="1" applyAlignment="1">
      <alignment horizontal="center" vertical="center"/>
    </xf>
    <xf numFmtId="0" fontId="17" fillId="0" borderId="3" xfId="14" applyNumberFormat="1" applyFont="1" applyFill="1" applyBorder="1" applyAlignment="1">
      <alignment horizontal="center" vertical="center" wrapText="1"/>
    </xf>
    <xf numFmtId="0" fontId="7" fillId="0" borderId="25" xfId="14" applyNumberFormat="1" applyFont="1" applyFill="1" applyBorder="1" applyAlignment="1">
      <alignment horizontal="left" vertical="top" wrapText="1"/>
    </xf>
    <xf numFmtId="165" fontId="17" fillId="0" borderId="25" xfId="17" applyNumberFormat="1" applyFont="1" applyFill="1" applyBorder="1" applyAlignment="1">
      <alignment horizontal="center" vertical="center"/>
    </xf>
    <xf numFmtId="165" fontId="7" fillId="0" borderId="25" xfId="17" applyNumberFormat="1" applyFont="1" applyFill="1" applyBorder="1" applyAlignment="1">
      <alignment horizontal="left" vertical="center" wrapText="1"/>
    </xf>
    <xf numFmtId="165" fontId="7" fillId="0" borderId="3" xfId="17" applyNumberFormat="1" applyFont="1" applyFill="1" applyBorder="1" applyAlignment="1">
      <alignment horizontal="center" vertical="center"/>
    </xf>
    <xf numFmtId="2" fontId="16" fillId="0" borderId="32" xfId="14" applyNumberFormat="1" applyFont="1" applyFill="1" applyBorder="1" applyAlignment="1">
      <alignment horizontal="center" vertical="center"/>
    </xf>
    <xf numFmtId="1" fontId="1" fillId="0" borderId="57" xfId="15" applyNumberFormat="1" applyFont="1" applyFill="1" applyBorder="1" applyAlignment="1">
      <alignment horizontal="center" vertical="center"/>
    </xf>
    <xf numFmtId="164" fontId="17" fillId="0" borderId="13" xfId="15" applyNumberFormat="1" applyFont="1" applyFill="1" applyBorder="1" applyAlignment="1">
      <alignment horizontal="right" vertical="center" wrapText="1"/>
    </xf>
    <xf numFmtId="2" fontId="12" fillId="0" borderId="13" xfId="15" applyNumberFormat="1" applyFont="1" applyFill="1" applyBorder="1" applyAlignment="1">
      <alignment horizontal="right" vertical="center" wrapText="1"/>
    </xf>
    <xf numFmtId="164" fontId="16" fillId="0" borderId="1" xfId="14" applyNumberFormat="1" applyFont="1" applyFill="1" applyBorder="1" applyAlignment="1">
      <alignment horizontal="center" vertical="center" wrapText="1"/>
    </xf>
    <xf numFmtId="164" fontId="17" fillId="4" borderId="1" xfId="14" applyNumberFormat="1" applyFont="1" applyFill="1" applyBorder="1" applyAlignment="1">
      <alignment horizontal="center" vertical="center" wrapText="1"/>
    </xf>
    <xf numFmtId="20" fontId="12" fillId="0" borderId="77" xfId="0" applyFont="1" applyBorder="1" applyAlignment="1">
      <alignment vertical="center"/>
    </xf>
    <xf numFmtId="20" fontId="12" fillId="0" borderId="76" xfId="0" applyFont="1" applyBorder="1" applyAlignment="1">
      <alignment vertical="center"/>
    </xf>
    <xf numFmtId="0" fontId="1" fillId="0" borderId="78" xfId="15" applyNumberFormat="1" applyFont="1" applyBorder="1" applyAlignment="1">
      <alignment horizontal="center" vertical="center" wrapText="1"/>
    </xf>
    <xf numFmtId="164" fontId="17" fillId="0" borderId="47" xfId="15" applyNumberFormat="1" applyFont="1" applyBorder="1" applyAlignment="1">
      <alignment horizontal="right" vertical="center" wrapText="1"/>
    </xf>
    <xf numFmtId="2" fontId="12" fillId="0" borderId="47" xfId="15" applyNumberFormat="1" applyFont="1" applyBorder="1" applyAlignment="1">
      <alignment horizontal="right" vertical="center" wrapText="1"/>
    </xf>
    <xf numFmtId="20" fontId="12" fillId="0" borderId="79" xfId="0" applyFont="1" applyBorder="1" applyAlignment="1">
      <alignment vertical="center"/>
    </xf>
    <xf numFmtId="2" fontId="21" fillId="0" borderId="76" xfId="14" applyNumberFormat="1" applyFont="1" applyBorder="1" applyAlignment="1">
      <alignment vertical="center"/>
    </xf>
    <xf numFmtId="2" fontId="3" fillId="0" borderId="76" xfId="14" applyNumberFormat="1" applyFont="1" applyBorder="1" applyAlignment="1">
      <alignment horizontal="center" vertical="center"/>
    </xf>
    <xf numFmtId="2" fontId="16" fillId="0" borderId="79" xfId="14" applyNumberFormat="1" applyFont="1" applyBorder="1" applyAlignment="1">
      <alignment horizontal="center" vertical="center"/>
    </xf>
    <xf numFmtId="2" fontId="16" fillId="0" borderId="76" xfId="14" applyNumberFormat="1" applyFont="1" applyBorder="1" applyAlignment="1">
      <alignment horizontal="center" vertical="center" wrapText="1"/>
    </xf>
    <xf numFmtId="0" fontId="16" fillId="0" borderId="14" xfId="14" applyNumberFormat="1" applyFont="1" applyBorder="1" applyAlignment="1">
      <alignment horizontal="center" vertical="center"/>
    </xf>
    <xf numFmtId="165" fontId="17" fillId="0" borderId="80" xfId="17" applyNumberFormat="1" applyFont="1" applyBorder="1" applyAlignment="1">
      <alignment vertical="center"/>
    </xf>
    <xf numFmtId="0" fontId="16" fillId="0" borderId="27" xfId="14" applyNumberFormat="1" applyFont="1" applyBorder="1" applyAlignment="1">
      <alignment horizontal="center" vertical="center"/>
    </xf>
    <xf numFmtId="2" fontId="16" fillId="0" borderId="63" xfId="14" applyNumberFormat="1" applyFont="1" applyBorder="1" applyAlignment="1">
      <alignment horizontal="center" vertical="center" wrapText="1"/>
    </xf>
    <xf numFmtId="1" fontId="1" fillId="0" borderId="5" xfId="15" applyNumberFormat="1" applyFont="1" applyFill="1" applyBorder="1" applyAlignment="1">
      <alignment horizontal="center" vertical="center"/>
    </xf>
    <xf numFmtId="164" fontId="17" fillId="0" borderId="20" xfId="15" applyNumberFormat="1" applyFont="1" applyFill="1" applyBorder="1" applyAlignment="1">
      <alignment horizontal="right" vertical="center" wrapText="1"/>
    </xf>
    <xf numFmtId="1" fontId="17" fillId="0" borderId="51" xfId="12" applyNumberFormat="1" applyFont="1" applyFill="1" applyBorder="1" applyAlignment="1">
      <alignment horizontal="center" vertical="center" wrapText="1"/>
    </xf>
    <xf numFmtId="0" fontId="17" fillId="0" borderId="37" xfId="12" applyFont="1" applyFill="1" applyBorder="1" applyAlignment="1">
      <alignment horizontal="center" vertical="center" wrapText="1"/>
    </xf>
    <xf numFmtId="165" fontId="8" fillId="0" borderId="7" xfId="17" applyNumberFormat="1" applyFont="1" applyBorder="1" applyAlignment="1">
      <alignment horizontal="center" vertical="center"/>
    </xf>
    <xf numFmtId="2" fontId="12" fillId="0" borderId="60" xfId="15" applyNumberFormat="1" applyFont="1" applyFill="1" applyBorder="1" applyAlignment="1">
      <alignment horizontal="right" vertical="center" wrapText="1"/>
    </xf>
    <xf numFmtId="2" fontId="3" fillId="4" borderId="76" xfId="14" applyNumberFormat="1" applyFont="1" applyFill="1" applyBorder="1" applyAlignment="1">
      <alignment horizontal="center" vertical="center"/>
    </xf>
    <xf numFmtId="2" fontId="12" fillId="0" borderId="27" xfId="15" applyNumberFormat="1" applyFont="1" applyBorder="1" applyAlignment="1">
      <alignment horizontal="center" vertical="center"/>
    </xf>
    <xf numFmtId="2" fontId="3" fillId="0" borderId="79" xfId="14" applyNumberFormat="1" applyFont="1" applyBorder="1" applyAlignment="1">
      <alignment horizontal="center" vertical="center"/>
    </xf>
    <xf numFmtId="0" fontId="1" fillId="4" borderId="47" xfId="14" applyNumberFormat="1" applyFont="1" applyFill="1" applyBorder="1" applyAlignment="1">
      <alignment horizontal="center" vertical="center" wrapText="1"/>
    </xf>
    <xf numFmtId="164" fontId="17" fillId="4" borderId="47" xfId="14" applyNumberFormat="1" applyFont="1" applyFill="1" applyBorder="1" applyAlignment="1">
      <alignment horizontal="center" vertical="center" wrapText="1"/>
    </xf>
    <xf numFmtId="2" fontId="12" fillId="4" borderId="47" xfId="14" applyNumberFormat="1" applyFont="1" applyFill="1" applyBorder="1" applyAlignment="1">
      <alignment horizontal="center" vertical="center" wrapText="1"/>
    </xf>
    <xf numFmtId="2" fontId="2" fillId="4" borderId="81" xfId="14" applyNumberFormat="1" applyFont="1" applyFill="1" applyBorder="1" applyAlignment="1">
      <alignment horizontal="center" vertical="center"/>
    </xf>
    <xf numFmtId="165" fontId="7" fillId="4" borderId="0" xfId="17" applyNumberFormat="1" applyFont="1" applyFill="1"/>
    <xf numFmtId="0" fontId="7" fillId="0" borderId="54" xfId="14" applyNumberFormat="1" applyFont="1" applyBorder="1" applyAlignment="1">
      <alignment horizontal="center" vertical="center" wrapText="1"/>
    </xf>
    <xf numFmtId="1" fontId="16" fillId="0" borderId="82" xfId="14" applyNumberFormat="1" applyFont="1" applyBorder="1" applyAlignment="1">
      <alignment horizontal="center" vertical="center"/>
    </xf>
    <xf numFmtId="165" fontId="8" fillId="4" borderId="83" xfId="17" applyNumberFormat="1" applyFont="1" applyFill="1" applyBorder="1" applyAlignment="1">
      <alignment horizontal="justify" vertical="center"/>
    </xf>
    <xf numFmtId="2" fontId="16" fillId="0" borderId="15" xfId="14" applyNumberFormat="1" applyFont="1" applyBorder="1" applyAlignment="1">
      <alignment horizontal="center" vertical="center"/>
    </xf>
    <xf numFmtId="1" fontId="16" fillId="0" borderId="15" xfId="14" applyNumberFormat="1" applyFont="1" applyBorder="1" applyAlignment="1">
      <alignment horizontal="center" vertical="center"/>
    </xf>
    <xf numFmtId="164" fontId="17" fillId="0" borderId="15" xfId="14" applyNumberFormat="1" applyFont="1" applyBorder="1" applyAlignment="1">
      <alignment horizontal="center" vertical="center" wrapText="1"/>
    </xf>
    <xf numFmtId="2" fontId="16" fillId="0" borderId="15" xfId="14" applyNumberFormat="1" applyFont="1" applyBorder="1" applyAlignment="1">
      <alignment horizontal="center" vertical="center" wrapText="1"/>
    </xf>
    <xf numFmtId="165" fontId="19" fillId="0" borderId="84" xfId="7" applyFont="1" applyBorder="1" applyAlignment="1">
      <alignment horizontal="left" vertical="center" wrapText="1"/>
    </xf>
    <xf numFmtId="169" fontId="12" fillId="0" borderId="85" xfId="24" applyNumberFormat="1" applyFont="1" applyFill="1" applyBorder="1" applyAlignment="1" applyProtection="1">
      <alignment horizontal="center" vertical="center"/>
    </xf>
    <xf numFmtId="169" fontId="12" fillId="0" borderId="86" xfId="24" applyNumberFormat="1" applyFont="1" applyFill="1" applyBorder="1" applyAlignment="1" applyProtection="1">
      <alignment horizontal="center" vertical="center"/>
    </xf>
    <xf numFmtId="164" fontId="17" fillId="0" borderId="50" xfId="14" applyNumberFormat="1" applyFont="1" applyBorder="1" applyAlignment="1">
      <alignment horizontal="justify" vertical="center"/>
    </xf>
    <xf numFmtId="164" fontId="17" fillId="0" borderId="15" xfId="14" applyNumberFormat="1" applyFont="1" applyBorder="1" applyAlignment="1">
      <alignment horizontal="justify" vertical="center"/>
    </xf>
    <xf numFmtId="164" fontId="17" fillId="0" borderId="22" xfId="14" applyNumberFormat="1" applyFont="1" applyBorder="1" applyAlignment="1">
      <alignment horizontal="justify" vertical="center"/>
    </xf>
    <xf numFmtId="170" fontId="8" fillId="0" borderId="59" xfId="24" applyNumberFormat="1" applyFont="1" applyFill="1" applyBorder="1" applyAlignment="1" applyProtection="1">
      <alignment horizontal="center" vertical="center"/>
    </xf>
    <xf numFmtId="165" fontId="19" fillId="0" borderId="85" xfId="18" applyNumberFormat="1" applyFont="1" applyBorder="1" applyAlignment="1">
      <alignment horizontal="center" vertical="center"/>
    </xf>
    <xf numFmtId="165" fontId="19" fillId="0" borderId="82" xfId="7" applyFont="1" applyBorder="1" applyAlignment="1">
      <alignment horizontal="left" vertical="center" wrapText="1"/>
    </xf>
    <xf numFmtId="164" fontId="16" fillId="4" borderId="0" xfId="14" applyNumberFormat="1" applyFont="1" applyFill="1" applyBorder="1"/>
    <xf numFmtId="164" fontId="17" fillId="4" borderId="0" xfId="14" applyNumberFormat="1" applyFont="1" applyFill="1" applyBorder="1" applyAlignment="1">
      <alignment horizontal="center"/>
    </xf>
    <xf numFmtId="2" fontId="3" fillId="4" borderId="52" xfId="14" applyNumberFormat="1" applyFont="1" applyFill="1" applyBorder="1" applyAlignment="1">
      <alignment horizontal="center" vertical="center"/>
    </xf>
    <xf numFmtId="170" fontId="17" fillId="0" borderId="63" xfId="24" applyNumberFormat="1" applyFont="1" applyFill="1" applyBorder="1" applyAlignment="1" applyProtection="1">
      <alignment horizontal="center" vertical="center"/>
    </xf>
    <xf numFmtId="1" fontId="1" fillId="0" borderId="87" xfId="14" applyNumberFormat="1" applyFont="1" applyBorder="1" applyAlignment="1">
      <alignment horizontal="center" vertical="center"/>
    </xf>
    <xf numFmtId="16" fontId="26" fillId="2" borderId="2" xfId="7" applyNumberFormat="1" applyFont="1" applyFill="1" applyBorder="1" applyAlignment="1">
      <alignment horizontal="center" vertical="center"/>
    </xf>
    <xf numFmtId="0" fontId="26" fillId="0" borderId="2" xfId="7" applyNumberFormat="1" applyFont="1" applyBorder="1" applyAlignment="1">
      <alignment horizontal="justify" vertical="center"/>
    </xf>
    <xf numFmtId="2" fontId="3" fillId="0" borderId="0" xfId="14" applyNumberFormat="1" applyFont="1" applyBorder="1" applyAlignment="1">
      <alignment horizontal="center" vertical="center"/>
    </xf>
    <xf numFmtId="2" fontId="3" fillId="0" borderId="88" xfId="14" applyNumberFormat="1" applyFont="1" applyBorder="1" applyAlignment="1">
      <alignment horizontal="center" vertical="center"/>
    </xf>
    <xf numFmtId="165" fontId="17" fillId="0" borderId="89" xfId="17" applyNumberFormat="1" applyFont="1" applyBorder="1" applyAlignment="1">
      <alignment vertical="center"/>
    </xf>
    <xf numFmtId="165" fontId="17" fillId="0" borderId="90" xfId="17" applyNumberFormat="1" applyFont="1" applyBorder="1" applyAlignment="1">
      <alignment vertical="center"/>
    </xf>
    <xf numFmtId="165" fontId="17" fillId="0" borderId="88" xfId="17" applyNumberFormat="1" applyFont="1" applyBorder="1" applyAlignment="1">
      <alignment vertical="center"/>
    </xf>
    <xf numFmtId="169" fontId="12" fillId="0" borderId="91" xfId="24" applyNumberFormat="1" applyFont="1" applyFill="1" applyBorder="1" applyAlignment="1" applyProtection="1">
      <alignment horizontal="center" vertical="center"/>
    </xf>
    <xf numFmtId="169" fontId="12" fillId="0" borderId="92" xfId="24" applyNumberFormat="1" applyFont="1" applyFill="1" applyBorder="1" applyAlignment="1" applyProtection="1">
      <alignment horizontal="center" vertical="center"/>
    </xf>
    <xf numFmtId="169" fontId="12" fillId="0" borderId="93" xfId="24" applyNumberFormat="1" applyFont="1" applyFill="1" applyBorder="1" applyAlignment="1" applyProtection="1">
      <alignment horizontal="center" vertical="center"/>
    </xf>
    <xf numFmtId="165" fontId="19" fillId="0" borderId="94" xfId="7" applyFont="1" applyBorder="1" applyAlignment="1">
      <alignment horizontal="left" vertical="top" wrapText="1"/>
    </xf>
    <xf numFmtId="170" fontId="17" fillId="0" borderId="55" xfId="24" applyNumberFormat="1" applyFont="1" applyFill="1" applyBorder="1" applyAlignment="1" applyProtection="1">
      <alignment horizontal="center" vertical="center"/>
    </xf>
    <xf numFmtId="170" fontId="17" fillId="0" borderId="56" xfId="24" applyNumberFormat="1" applyFont="1" applyFill="1" applyBorder="1" applyAlignment="1" applyProtection="1">
      <alignment horizontal="center" vertical="center"/>
    </xf>
    <xf numFmtId="170" fontId="17" fillId="0" borderId="74" xfId="24" applyNumberFormat="1" applyFont="1" applyFill="1" applyBorder="1" applyAlignment="1" applyProtection="1">
      <alignment horizontal="center" vertical="center"/>
    </xf>
    <xf numFmtId="1" fontId="16" fillId="0" borderId="95" xfId="14" applyNumberFormat="1" applyFont="1" applyBorder="1" applyAlignment="1">
      <alignment horizontal="center" vertical="center"/>
    </xf>
    <xf numFmtId="164" fontId="17" fillId="0" borderId="95" xfId="14" applyNumberFormat="1" applyFont="1" applyBorder="1" applyAlignment="1">
      <alignment horizontal="center" vertical="center" wrapText="1"/>
    </xf>
    <xf numFmtId="2" fontId="16" fillId="0" borderId="95" xfId="14" applyNumberFormat="1" applyFont="1" applyBorder="1" applyAlignment="1">
      <alignment horizontal="center" vertical="center" wrapText="1"/>
    </xf>
    <xf numFmtId="170" fontId="17" fillId="0" borderId="2" xfId="0" applyNumberFormat="1" applyFont="1" applyBorder="1" applyAlignment="1">
      <alignment horizontal="center" vertical="center"/>
    </xf>
    <xf numFmtId="1" fontId="1" fillId="0" borderId="68" xfId="15" applyNumberFormat="1" applyFont="1" applyBorder="1" applyAlignment="1">
      <alignment horizontal="center" vertical="center"/>
    </xf>
    <xf numFmtId="164" fontId="17" fillId="0" borderId="68" xfId="15" applyNumberFormat="1" applyFont="1" applyBorder="1" applyAlignment="1">
      <alignment horizontal="right" vertical="center" wrapText="1"/>
    </xf>
    <xf numFmtId="2" fontId="12" fillId="0" borderId="68" xfId="15" applyNumberFormat="1" applyFont="1" applyBorder="1" applyAlignment="1">
      <alignment horizontal="right" vertical="center" wrapText="1"/>
    </xf>
    <xf numFmtId="170" fontId="17" fillId="4" borderId="48" xfId="0" applyNumberFormat="1" applyFont="1" applyFill="1" applyBorder="1" applyAlignment="1">
      <alignment horizontal="center" vertical="center"/>
    </xf>
    <xf numFmtId="170" fontId="17" fillId="4" borderId="34" xfId="0" applyNumberFormat="1" applyFont="1" applyFill="1" applyBorder="1" applyAlignment="1">
      <alignment horizontal="center" vertical="center"/>
    </xf>
    <xf numFmtId="1" fontId="1" fillId="4" borderId="68" xfId="15" applyNumberFormat="1" applyFont="1" applyFill="1" applyBorder="1" applyAlignment="1">
      <alignment horizontal="center" vertical="center"/>
    </xf>
    <xf numFmtId="164" fontId="17" fillId="4" borderId="68" xfId="15" applyNumberFormat="1" applyFont="1" applyFill="1" applyBorder="1" applyAlignment="1">
      <alignment horizontal="right" vertical="center" wrapText="1"/>
    </xf>
    <xf numFmtId="2" fontId="12" fillId="4" borderId="68" xfId="15" applyNumberFormat="1" applyFont="1" applyFill="1" applyBorder="1" applyAlignment="1">
      <alignment horizontal="right" vertical="center" wrapText="1"/>
    </xf>
    <xf numFmtId="170" fontId="16" fillId="0" borderId="3" xfId="14" applyNumberFormat="1" applyFont="1" applyBorder="1" applyAlignment="1">
      <alignment horizontal="center" vertical="center"/>
    </xf>
    <xf numFmtId="170" fontId="16" fillId="0" borderId="25" xfId="14" applyNumberFormat="1" applyFont="1" applyBorder="1" applyAlignment="1">
      <alignment horizontal="center" vertical="center"/>
    </xf>
    <xf numFmtId="170" fontId="16" fillId="0" borderId="15" xfId="14" applyNumberFormat="1" applyFont="1" applyBorder="1" applyAlignment="1">
      <alignment horizontal="center" vertical="center"/>
    </xf>
    <xf numFmtId="2" fontId="3" fillId="0" borderId="77" xfId="14" applyNumberFormat="1" applyFont="1" applyBorder="1" applyAlignment="1">
      <alignment horizontal="center" vertical="center"/>
    </xf>
    <xf numFmtId="0" fontId="16" fillId="0" borderId="15" xfId="14" applyNumberFormat="1" applyFont="1" applyBorder="1" applyAlignment="1">
      <alignment horizontal="center" vertical="center" wrapText="1"/>
    </xf>
    <xf numFmtId="2" fontId="16" fillId="0" borderId="41" xfId="14" applyNumberFormat="1" applyFont="1" applyBorder="1" applyAlignment="1">
      <alignment vertical="center" wrapText="1"/>
    </xf>
    <xf numFmtId="1" fontId="16" fillId="4" borderId="82" xfId="14" applyNumberFormat="1" applyFont="1" applyFill="1" applyBorder="1" applyAlignment="1">
      <alignment horizontal="center" vertical="center"/>
    </xf>
    <xf numFmtId="165" fontId="19" fillId="0" borderId="18" xfId="17" applyNumberFormat="1" applyFont="1" applyBorder="1" applyAlignment="1">
      <alignment horizontal="center" vertical="center"/>
    </xf>
    <xf numFmtId="2" fontId="16" fillId="6" borderId="3" xfId="14" applyNumberFormat="1" applyFont="1" applyFill="1" applyBorder="1" applyAlignment="1">
      <alignment horizontal="center" vertical="center"/>
    </xf>
    <xf numFmtId="0" fontId="16" fillId="0" borderId="42" xfId="14" applyNumberFormat="1" applyFont="1" applyBorder="1" applyAlignment="1">
      <alignment horizontal="center" vertical="center" wrapText="1"/>
    </xf>
    <xf numFmtId="164" fontId="17" fillId="0" borderId="42" xfId="14" applyNumberFormat="1" applyFont="1" applyBorder="1" applyAlignment="1">
      <alignment horizontal="center" vertical="center" wrapText="1"/>
    </xf>
    <xf numFmtId="2" fontId="16" fillId="0" borderId="42" xfId="14" applyNumberFormat="1" applyFont="1" applyBorder="1" applyAlignment="1">
      <alignment horizontal="center" vertical="center" wrapText="1"/>
    </xf>
    <xf numFmtId="2" fontId="3" fillId="0" borderId="43" xfId="14" applyNumberFormat="1" applyFont="1" applyBorder="1" applyAlignment="1">
      <alignment horizontal="center" vertical="center"/>
    </xf>
    <xf numFmtId="2" fontId="16" fillId="0" borderId="63" xfId="14" applyNumberFormat="1" applyFont="1" applyBorder="1" applyAlignment="1">
      <alignment horizontal="center" vertical="center"/>
    </xf>
    <xf numFmtId="165" fontId="17" fillId="0" borderId="0" xfId="5" quotePrefix="1" applyNumberFormat="1" applyFont="1" applyBorder="1" applyAlignment="1">
      <alignment horizontal="left" vertical="top" wrapText="1"/>
    </xf>
    <xf numFmtId="165" fontId="8" fillId="0" borderId="4" xfId="5" quotePrefix="1" applyNumberFormat="1" applyFont="1" applyBorder="1" applyAlignment="1">
      <alignment horizontal="left" vertical="top" wrapText="1"/>
    </xf>
    <xf numFmtId="165" fontId="8" fillId="0" borderId="0" xfId="5" quotePrefix="1" applyNumberFormat="1" applyFont="1" applyBorder="1" applyAlignment="1">
      <alignment horizontal="left" vertical="top" wrapText="1"/>
    </xf>
    <xf numFmtId="165" fontId="17" fillId="0" borderId="2" xfId="5" quotePrefix="1" applyNumberFormat="1" applyFont="1" applyBorder="1" applyAlignment="1">
      <alignment horizontal="left" vertical="top" wrapText="1"/>
    </xf>
    <xf numFmtId="165" fontId="17" fillId="0" borderId="96" xfId="17" applyNumberFormat="1" applyFont="1" applyBorder="1" applyAlignment="1">
      <alignment vertical="center"/>
    </xf>
    <xf numFmtId="165" fontId="17" fillId="0" borderId="95" xfId="17" applyNumberFormat="1" applyFont="1" applyBorder="1" applyAlignment="1">
      <alignment vertical="center"/>
    </xf>
    <xf numFmtId="165" fontId="17" fillId="0" borderId="97" xfId="17" applyNumberFormat="1" applyFont="1" applyBorder="1" applyAlignment="1">
      <alignment vertical="center"/>
    </xf>
    <xf numFmtId="165" fontId="17" fillId="0" borderId="4" xfId="5" quotePrefix="1" applyNumberFormat="1" applyFont="1" applyBorder="1" applyAlignment="1">
      <alignment horizontal="left" vertical="center" wrapText="1"/>
    </xf>
    <xf numFmtId="165" fontId="17" fillId="0" borderId="1" xfId="5" quotePrefix="1" applyNumberFormat="1" applyFont="1" applyBorder="1" applyAlignment="1">
      <alignment horizontal="left" vertical="center" wrapText="1"/>
    </xf>
    <xf numFmtId="165" fontId="17" fillId="0" borderId="89" xfId="5" quotePrefix="1" applyNumberFormat="1" applyFont="1" applyBorder="1" applyAlignment="1">
      <alignment horizontal="left" vertical="top" wrapText="1"/>
    </xf>
    <xf numFmtId="0" fontId="16" fillId="0" borderId="2" xfId="14" applyNumberFormat="1" applyFont="1" applyBorder="1" applyAlignment="1">
      <alignment horizontal="center" vertical="center" wrapText="1"/>
    </xf>
    <xf numFmtId="170" fontId="17" fillId="0" borderId="3" xfId="14" applyNumberFormat="1" applyFont="1" applyBorder="1" applyAlignment="1">
      <alignment horizontal="center" vertical="center"/>
    </xf>
    <xf numFmtId="170" fontId="17" fillId="0" borderId="55" xfId="0" applyNumberFormat="1" applyFont="1" applyBorder="1" applyAlignment="1">
      <alignment horizontal="center" vertical="center"/>
    </xf>
    <xf numFmtId="2" fontId="16" fillId="0" borderId="56" xfId="14" applyNumberFormat="1" applyFont="1" applyBorder="1" applyAlignment="1">
      <alignment horizontal="center" vertical="center"/>
    </xf>
    <xf numFmtId="0" fontId="16" fillId="0" borderId="56" xfId="14" applyNumberFormat="1" applyFont="1" applyBorder="1" applyAlignment="1">
      <alignment horizontal="center" vertical="center" wrapText="1"/>
    </xf>
    <xf numFmtId="164" fontId="17" fillId="0" borderId="56" xfId="14" applyNumberFormat="1" applyFont="1" applyBorder="1" applyAlignment="1">
      <alignment horizontal="center" vertical="center" wrapText="1"/>
    </xf>
    <xf numFmtId="2" fontId="16" fillId="0" borderId="56" xfId="14" applyNumberFormat="1" applyFont="1" applyBorder="1" applyAlignment="1">
      <alignment horizontal="center" vertical="center" wrapText="1"/>
    </xf>
    <xf numFmtId="2" fontId="3" fillId="0" borderId="74" xfId="14" applyNumberFormat="1" applyFont="1" applyBorder="1" applyAlignment="1">
      <alignment horizontal="center" vertical="center"/>
    </xf>
    <xf numFmtId="0" fontId="1" fillId="0" borderId="11" xfId="15" applyNumberFormat="1" applyFont="1" applyBorder="1" applyAlignment="1">
      <alignment horizontal="center" vertical="center" wrapText="1"/>
    </xf>
    <xf numFmtId="165" fontId="17" fillId="0" borderId="55" xfId="5" quotePrefix="1" applyNumberFormat="1" applyFont="1" applyBorder="1" applyAlignment="1">
      <alignment horizontal="left" vertical="top" wrapText="1"/>
    </xf>
    <xf numFmtId="165" fontId="17" fillId="0" borderId="74" xfId="17" applyNumberFormat="1" applyFont="1" applyBorder="1" applyAlignment="1">
      <alignment vertical="center"/>
    </xf>
    <xf numFmtId="170" fontId="19" fillId="0" borderId="8" xfId="24" applyNumberFormat="1" applyFont="1" applyFill="1" applyBorder="1" applyAlignment="1" applyProtection="1">
      <alignment horizontal="center" vertical="center"/>
    </xf>
    <xf numFmtId="170" fontId="19" fillId="0" borderId="94" xfId="24" applyNumberFormat="1" applyFont="1" applyFill="1" applyBorder="1" applyAlignment="1" applyProtection="1">
      <alignment horizontal="center" vertical="center"/>
    </xf>
    <xf numFmtId="2" fontId="3" fillId="0" borderId="14" xfId="14" applyNumberFormat="1" applyFont="1" applyFill="1" applyBorder="1" applyAlignment="1">
      <alignment horizontal="center" vertical="center"/>
    </xf>
    <xf numFmtId="169" fontId="26" fillId="0" borderId="1" xfId="23" applyNumberFormat="1" applyFont="1" applyFill="1" applyBorder="1" applyAlignment="1" applyProtection="1">
      <alignment horizontal="center" vertical="center" wrapText="1"/>
    </xf>
    <xf numFmtId="169" fontId="26" fillId="4" borderId="90" xfId="23" applyNumberFormat="1" applyFont="1" applyFill="1" applyBorder="1" applyAlignment="1" applyProtection="1">
      <alignment horizontal="center" vertical="center" wrapText="1"/>
    </xf>
    <xf numFmtId="169" fontId="26" fillId="4" borderId="1" xfId="23" applyNumberFormat="1" applyFont="1" applyFill="1" applyBorder="1" applyAlignment="1" applyProtection="1">
      <alignment horizontal="center" vertical="center" wrapText="1"/>
    </xf>
    <xf numFmtId="0" fontId="26" fillId="0" borderId="1" xfId="3" applyFont="1" applyBorder="1" applyAlignment="1">
      <alignment vertical="center"/>
    </xf>
    <xf numFmtId="2" fontId="1" fillId="0" borderId="0" xfId="15" applyNumberFormat="1" applyFont="1" applyBorder="1" applyAlignment="1">
      <alignment horizontal="right" vertical="center"/>
    </xf>
    <xf numFmtId="2" fontId="4" fillId="0" borderId="0" xfId="15" applyNumberFormat="1" applyFont="1" applyBorder="1" applyAlignment="1">
      <alignment horizontal="center" vertical="center"/>
    </xf>
    <xf numFmtId="164" fontId="17" fillId="0" borderId="63" xfId="14" applyNumberFormat="1" applyFont="1" applyBorder="1" applyAlignment="1">
      <alignment horizontal="justify" vertical="top"/>
    </xf>
    <xf numFmtId="164" fontId="17" fillId="0" borderId="18" xfId="14" applyNumberFormat="1" applyFont="1" applyBorder="1" applyAlignment="1">
      <alignment horizontal="justify" vertical="top"/>
    </xf>
    <xf numFmtId="170" fontId="7" fillId="0" borderId="63" xfId="14" applyNumberFormat="1" applyFont="1" applyBorder="1" applyAlignment="1">
      <alignment horizontal="center"/>
    </xf>
    <xf numFmtId="170" fontId="17" fillId="0" borderId="63" xfId="0" applyNumberFormat="1" applyFont="1" applyBorder="1" applyAlignment="1">
      <alignment horizontal="center" vertical="center"/>
    </xf>
    <xf numFmtId="170" fontId="17" fillId="0" borderId="41" xfId="0" applyNumberFormat="1" applyFont="1" applyBorder="1" applyAlignment="1">
      <alignment horizontal="center" vertical="center"/>
    </xf>
    <xf numFmtId="170" fontId="17" fillId="0" borderId="42" xfId="0" applyNumberFormat="1" applyFont="1" applyBorder="1" applyAlignment="1">
      <alignment horizontal="left" vertical="center" wrapText="1"/>
    </xf>
    <xf numFmtId="164" fontId="17" fillId="0" borderId="41" xfId="14" applyNumberFormat="1" applyFont="1" applyBorder="1" applyAlignment="1">
      <alignment horizontal="center" vertical="center"/>
    </xf>
    <xf numFmtId="164" fontId="17" fillId="0" borderId="42" xfId="14" applyNumberFormat="1" applyFont="1" applyBorder="1" applyAlignment="1">
      <alignment horizontal="center" vertical="center"/>
    </xf>
    <xf numFmtId="0" fontId="17" fillId="0" borderId="41" xfId="12" applyFont="1" applyFill="1" applyBorder="1" applyAlignment="1">
      <alignment horizontal="center" vertical="center" wrapText="1"/>
    </xf>
    <xf numFmtId="2" fontId="1" fillId="0" borderId="75" xfId="15" applyNumberFormat="1" applyFont="1" applyBorder="1" applyAlignment="1">
      <alignment horizontal="right" vertical="center"/>
    </xf>
    <xf numFmtId="0" fontId="17" fillId="0" borderId="51" xfId="12" applyFont="1" applyFill="1" applyBorder="1" applyAlignment="1">
      <alignment horizontal="center" vertical="center" wrapText="1"/>
    </xf>
    <xf numFmtId="0" fontId="1" fillId="0" borderId="28" xfId="15" applyNumberFormat="1" applyFont="1" applyBorder="1" applyAlignment="1">
      <alignment horizontal="center" vertical="center" wrapText="1"/>
    </xf>
    <xf numFmtId="2" fontId="12" fillId="0" borderId="29" xfId="15" applyNumberFormat="1" applyFont="1" applyBorder="1" applyAlignment="1">
      <alignment horizontal="right" vertical="center" wrapText="1"/>
    </xf>
    <xf numFmtId="0" fontId="17" fillId="0" borderId="54" xfId="12" applyFont="1" applyFill="1" applyBorder="1" applyAlignment="1">
      <alignment horizontal="center" vertical="center" wrapText="1"/>
    </xf>
    <xf numFmtId="170" fontId="7" fillId="0" borderId="25" xfId="14" applyNumberFormat="1" applyFont="1" applyBorder="1" applyAlignment="1">
      <alignment horizontal="center"/>
    </xf>
    <xf numFmtId="170" fontId="17" fillId="0" borderId="25" xfId="0" applyNumberFormat="1" applyFont="1" applyBorder="1" applyAlignment="1">
      <alignment horizontal="left" vertical="center" wrapText="1"/>
    </xf>
    <xf numFmtId="2" fontId="1" fillId="0" borderId="18" xfId="15" applyNumberFormat="1" applyFont="1" applyBorder="1" applyAlignment="1">
      <alignment horizontal="right" vertical="center"/>
    </xf>
    <xf numFmtId="0" fontId="17" fillId="6" borderId="2" xfId="12" applyFont="1" applyFill="1" applyBorder="1" applyAlignment="1">
      <alignment horizontal="center" vertical="center" wrapText="1"/>
    </xf>
    <xf numFmtId="0" fontId="17" fillId="6" borderId="6" xfId="14" applyNumberFormat="1" applyFont="1" applyFill="1" applyBorder="1" applyAlignment="1">
      <alignment horizontal="left" vertical="center" wrapText="1"/>
    </xf>
    <xf numFmtId="164" fontId="17" fillId="6" borderId="2" xfId="14" applyNumberFormat="1" applyFont="1" applyFill="1" applyBorder="1" applyAlignment="1">
      <alignment horizontal="center" vertical="center" wrapText="1"/>
    </xf>
    <xf numFmtId="0" fontId="17" fillId="6" borderId="2" xfId="14" applyNumberFormat="1" applyFont="1" applyFill="1" applyBorder="1" applyAlignment="1">
      <alignment horizontal="center" vertical="center" wrapText="1"/>
    </xf>
    <xf numFmtId="0" fontId="18" fillId="6" borderId="1" xfId="0" quotePrefix="1" applyNumberFormat="1" applyFont="1" applyFill="1" applyBorder="1" applyAlignment="1">
      <alignment horizontal="center" vertical="center" wrapText="1"/>
    </xf>
    <xf numFmtId="169" fontId="12" fillId="6" borderId="5" xfId="24" applyNumberFormat="1" applyFont="1" applyFill="1" applyBorder="1" applyAlignment="1" applyProtection="1">
      <alignment horizontal="center" vertical="center"/>
    </xf>
    <xf numFmtId="0" fontId="17" fillId="6" borderId="4" xfId="14" applyNumberFormat="1" applyFont="1" applyFill="1" applyBorder="1" applyAlignment="1">
      <alignment horizontal="left" vertical="top" wrapText="1"/>
    </xf>
    <xf numFmtId="170" fontId="17" fillId="6" borderId="4" xfId="24" applyNumberFormat="1" applyFont="1" applyFill="1" applyBorder="1" applyAlignment="1" applyProtection="1">
      <alignment horizontal="center" vertical="center"/>
    </xf>
    <xf numFmtId="170" fontId="17" fillId="6" borderId="4" xfId="0" applyNumberFormat="1" applyFont="1" applyFill="1" applyBorder="1" applyAlignment="1">
      <alignment horizontal="center" vertical="center"/>
    </xf>
    <xf numFmtId="165" fontId="19" fillId="6" borderId="8" xfId="18" applyNumberFormat="1" applyFont="1" applyFill="1" applyBorder="1" applyAlignment="1">
      <alignment horizontal="center" vertical="center"/>
    </xf>
    <xf numFmtId="165" fontId="19" fillId="6" borderId="8" xfId="7" applyFont="1" applyFill="1" applyBorder="1" applyAlignment="1">
      <alignment horizontal="left" vertical="center" wrapText="1"/>
    </xf>
    <xf numFmtId="2" fontId="16" fillId="6" borderId="9" xfId="14" applyNumberFormat="1" applyFont="1" applyFill="1" applyBorder="1" applyAlignment="1">
      <alignment vertical="center"/>
    </xf>
    <xf numFmtId="2" fontId="16" fillId="6" borderId="16" xfId="14" applyNumberFormat="1" applyFont="1" applyFill="1" applyBorder="1" applyAlignment="1">
      <alignment vertical="center"/>
    </xf>
    <xf numFmtId="2" fontId="16" fillId="6" borderId="10" xfId="14" applyNumberFormat="1" applyFont="1" applyFill="1" applyBorder="1" applyAlignment="1">
      <alignment vertical="center"/>
    </xf>
    <xf numFmtId="2" fontId="16" fillId="6" borderId="0" xfId="14" applyNumberFormat="1" applyFont="1" applyFill="1" applyBorder="1" applyAlignment="1">
      <alignment vertical="center" wrapText="1"/>
    </xf>
    <xf numFmtId="164" fontId="17" fillId="6" borderId="0" xfId="14" applyNumberFormat="1" applyFont="1" applyFill="1" applyBorder="1" applyAlignment="1">
      <alignment horizontal="center"/>
    </xf>
    <xf numFmtId="164" fontId="16" fillId="6" borderId="0" xfId="14" applyNumberFormat="1" applyFont="1" applyFill="1"/>
    <xf numFmtId="2" fontId="2" fillId="0" borderId="14" xfId="14" applyNumberFormat="1" applyFont="1" applyBorder="1" applyAlignment="1">
      <alignment horizontal="center" vertical="center"/>
    </xf>
    <xf numFmtId="2" fontId="2" fillId="0" borderId="81" xfId="14" applyNumberFormat="1" applyFont="1" applyBorder="1" applyAlignment="1">
      <alignment horizontal="center" vertical="center"/>
    </xf>
    <xf numFmtId="2" fontId="2" fillId="0" borderId="27" xfId="14" applyNumberFormat="1" applyFont="1" applyBorder="1" applyAlignment="1">
      <alignment horizontal="center" vertical="center"/>
    </xf>
    <xf numFmtId="0" fontId="18" fillId="6" borderId="4" xfId="0" quotePrefix="1" applyNumberFormat="1" applyFont="1" applyFill="1" applyBorder="1" applyAlignment="1">
      <alignment horizontal="center" vertical="center" wrapText="1"/>
    </xf>
    <xf numFmtId="164" fontId="17" fillId="6" borderId="4" xfId="14" applyNumberFormat="1" applyFont="1" applyFill="1" applyBorder="1" applyAlignment="1">
      <alignment horizontal="justify" vertical="top"/>
    </xf>
    <xf numFmtId="170" fontId="8" fillId="6" borderId="4" xfId="24" applyNumberFormat="1" applyFont="1" applyFill="1" applyBorder="1" applyAlignment="1" applyProtection="1">
      <alignment horizontal="center" vertical="center"/>
    </xf>
    <xf numFmtId="2" fontId="16" fillId="6" borderId="4" xfId="14" applyNumberFormat="1" applyFont="1" applyFill="1" applyBorder="1" applyAlignment="1">
      <alignment horizontal="center" vertical="center"/>
    </xf>
    <xf numFmtId="164" fontId="17" fillId="6" borderId="4" xfId="14" applyNumberFormat="1" applyFont="1" applyFill="1" applyBorder="1" applyAlignment="1">
      <alignment horizontal="center" vertical="center" wrapText="1"/>
    </xf>
    <xf numFmtId="2" fontId="16" fillId="6" borderId="4" xfId="14" applyNumberFormat="1" applyFont="1" applyFill="1" applyBorder="1" applyAlignment="1">
      <alignment horizontal="center" vertical="center" wrapText="1"/>
    </xf>
    <xf numFmtId="2" fontId="3" fillId="6" borderId="21" xfId="14" applyNumberFormat="1" applyFont="1" applyFill="1" applyBorder="1" applyAlignment="1">
      <alignment horizontal="center" vertical="center"/>
    </xf>
    <xf numFmtId="0" fontId="18" fillId="6" borderId="6" xfId="0" quotePrefix="1" applyNumberFormat="1" applyFont="1" applyFill="1" applyBorder="1" applyAlignment="1">
      <alignment horizontal="center" vertical="center" wrapText="1"/>
    </xf>
    <xf numFmtId="170" fontId="8" fillId="6" borderId="1" xfId="24" applyNumberFormat="1" applyFont="1" applyFill="1" applyBorder="1" applyAlignment="1" applyProtection="1">
      <alignment horizontal="center" vertical="center"/>
    </xf>
    <xf numFmtId="170" fontId="17" fillId="6" borderId="1" xfId="0" applyNumberFormat="1" applyFont="1" applyFill="1" applyBorder="1" applyAlignment="1">
      <alignment horizontal="center" vertical="center"/>
    </xf>
    <xf numFmtId="2" fontId="16" fillId="6" borderId="1" xfId="14" applyNumberFormat="1" applyFont="1" applyFill="1" applyBorder="1" applyAlignment="1">
      <alignment horizontal="center" vertical="center"/>
    </xf>
    <xf numFmtId="1" fontId="16" fillId="6" borderId="1" xfId="14" applyNumberFormat="1" applyFont="1" applyFill="1" applyBorder="1" applyAlignment="1">
      <alignment horizontal="center" vertical="center"/>
    </xf>
    <xf numFmtId="164" fontId="17" fillId="6" borderId="1" xfId="14" applyNumberFormat="1" applyFont="1" applyFill="1" applyBorder="1" applyAlignment="1">
      <alignment horizontal="center" vertical="center" wrapText="1"/>
    </xf>
    <xf numFmtId="2" fontId="16" fillId="6" borderId="1" xfId="14" applyNumberFormat="1" applyFont="1" applyFill="1" applyBorder="1" applyAlignment="1">
      <alignment horizontal="center" vertical="center" wrapText="1"/>
    </xf>
    <xf numFmtId="2" fontId="3" fillId="6" borderId="76" xfId="14" applyNumberFormat="1" applyFont="1" applyFill="1" applyBorder="1" applyAlignment="1">
      <alignment horizontal="center" vertical="center"/>
    </xf>
    <xf numFmtId="1" fontId="8" fillId="6" borderId="12" xfId="17" applyNumberFormat="1" applyFont="1" applyFill="1" applyBorder="1" applyAlignment="1">
      <alignment horizontal="center" vertical="center"/>
    </xf>
    <xf numFmtId="165" fontId="8" fillId="6" borderId="3" xfId="17" applyNumberFormat="1" applyFont="1" applyFill="1" applyBorder="1" applyAlignment="1">
      <alignment horizontal="center" vertical="center"/>
    </xf>
    <xf numFmtId="165" fontId="8" fillId="6" borderId="3" xfId="17" applyNumberFormat="1" applyFont="1" applyFill="1" applyBorder="1" applyAlignment="1">
      <alignment horizontal="justify" vertical="center"/>
    </xf>
    <xf numFmtId="0" fontId="7" fillId="6" borderId="3" xfId="14" applyNumberFormat="1" applyFont="1" applyFill="1" applyBorder="1" applyAlignment="1">
      <alignment horizontal="center" vertical="center" wrapText="1"/>
    </xf>
    <xf numFmtId="0" fontId="20" fillId="6" borderId="3" xfId="0" quotePrefix="1" applyNumberFormat="1" applyFont="1" applyFill="1" applyBorder="1" applyAlignment="1">
      <alignment horizontal="center" vertical="center" wrapText="1"/>
    </xf>
    <xf numFmtId="171" fontId="8" fillId="6" borderId="3" xfId="24" applyNumberFormat="1" applyFont="1" applyFill="1" applyBorder="1" applyAlignment="1" applyProtection="1">
      <alignment horizontal="center" vertical="center"/>
    </xf>
    <xf numFmtId="170" fontId="8" fillId="6" borderId="3" xfId="24" applyNumberFormat="1" applyFont="1" applyFill="1" applyBorder="1" applyAlignment="1" applyProtection="1">
      <alignment horizontal="center" vertical="center"/>
    </xf>
    <xf numFmtId="165" fontId="8" fillId="6" borderId="3" xfId="17" applyNumberFormat="1" applyFont="1" applyFill="1" applyBorder="1" applyAlignment="1">
      <alignment horizontal="left" vertical="center"/>
    </xf>
    <xf numFmtId="1" fontId="16" fillId="6" borderId="3" xfId="14" applyNumberFormat="1" applyFont="1" applyFill="1" applyBorder="1" applyAlignment="1">
      <alignment horizontal="center" vertical="center"/>
    </xf>
    <xf numFmtId="164" fontId="17" fillId="6" borderId="3" xfId="14" applyNumberFormat="1" applyFont="1" applyFill="1" applyBorder="1" applyAlignment="1">
      <alignment horizontal="center" vertical="center" wrapText="1"/>
    </xf>
    <xf numFmtId="2" fontId="16" fillId="6" borderId="3" xfId="14" applyNumberFormat="1" applyFont="1" applyFill="1" applyBorder="1" applyAlignment="1">
      <alignment horizontal="center" vertical="center" wrapText="1"/>
    </xf>
    <xf numFmtId="2" fontId="3" fillId="6" borderId="14" xfId="14" applyNumberFormat="1" applyFont="1" applyFill="1" applyBorder="1" applyAlignment="1">
      <alignment horizontal="center" vertical="center"/>
    </xf>
    <xf numFmtId="165" fontId="7" fillId="6" borderId="0" xfId="17" applyNumberFormat="1" applyFont="1" applyFill="1"/>
    <xf numFmtId="165" fontId="17" fillId="6" borderId="4" xfId="5" quotePrefix="1" applyNumberFormat="1" applyFont="1" applyFill="1" applyBorder="1" applyAlignment="1">
      <alignment horizontal="left" vertical="top" wrapText="1"/>
    </xf>
    <xf numFmtId="165" fontId="17" fillId="6" borderId="9" xfId="17" applyNumberFormat="1" applyFont="1" applyFill="1" applyBorder="1" applyAlignment="1">
      <alignment vertical="center"/>
    </xf>
    <xf numFmtId="165" fontId="17" fillId="6" borderId="16" xfId="17" applyNumberFormat="1" applyFont="1" applyFill="1" applyBorder="1" applyAlignment="1">
      <alignment vertical="center"/>
    </xf>
    <xf numFmtId="165" fontId="17" fillId="6" borderId="10" xfId="17" applyNumberFormat="1" applyFont="1" applyFill="1" applyBorder="1" applyAlignment="1">
      <alignment vertical="center"/>
    </xf>
    <xf numFmtId="165" fontId="17" fillId="6" borderId="0" xfId="17" applyNumberFormat="1" applyFont="1" applyFill="1"/>
    <xf numFmtId="170" fontId="17" fillId="6" borderId="1" xfId="24" applyNumberFormat="1" applyFont="1" applyFill="1" applyBorder="1" applyAlignment="1" applyProtection="1">
      <alignment horizontal="center" vertical="center"/>
    </xf>
    <xf numFmtId="165" fontId="19" fillId="6" borderId="8" xfId="7" applyFont="1" applyFill="1" applyBorder="1" applyAlignment="1">
      <alignment horizontal="left" vertical="top" wrapText="1"/>
    </xf>
    <xf numFmtId="1" fontId="7" fillId="6" borderId="12" xfId="17" applyNumberFormat="1" applyFont="1" applyFill="1" applyBorder="1" applyAlignment="1">
      <alignment horizontal="center" vertical="center"/>
    </xf>
    <xf numFmtId="165" fontId="7" fillId="6" borderId="3" xfId="17" applyNumberFormat="1" applyFont="1" applyFill="1" applyBorder="1" applyAlignment="1">
      <alignment horizontal="center" vertical="center"/>
    </xf>
    <xf numFmtId="165" fontId="7" fillId="6" borderId="3" xfId="17" applyNumberFormat="1" applyFont="1" applyFill="1" applyBorder="1" applyAlignment="1">
      <alignment horizontal="justify" vertical="center"/>
    </xf>
    <xf numFmtId="0" fontId="11" fillId="6" borderId="3" xfId="0" quotePrefix="1" applyNumberFormat="1" applyFont="1" applyFill="1" applyBorder="1" applyAlignment="1">
      <alignment horizontal="center" vertical="center" wrapText="1"/>
    </xf>
    <xf numFmtId="171" fontId="7" fillId="6" borderId="3" xfId="24" applyNumberFormat="1" applyFont="1" applyFill="1" applyBorder="1" applyAlignment="1" applyProtection="1">
      <alignment horizontal="center" vertical="center"/>
    </xf>
    <xf numFmtId="170" fontId="7" fillId="6" borderId="3" xfId="24" applyNumberFormat="1" applyFont="1" applyFill="1" applyBorder="1" applyAlignment="1" applyProtection="1">
      <alignment horizontal="center" vertical="center"/>
    </xf>
    <xf numFmtId="165" fontId="17" fillId="6" borderId="3" xfId="17" applyNumberFormat="1" applyFont="1" applyFill="1" applyBorder="1" applyAlignment="1">
      <alignment horizontal="center" vertical="center"/>
    </xf>
    <xf numFmtId="165" fontId="7" fillId="6" borderId="3" xfId="17" applyNumberFormat="1" applyFont="1" applyFill="1" applyBorder="1" applyAlignment="1">
      <alignment horizontal="left" vertical="center" wrapText="1"/>
    </xf>
    <xf numFmtId="2" fontId="2" fillId="0" borderId="98" xfId="15" applyNumberFormat="1" applyFont="1" applyBorder="1" applyAlignment="1">
      <alignment horizontal="center" vertical="center"/>
    </xf>
    <xf numFmtId="2" fontId="2" fillId="4" borderId="99" xfId="15" applyNumberFormat="1" applyFont="1" applyFill="1" applyBorder="1" applyAlignment="1">
      <alignment horizontal="center" vertical="center"/>
    </xf>
    <xf numFmtId="2" fontId="2" fillId="0" borderId="100" xfId="15" applyNumberFormat="1" applyFont="1" applyBorder="1" applyAlignment="1">
      <alignment horizontal="center" vertical="center"/>
    </xf>
    <xf numFmtId="2" fontId="2" fillId="0" borderId="101" xfId="15" applyNumberFormat="1" applyFont="1" applyBorder="1" applyAlignment="1">
      <alignment horizontal="center" vertical="center"/>
    </xf>
    <xf numFmtId="2" fontId="2" fillId="0" borderId="27" xfId="15" applyNumberFormat="1" applyFont="1" applyBorder="1" applyAlignment="1">
      <alignment horizontal="center" vertical="center"/>
    </xf>
    <xf numFmtId="2" fontId="2" fillId="0" borderId="37" xfId="15" applyNumberFormat="1" applyFont="1" applyBorder="1" applyAlignment="1">
      <alignment horizontal="center" vertical="center"/>
    </xf>
    <xf numFmtId="2" fontId="2" fillId="0" borderId="13" xfId="15" applyNumberFormat="1" applyFont="1" applyBorder="1" applyAlignment="1">
      <alignment horizontal="center" vertical="center"/>
    </xf>
    <xf numFmtId="2" fontId="2" fillId="0" borderId="68" xfId="15" applyNumberFormat="1" applyFont="1" applyBorder="1" applyAlignment="1">
      <alignment horizontal="center" vertical="center"/>
    </xf>
    <xf numFmtId="0" fontId="1" fillId="0" borderId="102" xfId="15" applyNumberFormat="1" applyFont="1" applyBorder="1" applyAlignment="1">
      <alignment horizontal="center" vertical="center" wrapText="1"/>
    </xf>
    <xf numFmtId="164" fontId="17" fillId="0" borderId="102" xfId="15" applyNumberFormat="1" applyFont="1" applyBorder="1" applyAlignment="1">
      <alignment horizontal="center" vertical="center" wrapText="1"/>
    </xf>
    <xf numFmtId="2" fontId="12" fillId="0" borderId="102" xfId="15" applyNumberFormat="1" applyFont="1" applyBorder="1" applyAlignment="1">
      <alignment horizontal="center" vertical="center" wrapText="1"/>
    </xf>
    <xf numFmtId="2" fontId="12" fillId="0" borderId="102" xfId="15" applyNumberFormat="1" applyFont="1" applyBorder="1" applyAlignment="1">
      <alignment horizontal="center" vertical="center"/>
    </xf>
    <xf numFmtId="2" fontId="12" fillId="0" borderId="103" xfId="15" applyNumberFormat="1" applyFont="1" applyBorder="1" applyAlignment="1">
      <alignment horizontal="center" vertical="center"/>
    </xf>
    <xf numFmtId="2" fontId="12" fillId="0" borderId="104" xfId="15" applyNumberFormat="1" applyFont="1" applyBorder="1" applyAlignment="1">
      <alignment horizontal="center" vertical="center"/>
    </xf>
    <xf numFmtId="0" fontId="18" fillId="4" borderId="4" xfId="0" quotePrefix="1" applyNumberFormat="1" applyFont="1" applyFill="1" applyBorder="1" applyAlignment="1">
      <alignment horizontal="center" vertical="center" wrapText="1"/>
    </xf>
    <xf numFmtId="164" fontId="17" fillId="4" borderId="4" xfId="14" applyNumberFormat="1" applyFont="1" applyFill="1" applyBorder="1" applyAlignment="1">
      <alignment horizontal="justify" vertical="top"/>
    </xf>
    <xf numFmtId="170" fontId="17" fillId="4" borderId="4" xfId="0" applyNumberFormat="1" applyFont="1" applyFill="1" applyBorder="1" applyAlignment="1">
      <alignment horizontal="center" vertical="center"/>
    </xf>
    <xf numFmtId="164" fontId="16" fillId="4" borderId="0" xfId="14" applyNumberFormat="1" applyFont="1" applyFill="1"/>
    <xf numFmtId="0" fontId="18" fillId="4" borderId="6" xfId="0" quotePrefix="1" applyNumberFormat="1" applyFont="1" applyFill="1" applyBorder="1" applyAlignment="1">
      <alignment horizontal="center" vertical="center" wrapText="1"/>
    </xf>
    <xf numFmtId="170" fontId="8" fillId="4" borderId="1" xfId="24" applyNumberFormat="1" applyFont="1" applyFill="1" applyBorder="1" applyAlignment="1" applyProtection="1">
      <alignment horizontal="center" vertical="center"/>
    </xf>
    <xf numFmtId="170" fontId="17" fillId="4" borderId="1" xfId="0" applyNumberFormat="1" applyFont="1" applyFill="1" applyBorder="1" applyAlignment="1">
      <alignment horizontal="center" vertical="center"/>
    </xf>
    <xf numFmtId="1" fontId="16" fillId="4" borderId="3" xfId="14" applyNumberFormat="1" applyFont="1" applyFill="1" applyBorder="1" applyAlignment="1">
      <alignment horizontal="center" vertical="center"/>
    </xf>
    <xf numFmtId="2" fontId="16" fillId="4" borderId="3" xfId="14" applyNumberFormat="1" applyFont="1" applyFill="1" applyBorder="1" applyAlignment="1">
      <alignment horizontal="center" vertical="center" wrapText="1"/>
    </xf>
    <xf numFmtId="170" fontId="17" fillId="4" borderId="4" xfId="24" applyNumberFormat="1" applyFont="1" applyFill="1" applyBorder="1" applyAlignment="1" applyProtection="1">
      <alignment horizontal="center" vertical="center"/>
    </xf>
    <xf numFmtId="165" fontId="17" fillId="4" borderId="4" xfId="5" quotePrefix="1" applyNumberFormat="1" applyFont="1" applyFill="1" applyBorder="1" applyAlignment="1">
      <alignment horizontal="left" vertical="top" wrapText="1"/>
    </xf>
    <xf numFmtId="165" fontId="17" fillId="4" borderId="9" xfId="17" applyNumberFormat="1" applyFont="1" applyFill="1" applyBorder="1" applyAlignment="1">
      <alignment vertical="center"/>
    </xf>
    <xf numFmtId="165" fontId="17" fillId="4" borderId="16" xfId="17" applyNumberFormat="1" applyFont="1" applyFill="1" applyBorder="1" applyAlignment="1">
      <alignment vertical="center"/>
    </xf>
    <xf numFmtId="165" fontId="17" fillId="4" borderId="10" xfId="17" applyNumberFormat="1" applyFont="1" applyFill="1" applyBorder="1" applyAlignment="1">
      <alignment vertical="center"/>
    </xf>
    <xf numFmtId="165" fontId="17" fillId="4" borderId="0" xfId="17" applyNumberFormat="1" applyFont="1" applyFill="1"/>
    <xf numFmtId="170" fontId="17" fillId="4" borderId="1" xfId="24" applyNumberFormat="1" applyFont="1" applyFill="1" applyBorder="1" applyAlignment="1" applyProtection="1">
      <alignment horizontal="center" vertical="center"/>
    </xf>
    <xf numFmtId="165" fontId="19" fillId="4" borderId="8" xfId="7" applyFont="1" applyFill="1" applyBorder="1" applyAlignment="1">
      <alignment horizontal="left" vertical="top" wrapText="1"/>
    </xf>
    <xf numFmtId="1" fontId="7" fillId="4" borderId="12" xfId="17" applyNumberFormat="1" applyFont="1" applyFill="1" applyBorder="1" applyAlignment="1">
      <alignment horizontal="center" vertical="center"/>
    </xf>
    <xf numFmtId="0" fontId="11" fillId="4" borderId="3" xfId="0" quotePrefix="1" applyNumberFormat="1" applyFont="1" applyFill="1" applyBorder="1" applyAlignment="1">
      <alignment horizontal="center" vertical="center" wrapText="1"/>
    </xf>
    <xf numFmtId="171" fontId="7" fillId="4" borderId="3" xfId="24" applyNumberFormat="1" applyFont="1" applyFill="1" applyBorder="1" applyAlignment="1" applyProtection="1">
      <alignment horizontal="center" vertical="center"/>
    </xf>
    <xf numFmtId="170" fontId="7" fillId="4" borderId="3" xfId="24" applyNumberFormat="1" applyFont="1" applyFill="1" applyBorder="1" applyAlignment="1" applyProtection="1">
      <alignment horizontal="center" vertical="center"/>
    </xf>
    <xf numFmtId="165" fontId="17" fillId="4" borderId="3" xfId="17" applyNumberFormat="1" applyFont="1" applyFill="1" applyBorder="1" applyAlignment="1">
      <alignment horizontal="center" vertical="center"/>
    </xf>
    <xf numFmtId="165" fontId="7" fillId="4" borderId="3" xfId="17" applyNumberFormat="1" applyFont="1" applyFill="1" applyBorder="1" applyAlignment="1">
      <alignment horizontal="left" vertical="center" wrapText="1"/>
    </xf>
    <xf numFmtId="2" fontId="2" fillId="0" borderId="20" xfId="15" applyNumberFormat="1" applyFont="1" applyBorder="1" applyAlignment="1">
      <alignment horizontal="center" vertical="center"/>
    </xf>
    <xf numFmtId="2" fontId="2" fillId="0" borderId="29" xfId="15" applyNumberFormat="1" applyFont="1" applyBorder="1" applyAlignment="1">
      <alignment horizontal="center" vertical="center"/>
    </xf>
    <xf numFmtId="2" fontId="2" fillId="0" borderId="20" xfId="15" applyNumberFormat="1" applyFont="1" applyBorder="1" applyAlignment="1">
      <alignment horizontal="center"/>
    </xf>
    <xf numFmtId="2" fontId="2" fillId="0" borderId="99" xfId="15" applyNumberFormat="1" applyFont="1" applyBorder="1" applyAlignment="1">
      <alignment horizontal="center" vertical="center"/>
    </xf>
    <xf numFmtId="2" fontId="2" fillId="4" borderId="105" xfId="15" applyNumberFormat="1" applyFont="1" applyFill="1" applyBorder="1" applyAlignment="1">
      <alignment horizontal="center" vertical="center"/>
    </xf>
    <xf numFmtId="2" fontId="2" fillId="0" borderId="81" xfId="15" applyNumberFormat="1" applyFont="1" applyBorder="1" applyAlignment="1">
      <alignment horizontal="center" vertical="center"/>
    </xf>
    <xf numFmtId="2" fontId="2" fillId="0" borderId="14" xfId="15" applyNumberFormat="1" applyFont="1" applyBorder="1" applyAlignment="1">
      <alignment horizontal="center" vertical="center"/>
    </xf>
    <xf numFmtId="2" fontId="2" fillId="0" borderId="106" xfId="15" applyNumberFormat="1" applyFont="1" applyFill="1" applyBorder="1" applyAlignment="1">
      <alignment horizontal="center" vertical="center"/>
    </xf>
    <xf numFmtId="2" fontId="2" fillId="0" borderId="61" xfId="15" applyNumberFormat="1" applyFont="1" applyFill="1" applyBorder="1" applyAlignment="1">
      <alignment horizontal="center" vertical="center"/>
    </xf>
    <xf numFmtId="2" fontId="2" fillId="4" borderId="14" xfId="15" applyNumberFormat="1" applyFont="1" applyFill="1" applyBorder="1" applyAlignment="1">
      <alignment horizontal="center" vertical="center"/>
    </xf>
    <xf numFmtId="2" fontId="2" fillId="4" borderId="107" xfId="15" applyNumberFormat="1" applyFont="1" applyFill="1" applyBorder="1" applyAlignment="1">
      <alignment horizontal="center" vertical="center"/>
    </xf>
    <xf numFmtId="2" fontId="2" fillId="4" borderId="106" xfId="15" applyNumberFormat="1" applyFont="1" applyFill="1" applyBorder="1" applyAlignment="1">
      <alignment horizontal="center" vertical="center"/>
    </xf>
    <xf numFmtId="2" fontId="2" fillId="4" borderId="98" xfId="15" applyNumberFormat="1" applyFont="1" applyFill="1" applyBorder="1" applyAlignment="1">
      <alignment horizontal="center" vertical="center"/>
    </xf>
    <xf numFmtId="170" fontId="19" fillId="6" borderId="8" xfId="24" applyNumberFormat="1" applyFont="1" applyFill="1" applyBorder="1" applyAlignment="1" applyProtection="1">
      <alignment horizontal="center" vertical="center"/>
    </xf>
    <xf numFmtId="170" fontId="19" fillId="4" borderId="8" xfId="24" applyNumberFormat="1" applyFont="1" applyFill="1" applyBorder="1" applyAlignment="1" applyProtection="1">
      <alignment horizontal="center" vertical="center"/>
    </xf>
    <xf numFmtId="164" fontId="6" fillId="0" borderId="0" xfId="15" applyFont="1" applyBorder="1" applyAlignment="1">
      <alignment horizontal="left" vertical="center"/>
    </xf>
    <xf numFmtId="164" fontId="3" fillId="0" borderId="60" xfId="15" applyFont="1" applyBorder="1" applyAlignment="1" applyProtection="1">
      <alignment horizontal="center"/>
    </xf>
    <xf numFmtId="2" fontId="4" fillId="0" borderId="61" xfId="15" applyNumberFormat="1" applyFont="1" applyBorder="1" applyAlignment="1">
      <alignment horizontal="center" vertical="center"/>
    </xf>
    <xf numFmtId="164" fontId="3" fillId="0" borderId="42" xfId="15" applyFont="1" applyBorder="1" applyAlignment="1" applyProtection="1">
      <alignment horizontal="center"/>
    </xf>
    <xf numFmtId="2" fontId="4" fillId="0" borderId="43" xfId="15" applyNumberFormat="1" applyFont="1" applyBorder="1" applyAlignment="1">
      <alignment horizontal="center" vertical="center"/>
    </xf>
    <xf numFmtId="164" fontId="17" fillId="0" borderId="54" xfId="14" applyNumberFormat="1" applyFont="1" applyBorder="1" applyAlignment="1">
      <alignment horizontal="justify" vertical="center"/>
    </xf>
    <xf numFmtId="164" fontId="17" fillId="0" borderId="25" xfId="14" applyNumberFormat="1" applyFont="1" applyBorder="1" applyAlignment="1">
      <alignment horizontal="justify" vertical="center"/>
    </xf>
    <xf numFmtId="164" fontId="17" fillId="0" borderId="41" xfId="14" applyNumberFormat="1" applyFont="1" applyBorder="1" applyAlignment="1">
      <alignment horizontal="justify" vertical="center"/>
    </xf>
    <xf numFmtId="1" fontId="16" fillId="0" borderId="18" xfId="14" applyNumberFormat="1" applyFont="1" applyBorder="1" applyAlignment="1">
      <alignment horizontal="center" vertical="center"/>
    </xf>
    <xf numFmtId="164" fontId="7" fillId="0" borderId="63" xfId="14" applyNumberFormat="1" applyFont="1" applyBorder="1" applyAlignment="1">
      <alignment horizontal="center" vertical="center"/>
    </xf>
    <xf numFmtId="165" fontId="8" fillId="0" borderId="2" xfId="17" applyNumberFormat="1" applyFont="1" applyBorder="1" applyAlignment="1">
      <alignment horizontal="justify" vertical="center"/>
    </xf>
    <xf numFmtId="1" fontId="16" fillId="0" borderId="63" xfId="14" applyNumberFormat="1" applyFont="1" applyBorder="1" applyAlignment="1">
      <alignment horizontal="center" vertical="center"/>
    </xf>
    <xf numFmtId="0" fontId="17" fillId="0" borderId="6" xfId="14" applyNumberFormat="1" applyFont="1" applyBorder="1" applyAlignment="1">
      <alignment horizontal="left" vertical="center" wrapText="1"/>
    </xf>
    <xf numFmtId="164" fontId="17" fillId="0" borderId="4" xfId="14" applyNumberFormat="1" applyFont="1" applyBorder="1" applyAlignment="1">
      <alignment horizontal="center" vertical="center" wrapText="1"/>
    </xf>
    <xf numFmtId="164" fontId="17" fillId="0" borderId="6" xfId="14" applyNumberFormat="1" applyFont="1" applyBorder="1" applyAlignment="1">
      <alignment horizontal="center" vertical="center" wrapText="1"/>
    </xf>
    <xf numFmtId="1" fontId="16" fillId="6" borderId="35" xfId="14" applyNumberFormat="1" applyFont="1" applyFill="1" applyBorder="1" applyAlignment="1">
      <alignment horizontal="center" vertical="center"/>
    </xf>
    <xf numFmtId="1" fontId="1" fillId="0" borderId="35" xfId="14" applyNumberFormat="1" applyFont="1" applyBorder="1" applyAlignment="1">
      <alignment horizontal="center" vertical="center"/>
    </xf>
    <xf numFmtId="164" fontId="17" fillId="0" borderId="4" xfId="14" applyNumberFormat="1" applyFont="1" applyBorder="1" applyAlignment="1">
      <alignment horizontal="left" vertical="center"/>
    </xf>
    <xf numFmtId="164" fontId="17" fillId="0" borderId="6" xfId="14" applyNumberFormat="1" applyFont="1" applyBorder="1" applyAlignment="1">
      <alignment horizontal="left" vertical="center"/>
    </xf>
    <xf numFmtId="0" fontId="16" fillId="0" borderId="4" xfId="14" applyNumberFormat="1" applyFont="1" applyBorder="1" applyAlignment="1">
      <alignment horizontal="center" vertical="center" wrapText="1"/>
    </xf>
    <xf numFmtId="0" fontId="16" fillId="0" borderId="6" xfId="14" applyNumberFormat="1" applyFont="1" applyBorder="1" applyAlignment="1">
      <alignment horizontal="center" vertical="center" wrapText="1"/>
    </xf>
    <xf numFmtId="0" fontId="7" fillId="0" borderId="4" xfId="14" applyNumberFormat="1" applyFont="1" applyBorder="1" applyAlignment="1">
      <alignment horizontal="center" vertical="center" wrapText="1"/>
    </xf>
    <xf numFmtId="0" fontId="7" fillId="0" borderId="6" xfId="14" applyNumberFormat="1" applyFont="1" applyBorder="1" applyAlignment="1">
      <alignment horizontal="center" vertical="center" wrapText="1"/>
    </xf>
    <xf numFmtId="0" fontId="17" fillId="0" borderId="4" xfId="14" applyNumberFormat="1" applyFont="1" applyBorder="1" applyAlignment="1">
      <alignment horizontal="center" vertical="center" wrapText="1"/>
    </xf>
    <xf numFmtId="0" fontId="17" fillId="0" borderId="7" xfId="14" applyNumberFormat="1" applyFont="1" applyBorder="1" applyAlignment="1">
      <alignment horizontal="center" vertical="center" wrapText="1"/>
    </xf>
    <xf numFmtId="0" fontId="17" fillId="0" borderId="35" xfId="17" applyNumberFormat="1" applyFont="1" applyBorder="1" applyAlignment="1">
      <alignment horizontal="center" vertical="center"/>
    </xf>
    <xf numFmtId="0" fontId="17" fillId="0" borderId="6" xfId="14" applyNumberFormat="1" applyFont="1" applyBorder="1" applyAlignment="1">
      <alignment horizontal="center" vertical="center" wrapText="1"/>
    </xf>
    <xf numFmtId="1" fontId="16" fillId="0" borderId="4" xfId="14" applyNumberFormat="1" applyFont="1" applyBorder="1" applyAlignment="1">
      <alignment horizontal="center" vertical="center"/>
    </xf>
    <xf numFmtId="1" fontId="16" fillId="0" borderId="6" xfId="14" applyNumberFormat="1" applyFont="1" applyBorder="1" applyAlignment="1">
      <alignment horizontal="center" vertical="center"/>
    </xf>
    <xf numFmtId="1" fontId="16" fillId="0" borderId="7" xfId="14" applyNumberFormat="1" applyFont="1" applyBorder="1" applyAlignment="1">
      <alignment horizontal="center" vertical="center"/>
    </xf>
    <xf numFmtId="1" fontId="16" fillId="6" borderId="4" xfId="14" applyNumberFormat="1" applyFont="1" applyFill="1" applyBorder="1" applyAlignment="1">
      <alignment horizontal="center" vertical="center"/>
    </xf>
    <xf numFmtId="1" fontId="16" fillId="0" borderId="25" xfId="14" applyNumberFormat="1" applyFont="1" applyBorder="1" applyAlignment="1">
      <alignment horizontal="center" vertical="center"/>
    </xf>
    <xf numFmtId="0" fontId="17" fillId="0" borderId="40" xfId="17" applyNumberFormat="1" applyFont="1" applyBorder="1" applyAlignment="1">
      <alignment horizontal="center" vertical="center"/>
    </xf>
    <xf numFmtId="1" fontId="16" fillId="0" borderId="35" xfId="14" applyNumberFormat="1" applyFont="1" applyBorder="1" applyAlignment="1">
      <alignment horizontal="center" vertical="center"/>
    </xf>
    <xf numFmtId="0" fontId="17" fillId="0" borderId="7" xfId="14" applyNumberFormat="1" applyFont="1" applyBorder="1" applyAlignment="1">
      <alignment horizontal="left" vertical="center" wrapText="1"/>
    </xf>
    <xf numFmtId="164" fontId="17" fillId="0" borderId="7" xfId="14" applyNumberFormat="1" applyFont="1" applyBorder="1" applyAlignment="1">
      <alignment horizontal="center" vertical="center" wrapText="1"/>
    </xf>
    <xf numFmtId="1" fontId="16" fillId="0" borderId="40" xfId="14" applyNumberFormat="1" applyFont="1" applyBorder="1" applyAlignment="1">
      <alignment horizontal="center" vertical="center"/>
    </xf>
    <xf numFmtId="0" fontId="7" fillId="0" borderId="25" xfId="14" applyNumberFormat="1" applyFont="1" applyBorder="1" applyAlignment="1">
      <alignment horizontal="center" vertical="center" wrapText="1"/>
    </xf>
    <xf numFmtId="0" fontId="16" fillId="0" borderId="7" xfId="14" applyNumberFormat="1" applyFont="1" applyBorder="1" applyAlignment="1">
      <alignment horizontal="center" vertical="center" wrapText="1"/>
    </xf>
    <xf numFmtId="0" fontId="16" fillId="0" borderId="25" xfId="14" applyNumberFormat="1" applyFont="1" applyBorder="1" applyAlignment="1">
      <alignment horizontal="center" vertical="center" wrapText="1"/>
    </xf>
    <xf numFmtId="1" fontId="1" fillId="0" borderId="26" xfId="14" applyNumberFormat="1" applyFont="1" applyBorder="1" applyAlignment="1">
      <alignment horizontal="center" vertical="center"/>
    </xf>
    <xf numFmtId="0" fontId="17" fillId="0" borderId="25" xfId="14" applyNumberFormat="1" applyFont="1" applyBorder="1" applyAlignment="1">
      <alignment horizontal="center" vertical="center" wrapText="1"/>
    </xf>
    <xf numFmtId="1" fontId="16" fillId="0" borderId="26" xfId="14" applyNumberFormat="1" applyFont="1" applyBorder="1" applyAlignment="1">
      <alignment horizontal="center" vertical="center"/>
    </xf>
    <xf numFmtId="1" fontId="16" fillId="4" borderId="4" xfId="14" applyNumberFormat="1" applyFont="1" applyFill="1" applyBorder="1" applyAlignment="1">
      <alignment horizontal="center" vertical="center"/>
    </xf>
    <xf numFmtId="164" fontId="17" fillId="0" borderId="2" xfId="14" applyNumberFormat="1" applyFont="1" applyBorder="1" applyAlignment="1">
      <alignment horizontal="center" vertical="center" wrapText="1"/>
    </xf>
    <xf numFmtId="0" fontId="17" fillId="0" borderId="2" xfId="14" applyNumberFormat="1" applyFont="1" applyBorder="1" applyAlignment="1">
      <alignment horizontal="center" vertical="center" wrapText="1"/>
    </xf>
    <xf numFmtId="164" fontId="17" fillId="0" borderId="25" xfId="14" applyNumberFormat="1" applyFont="1" applyBorder="1" applyAlignment="1">
      <alignment horizontal="center" vertical="center" wrapText="1"/>
    </xf>
    <xf numFmtId="0" fontId="7" fillId="0" borderId="2" xfId="14" applyNumberFormat="1" applyFont="1" applyBorder="1" applyAlignment="1">
      <alignment horizontal="center" vertical="center" wrapText="1"/>
    </xf>
    <xf numFmtId="164" fontId="5" fillId="0" borderId="4" xfId="14" applyNumberFormat="1" applyFont="1" applyBorder="1" applyAlignment="1">
      <alignment horizontal="left" vertical="center"/>
    </xf>
    <xf numFmtId="165" fontId="17" fillId="0" borderId="6" xfId="17" applyNumberFormat="1" applyFont="1" applyBorder="1" applyAlignment="1">
      <alignment horizontal="center" vertical="center"/>
    </xf>
    <xf numFmtId="1" fontId="7" fillId="0" borderId="40" xfId="17" applyNumberFormat="1" applyFont="1" applyBorder="1" applyAlignment="1">
      <alignment horizontal="center" vertical="center"/>
    </xf>
    <xf numFmtId="164" fontId="17" fillId="4" borderId="4" xfId="14" applyNumberFormat="1" applyFont="1" applyFill="1" applyBorder="1" applyAlignment="1">
      <alignment horizontal="center" vertical="center" wrapText="1"/>
    </xf>
    <xf numFmtId="164" fontId="14" fillId="0" borderId="1" xfId="14" applyNumberFormat="1" applyFont="1" applyBorder="1" applyAlignment="1" applyProtection="1">
      <alignment horizontal="center" vertical="center"/>
    </xf>
    <xf numFmtId="164" fontId="1" fillId="0" borderId="0" xfId="15" applyBorder="1"/>
    <xf numFmtId="164" fontId="6" fillId="0" borderId="0" xfId="15" applyFont="1" applyBorder="1"/>
    <xf numFmtId="164" fontId="1" fillId="0" borderId="0" xfId="15"/>
    <xf numFmtId="164" fontId="32" fillId="0" borderId="0" xfId="15" applyFont="1" applyProtection="1"/>
    <xf numFmtId="164" fontId="33" fillId="0" borderId="0" xfId="15" applyFont="1" applyProtection="1"/>
    <xf numFmtId="164" fontId="31" fillId="0" borderId="0" xfId="15" applyFont="1" applyProtection="1"/>
    <xf numFmtId="1" fontId="5" fillId="0" borderId="0" xfId="15" applyNumberFormat="1" applyFont="1" applyBorder="1" applyAlignment="1">
      <alignment horizontal="center"/>
    </xf>
    <xf numFmtId="164" fontId="34" fillId="0" borderId="0" xfId="15" applyFont="1" applyBorder="1" applyProtection="1"/>
    <xf numFmtId="0" fontId="5" fillId="0" borderId="0" xfId="15" applyNumberFormat="1" applyFont="1" applyBorder="1" applyAlignment="1">
      <alignment horizontal="center"/>
    </xf>
    <xf numFmtId="164" fontId="5" fillId="0" borderId="0" xfId="15" applyFont="1" applyBorder="1" applyAlignment="1">
      <alignment horizontal="center"/>
    </xf>
    <xf numFmtId="164" fontId="35" fillId="0" borderId="0" xfId="15" applyFont="1" applyBorder="1" applyProtection="1"/>
    <xf numFmtId="164" fontId="33" fillId="0" borderId="0" xfId="15" applyFont="1" applyBorder="1" applyProtection="1"/>
    <xf numFmtId="164" fontId="35" fillId="0" borderId="0" xfId="15" quotePrefix="1" applyFont="1" applyBorder="1" applyAlignment="1" applyProtection="1">
      <alignment horizontal="left"/>
    </xf>
    <xf numFmtId="2" fontId="4" fillId="0" borderId="0" xfId="15" applyNumberFormat="1" applyFont="1" applyBorder="1" applyAlignment="1">
      <alignment vertical="center" wrapText="1"/>
    </xf>
    <xf numFmtId="164" fontId="36" fillId="0" borderId="0" xfId="15" applyFont="1" applyBorder="1" applyProtection="1"/>
    <xf numFmtId="164" fontId="37" fillId="0" borderId="20" xfId="15" applyFont="1" applyBorder="1" applyAlignment="1" applyProtection="1">
      <alignment horizontal="center"/>
    </xf>
    <xf numFmtId="164" fontId="38" fillId="0" borderId="2" xfId="15" applyFont="1" applyBorder="1" applyAlignment="1" applyProtection="1">
      <alignment horizontal="center"/>
    </xf>
    <xf numFmtId="164" fontId="38" fillId="0" borderId="117" xfId="15" applyFont="1" applyBorder="1" applyAlignment="1" applyProtection="1">
      <alignment horizontal="center"/>
    </xf>
    <xf numFmtId="164" fontId="39" fillId="0" borderId="2" xfId="12" applyNumberFormat="1" applyFont="1" applyFill="1" applyBorder="1" applyAlignment="1">
      <alignment vertical="top" wrapText="1"/>
    </xf>
    <xf numFmtId="164" fontId="37" fillId="0" borderId="5" xfId="15" applyFont="1" applyBorder="1" applyAlignment="1" applyProtection="1">
      <alignment horizontal="center"/>
    </xf>
    <xf numFmtId="164" fontId="36" fillId="0" borderId="8" xfId="15" applyFont="1" applyBorder="1" applyAlignment="1" applyProtection="1">
      <alignment horizontal="center"/>
    </xf>
    <xf numFmtId="164" fontId="38" fillId="0" borderId="6" xfId="15" applyFont="1" applyBorder="1" applyAlignment="1" applyProtection="1">
      <alignment horizontal="center"/>
    </xf>
    <xf numFmtId="164" fontId="38" fillId="0" borderId="66" xfId="15" applyFont="1" applyBorder="1" applyAlignment="1" applyProtection="1">
      <alignment horizontal="center"/>
    </xf>
    <xf numFmtId="164" fontId="38" fillId="0" borderId="8" xfId="15" applyFont="1" applyBorder="1" applyAlignment="1" applyProtection="1">
      <alignment horizontal="center"/>
    </xf>
    <xf numFmtId="164" fontId="39" fillId="0" borderId="6" xfId="12" applyNumberFormat="1" applyFont="1" applyFill="1" applyBorder="1" applyAlignment="1">
      <alignment vertical="top" wrapText="1"/>
    </xf>
    <xf numFmtId="164" fontId="37" fillId="0" borderId="8" xfId="15" applyFont="1" applyBorder="1" applyAlignment="1" applyProtection="1">
      <alignment horizontal="center"/>
    </xf>
    <xf numFmtId="164" fontId="40" fillId="0" borderId="6" xfId="15" applyFont="1" applyBorder="1" applyAlignment="1" applyProtection="1">
      <alignment horizontal="center"/>
    </xf>
    <xf numFmtId="164" fontId="41" fillId="0" borderId="2" xfId="15" applyFont="1" applyBorder="1" applyAlignment="1" applyProtection="1">
      <alignment horizontal="center"/>
    </xf>
    <xf numFmtId="164" fontId="40" fillId="0" borderId="0" xfId="15" applyFont="1" applyBorder="1" applyAlignment="1" applyProtection="1">
      <alignment horizontal="center"/>
    </xf>
    <xf numFmtId="164" fontId="33" fillId="0" borderId="5" xfId="15" applyFont="1" applyBorder="1" applyAlignment="1" applyProtection="1">
      <alignment vertical="center"/>
    </xf>
    <xf numFmtId="164" fontId="33" fillId="0" borderId="8" xfId="15" applyFont="1" applyBorder="1" applyAlignment="1" applyProtection="1">
      <alignment vertical="center"/>
    </xf>
    <xf numFmtId="164" fontId="12" fillId="0" borderId="6" xfId="15" applyFont="1" applyBorder="1"/>
    <xf numFmtId="164" fontId="41" fillId="0" borderId="6" xfId="15" applyFont="1" applyBorder="1" applyAlignment="1" applyProtection="1">
      <alignment horizontal="center"/>
    </xf>
    <xf numFmtId="164" fontId="38" fillId="0" borderId="8" xfId="15" quotePrefix="1" applyFont="1" applyBorder="1" applyAlignment="1" applyProtection="1">
      <alignment horizontal="center"/>
    </xf>
    <xf numFmtId="164" fontId="8" fillId="0" borderId="6" xfId="12" quotePrefix="1" applyNumberFormat="1" applyFont="1" applyFill="1" applyBorder="1" applyAlignment="1">
      <alignment horizontal="left" vertical="top" wrapText="1"/>
    </xf>
    <xf numFmtId="164" fontId="8" fillId="0" borderId="6" xfId="12" applyNumberFormat="1" applyFont="1" applyFill="1" applyBorder="1" applyAlignment="1">
      <alignment vertical="top" wrapText="1"/>
    </xf>
    <xf numFmtId="164" fontId="33" fillId="0" borderId="5" xfId="15" applyFont="1" applyBorder="1" applyProtection="1"/>
    <xf numFmtId="164" fontId="33" fillId="0" borderId="8" xfId="15" applyFont="1" applyBorder="1" applyProtection="1"/>
    <xf numFmtId="164" fontId="40" fillId="0" borderId="7" xfId="15" applyFont="1" applyBorder="1" applyAlignment="1" applyProtection="1">
      <alignment horizontal="center"/>
    </xf>
    <xf numFmtId="164" fontId="41" fillId="0" borderId="7" xfId="15" quotePrefix="1" applyFont="1" applyBorder="1" applyAlignment="1" applyProtection="1">
      <alignment horizontal="center"/>
    </xf>
    <xf numFmtId="164" fontId="12" fillId="0" borderId="0" xfId="15" applyFont="1" applyBorder="1"/>
    <xf numFmtId="164" fontId="38" fillId="0" borderId="7" xfId="15" applyFont="1" applyBorder="1" applyAlignment="1" applyProtection="1">
      <alignment horizontal="center"/>
    </xf>
    <xf numFmtId="164" fontId="39" fillId="0" borderId="7" xfId="12" applyNumberFormat="1" applyFont="1" applyFill="1" applyBorder="1" applyAlignment="1">
      <alignment vertical="top" wrapText="1"/>
    </xf>
    <xf numFmtId="164" fontId="42" fillId="0" borderId="57" xfId="15" applyFont="1" applyBorder="1" applyAlignment="1" applyProtection="1">
      <alignment horizontal="center"/>
    </xf>
    <xf numFmtId="164" fontId="40" fillId="0" borderId="57" xfId="15" applyFont="1" applyBorder="1" applyAlignment="1" applyProtection="1">
      <alignment horizontal="center"/>
    </xf>
    <xf numFmtId="164" fontId="40" fillId="0" borderId="13" xfId="15" applyFont="1" applyBorder="1" applyAlignment="1" applyProtection="1">
      <alignment horizontal="center"/>
    </xf>
    <xf numFmtId="164" fontId="40" fillId="0" borderId="104" xfId="15" applyFont="1" applyBorder="1" applyAlignment="1" applyProtection="1">
      <alignment horizontal="center"/>
    </xf>
    <xf numFmtId="164" fontId="33" fillId="0" borderId="57" xfId="15" applyFont="1" applyBorder="1" applyProtection="1"/>
    <xf numFmtId="164" fontId="43" fillId="0" borderId="13" xfId="15" applyFont="1" applyBorder="1" applyAlignment="1" applyProtection="1">
      <alignment horizontal="center"/>
    </xf>
    <xf numFmtId="164" fontId="43" fillId="0" borderId="57" xfId="15" applyFont="1" applyBorder="1" applyAlignment="1" applyProtection="1">
      <alignment horizontal="center"/>
    </xf>
    <xf numFmtId="20" fontId="44" fillId="0" borderId="57" xfId="25" applyFont="1" applyBorder="1" applyAlignment="1" applyProtection="1"/>
    <xf numFmtId="20" fontId="44" fillId="0" borderId="104" xfId="25" applyFont="1" applyBorder="1" applyAlignment="1" applyProtection="1"/>
    <xf numFmtId="164" fontId="36" fillId="0" borderId="118" xfId="15" applyFont="1" applyBorder="1" applyAlignment="1" applyProtection="1">
      <alignment horizontal="center"/>
    </xf>
    <xf numFmtId="164" fontId="36" fillId="0" borderId="20" xfId="15" applyFont="1" applyBorder="1" applyProtection="1"/>
    <xf numFmtId="164" fontId="33" fillId="0" borderId="13" xfId="15" applyFont="1" applyBorder="1" applyProtection="1"/>
    <xf numFmtId="164" fontId="33" fillId="0" borderId="65" xfId="15" applyFont="1" applyBorder="1" applyProtection="1"/>
    <xf numFmtId="164" fontId="33" fillId="0" borderId="119" xfId="15" applyFont="1" applyBorder="1" applyProtection="1"/>
    <xf numFmtId="22" fontId="19" fillId="0" borderId="0" xfId="0" applyNumberFormat="1" applyFont="1"/>
    <xf numFmtId="1" fontId="1" fillId="0" borderId="118" xfId="15" applyNumberFormat="1" applyFont="1" applyBorder="1" applyAlignment="1">
      <alignment horizontal="center"/>
    </xf>
    <xf numFmtId="0" fontId="17" fillId="0" borderId="13" xfId="15" applyNumberFormat="1" applyFont="1" applyBorder="1" applyAlignment="1">
      <alignment horizontal="left" vertical="top" wrapText="1"/>
    </xf>
    <xf numFmtId="170" fontId="17" fillId="0" borderId="13" xfId="0" applyNumberFormat="1" applyFont="1" applyBorder="1" applyAlignment="1">
      <alignment horizontal="center" vertical="center"/>
    </xf>
    <xf numFmtId="2" fontId="21" fillId="0" borderId="13" xfId="15" applyNumberFormat="1" applyFont="1" applyBorder="1" applyAlignment="1">
      <alignment horizontal="center"/>
    </xf>
    <xf numFmtId="2" fontId="12" fillId="0" borderId="13" xfId="15" applyNumberFormat="1" applyFont="1" applyBorder="1" applyAlignment="1">
      <alignment horizontal="center"/>
    </xf>
    <xf numFmtId="2" fontId="21" fillId="0" borderId="13" xfId="15" applyNumberFormat="1" applyFont="1" applyBorder="1" applyAlignment="1">
      <alignment horizontal="right"/>
    </xf>
    <xf numFmtId="2" fontId="12" fillId="0" borderId="20" xfId="15" applyNumberFormat="1" applyFont="1" applyBorder="1" applyAlignment="1">
      <alignment horizontal="center"/>
    </xf>
    <xf numFmtId="0" fontId="22" fillId="4" borderId="13" xfId="12" applyFont="1" applyFill="1" applyBorder="1" applyAlignment="1">
      <alignment vertical="top" wrapText="1"/>
    </xf>
    <xf numFmtId="0" fontId="17" fillId="4" borderId="13" xfId="15" applyNumberFormat="1" applyFont="1" applyFill="1" applyBorder="1" applyAlignment="1">
      <alignment horizontal="left" vertical="top" wrapText="1"/>
    </xf>
    <xf numFmtId="164" fontId="45" fillId="0" borderId="20" xfId="15" applyFont="1" applyBorder="1" applyProtection="1"/>
    <xf numFmtId="164" fontId="33" fillId="0" borderId="1" xfId="15" applyFont="1" applyBorder="1" applyProtection="1"/>
    <xf numFmtId="164" fontId="17" fillId="0" borderId="20" xfId="15" applyNumberFormat="1" applyFont="1" applyBorder="1" applyAlignment="1">
      <alignment horizontal="right" vertical="top" wrapText="1"/>
    </xf>
    <xf numFmtId="0" fontId="1" fillId="2" borderId="13" xfId="15" applyNumberFormat="1" applyFont="1" applyFill="1" applyBorder="1" applyAlignment="1">
      <alignment horizontal="center" vertical="top" wrapText="1"/>
    </xf>
    <xf numFmtId="164" fontId="17" fillId="2" borderId="13" xfId="15" applyNumberFormat="1" applyFont="1" applyFill="1" applyBorder="1" applyAlignment="1">
      <alignment horizontal="right" vertical="top" wrapText="1"/>
    </xf>
    <xf numFmtId="1" fontId="1" fillId="6" borderId="118" xfId="15" applyNumberFormat="1" applyFont="1" applyFill="1" applyBorder="1" applyAlignment="1">
      <alignment horizontal="center"/>
    </xf>
    <xf numFmtId="0" fontId="22" fillId="6" borderId="13" xfId="12" applyFont="1" applyFill="1" applyBorder="1" applyAlignment="1">
      <alignment vertical="top" wrapText="1"/>
    </xf>
    <xf numFmtId="0" fontId="17" fillId="6" borderId="13" xfId="15" applyNumberFormat="1" applyFont="1" applyFill="1" applyBorder="1" applyAlignment="1">
      <alignment horizontal="left" vertical="top" wrapText="1"/>
    </xf>
    <xf numFmtId="170" fontId="17" fillId="6" borderId="13" xfId="0" applyNumberFormat="1" applyFont="1" applyFill="1" applyBorder="1" applyAlignment="1">
      <alignment horizontal="center" vertical="center"/>
    </xf>
    <xf numFmtId="2" fontId="21" fillId="6" borderId="13" xfId="15" applyNumberFormat="1" applyFont="1" applyFill="1" applyBorder="1" applyAlignment="1">
      <alignment horizontal="center"/>
    </xf>
    <xf numFmtId="0" fontId="1" fillId="6" borderId="13" xfId="15" applyNumberFormat="1" applyFont="1" applyFill="1" applyBorder="1" applyAlignment="1">
      <alignment horizontal="center" vertical="top" wrapText="1"/>
    </xf>
    <xf numFmtId="164" fontId="17" fillId="6" borderId="13" xfId="15" applyNumberFormat="1" applyFont="1" applyFill="1" applyBorder="1" applyAlignment="1">
      <alignment horizontal="right" vertical="top" wrapText="1"/>
    </xf>
    <xf numFmtId="2" fontId="12" fillId="6" borderId="13" xfId="15" applyNumberFormat="1" applyFont="1" applyFill="1" applyBorder="1" applyAlignment="1">
      <alignment horizontal="right" vertical="top" wrapText="1"/>
    </xf>
    <xf numFmtId="2" fontId="12" fillId="6" borderId="13" xfId="15" applyNumberFormat="1" applyFont="1" applyFill="1" applyBorder="1" applyAlignment="1">
      <alignment horizontal="center"/>
    </xf>
    <xf numFmtId="2" fontId="4" fillId="6" borderId="0" xfId="15" applyNumberFormat="1" applyFont="1" applyFill="1" applyBorder="1" applyAlignment="1">
      <alignment vertical="center" wrapText="1"/>
    </xf>
    <xf numFmtId="164" fontId="1" fillId="6" borderId="0" xfId="15" applyFill="1" applyBorder="1"/>
    <xf numFmtId="164" fontId="5" fillId="6" borderId="0" xfId="15" applyFont="1" applyFill="1" applyBorder="1" applyAlignment="1">
      <alignment horizontal="center"/>
    </xf>
    <xf numFmtId="164" fontId="1" fillId="6" borderId="0" xfId="15" applyFill="1"/>
    <xf numFmtId="2" fontId="12" fillId="6" borderId="20" xfId="15" applyNumberFormat="1" applyFont="1" applyFill="1" applyBorder="1" applyAlignment="1">
      <alignment horizontal="center"/>
    </xf>
    <xf numFmtId="1" fontId="1" fillId="0" borderId="1" xfId="15" applyNumberFormat="1" applyFont="1" applyBorder="1" applyAlignment="1">
      <alignment horizontal="center"/>
    </xf>
    <xf numFmtId="0" fontId="5" fillId="0" borderId="11" xfId="15" applyNumberFormat="1" applyFont="1" applyBorder="1" applyAlignment="1">
      <alignment horizontal="left" vertical="top" wrapText="1"/>
    </xf>
    <xf numFmtId="2" fontId="1" fillId="0" borderId="57" xfId="15" applyNumberFormat="1" applyFont="1" applyBorder="1" applyAlignment="1">
      <alignment horizontal="center"/>
    </xf>
    <xf numFmtId="164" fontId="4" fillId="0" borderId="57" xfId="15" applyNumberFormat="1" applyFont="1" applyBorder="1" applyAlignment="1">
      <alignment horizontal="right" vertical="top" wrapText="1"/>
    </xf>
    <xf numFmtId="2" fontId="1" fillId="0" borderId="57" xfId="15" applyNumberFormat="1" applyFont="1" applyBorder="1" applyAlignment="1">
      <alignment horizontal="right" vertical="top" wrapText="1"/>
    </xf>
    <xf numFmtId="2" fontId="1" fillId="0" borderId="120" xfId="15" applyNumberFormat="1" applyFont="1" applyBorder="1" applyAlignment="1">
      <alignment horizontal="center"/>
    </xf>
    <xf numFmtId="2" fontId="1" fillId="0" borderId="121" xfId="15" applyNumberFormat="1" applyFont="1" applyBorder="1" applyAlignment="1">
      <alignment horizontal="center"/>
    </xf>
    <xf numFmtId="1" fontId="4" fillId="0" borderId="118" xfId="15" applyNumberFormat="1" applyFont="1" applyBorder="1" applyAlignment="1">
      <alignment horizontal="center"/>
    </xf>
    <xf numFmtId="164" fontId="4" fillId="0" borderId="1" xfId="15" applyFont="1" applyBorder="1" applyAlignment="1">
      <alignment horizontal="center"/>
    </xf>
    <xf numFmtId="164" fontId="36" fillId="0" borderId="66" xfId="15" applyFont="1" applyBorder="1" applyProtection="1"/>
    <xf numFmtId="0" fontId="1" fillId="0" borderId="13" xfId="15" applyNumberFormat="1" applyFont="1" applyBorder="1" applyAlignment="1">
      <alignment horizontal="center"/>
    </xf>
    <xf numFmtId="0" fontId="1" fillId="0" borderId="57" xfId="15" applyNumberFormat="1" applyFont="1" applyBorder="1" applyAlignment="1">
      <alignment horizontal="center"/>
    </xf>
    <xf numFmtId="0" fontId="1" fillId="0" borderId="120" xfId="15" applyNumberFormat="1" applyFont="1" applyBorder="1" applyAlignment="1">
      <alignment horizontal="center"/>
    </xf>
    <xf numFmtId="0" fontId="1" fillId="0" borderId="7" xfId="15" applyNumberFormat="1" applyFont="1" applyBorder="1" applyAlignment="1">
      <alignment horizontal="center"/>
    </xf>
    <xf numFmtId="164" fontId="6" fillId="0" borderId="0" xfId="15" applyFont="1" applyBorder="1" applyAlignment="1">
      <alignment horizontal="center"/>
    </xf>
    <xf numFmtId="164" fontId="31" fillId="0" borderId="0" xfId="15" applyFont="1" applyBorder="1" applyAlignment="1" applyProtection="1">
      <alignment horizontal="left"/>
    </xf>
    <xf numFmtId="0" fontId="22" fillId="7" borderId="13" xfId="12" applyFont="1" applyFill="1" applyBorder="1" applyAlignment="1">
      <alignment vertical="top" wrapText="1"/>
    </xf>
    <xf numFmtId="164" fontId="17" fillId="8" borderId="13" xfId="15" applyFont="1" applyFill="1" applyBorder="1" applyAlignment="1">
      <alignment horizontal="justify" vertical="top"/>
    </xf>
    <xf numFmtId="164" fontId="42" fillId="0" borderId="0" xfId="15" applyFont="1" applyBorder="1" applyAlignment="1" applyProtection="1">
      <alignment horizontal="center"/>
    </xf>
    <xf numFmtId="164" fontId="46" fillId="0" borderId="0" xfId="15" applyFont="1" applyBorder="1" applyAlignment="1" applyProtection="1">
      <alignment horizontal="center"/>
    </xf>
    <xf numFmtId="164" fontId="17" fillId="0" borderId="13" xfId="15" applyFont="1" applyBorder="1" applyAlignment="1">
      <alignment horizontal="justify" vertical="top"/>
    </xf>
    <xf numFmtId="1" fontId="5" fillId="0" borderId="118" xfId="15" applyNumberFormat="1" applyFont="1" applyBorder="1" applyAlignment="1">
      <alignment horizontal="center"/>
    </xf>
    <xf numFmtId="1" fontId="5" fillId="0" borderId="1" xfId="15" applyNumberFormat="1" applyFont="1" applyBorder="1" applyAlignment="1">
      <alignment horizontal="center"/>
    </xf>
    <xf numFmtId="170" fontId="1" fillId="0" borderId="13" xfId="15" applyNumberFormat="1" applyFont="1" applyBorder="1" applyAlignment="1">
      <alignment horizontal="center" vertical="center"/>
    </xf>
    <xf numFmtId="2" fontId="1" fillId="0" borderId="13" xfId="15" applyNumberFormat="1" applyFont="1" applyBorder="1" applyAlignment="1">
      <alignment horizontal="center"/>
    </xf>
    <xf numFmtId="164" fontId="4" fillId="0" borderId="13" xfId="15" applyNumberFormat="1" applyFont="1" applyBorder="1" applyAlignment="1">
      <alignment horizontal="right" vertical="top" wrapText="1"/>
    </xf>
    <xf numFmtId="2" fontId="1" fillId="0" borderId="20" xfId="15" applyNumberFormat="1" applyFont="1" applyBorder="1" applyAlignment="1">
      <alignment horizontal="right" vertical="top" wrapText="1"/>
    </xf>
    <xf numFmtId="2" fontId="1" fillId="0" borderId="20" xfId="15" applyNumberFormat="1" applyFont="1" applyBorder="1" applyAlignment="1">
      <alignment horizontal="center"/>
    </xf>
    <xf numFmtId="170" fontId="17" fillId="0" borderId="13" xfId="15" applyNumberFormat="1" applyFont="1" applyBorder="1" applyAlignment="1">
      <alignment horizontal="center" vertical="center"/>
    </xf>
    <xf numFmtId="0" fontId="5" fillId="0" borderId="13" xfId="15" applyNumberFormat="1" applyFont="1" applyBorder="1" applyAlignment="1">
      <alignment horizontal="center"/>
    </xf>
    <xf numFmtId="0" fontId="1" fillId="0" borderId="5" xfId="15" applyNumberFormat="1" applyFont="1" applyBorder="1" applyAlignment="1">
      <alignment horizontal="center" vertical="top" wrapText="1"/>
    </xf>
    <xf numFmtId="164" fontId="1" fillId="0" borderId="5" xfId="15" applyNumberFormat="1" applyFont="1" applyBorder="1" applyAlignment="1">
      <alignment horizontal="right" vertical="top" wrapText="1"/>
    </xf>
    <xf numFmtId="1" fontId="1" fillId="3" borderId="65" xfId="15" applyNumberFormat="1" applyFont="1" applyFill="1" applyBorder="1" applyAlignment="1">
      <alignment horizontal="center"/>
    </xf>
    <xf numFmtId="164" fontId="4" fillId="0" borderId="1" xfId="15" applyFont="1" applyBorder="1" applyAlignment="1">
      <alignment horizontal="left"/>
    </xf>
    <xf numFmtId="164" fontId="36" fillId="0" borderId="11" xfId="15" applyFont="1" applyBorder="1" applyAlignment="1" applyProtection="1">
      <alignment horizontal="center"/>
    </xf>
    <xf numFmtId="170" fontId="4" fillId="0" borderId="13" xfId="15" applyNumberFormat="1" applyFont="1" applyBorder="1" applyAlignment="1">
      <alignment horizontal="center" vertical="center"/>
    </xf>
    <xf numFmtId="2" fontId="4" fillId="0" borderId="13" xfId="15" applyNumberFormat="1" applyFont="1" applyBorder="1" applyAlignment="1">
      <alignment horizontal="center"/>
    </xf>
    <xf numFmtId="164" fontId="4" fillId="0" borderId="65" xfId="15" applyNumberFormat="1" applyFont="1" applyBorder="1" applyAlignment="1">
      <alignment horizontal="right" vertical="top" wrapText="1"/>
    </xf>
    <xf numFmtId="172" fontId="1" fillId="0" borderId="122" xfId="15" applyNumberFormat="1" applyFont="1" applyBorder="1" applyAlignment="1">
      <alignment horizontal="right" vertical="top" wrapText="1"/>
    </xf>
    <xf numFmtId="2" fontId="47" fillId="0" borderId="13" xfId="15" applyNumberFormat="1" applyFont="1" applyBorder="1" applyAlignment="1">
      <alignment horizontal="center" vertical="center"/>
    </xf>
    <xf numFmtId="164" fontId="48" fillId="0" borderId="0" xfId="15" applyFont="1" applyBorder="1" applyAlignment="1">
      <alignment horizontal="left" vertical="center"/>
    </xf>
    <xf numFmtId="1" fontId="1" fillId="0" borderId="0" xfId="15" applyNumberFormat="1" applyFont="1" applyFill="1" applyBorder="1" applyAlignment="1">
      <alignment horizontal="center"/>
    </xf>
    <xf numFmtId="164" fontId="49" fillId="0" borderId="0" xfId="15" applyNumberFormat="1" applyFont="1" applyBorder="1" applyAlignment="1">
      <alignment vertical="center" wrapText="1"/>
    </xf>
    <xf numFmtId="9" fontId="47" fillId="0" borderId="0" xfId="21" applyFont="1" applyFill="1" applyBorder="1" applyAlignment="1" applyProtection="1">
      <alignment vertical="center"/>
    </xf>
    <xf numFmtId="9" fontId="47" fillId="0" borderId="0" xfId="21" applyFont="1" applyFill="1" applyBorder="1" applyAlignment="1" applyProtection="1">
      <alignment horizontal="left" vertical="center"/>
    </xf>
    <xf numFmtId="9" fontId="4" fillId="0" borderId="0" xfId="21" applyFont="1" applyFill="1" applyBorder="1" applyAlignment="1" applyProtection="1">
      <alignment vertical="center"/>
    </xf>
    <xf numFmtId="2" fontId="4" fillId="0" borderId="0" xfId="15" applyNumberFormat="1" applyFont="1" applyBorder="1" applyAlignment="1">
      <alignment horizontal="center" wrapText="1"/>
    </xf>
    <xf numFmtId="2" fontId="4" fillId="0" borderId="124" xfId="15" applyNumberFormat="1" applyFont="1" applyBorder="1" applyAlignment="1">
      <alignment horizontal="center" wrapText="1"/>
    </xf>
    <xf numFmtId="164" fontId="4" fillId="0" borderId="123" xfId="15" applyFont="1" applyBorder="1" applyAlignment="1">
      <alignment horizontal="center"/>
    </xf>
    <xf numFmtId="164" fontId="36" fillId="0" borderId="123" xfId="15" applyFont="1" applyBorder="1" applyProtection="1"/>
    <xf numFmtId="0" fontId="39" fillId="0" borderId="13" xfId="12" applyFont="1" applyFill="1" applyBorder="1" applyAlignment="1">
      <alignment horizontal="center" vertical="top" wrapText="1"/>
    </xf>
    <xf numFmtId="164" fontId="39" fillId="0" borderId="13" xfId="12" applyNumberFormat="1" applyFont="1" applyFill="1" applyBorder="1" applyAlignment="1">
      <alignment vertical="top" wrapText="1"/>
    </xf>
    <xf numFmtId="164" fontId="4" fillId="0" borderId="13" xfId="15" applyFont="1" applyBorder="1" applyAlignment="1">
      <alignment horizontal="center"/>
    </xf>
    <xf numFmtId="1" fontId="39" fillId="0" borderId="13" xfId="12" applyNumberFormat="1" applyFont="1" applyFill="1" applyBorder="1" applyAlignment="1">
      <alignment horizontal="center" vertical="top" wrapText="1"/>
    </xf>
    <xf numFmtId="164" fontId="17" fillId="6" borderId="13" xfId="15" applyFont="1" applyFill="1" applyBorder="1" applyAlignment="1">
      <alignment horizontal="justify" vertical="top"/>
    </xf>
    <xf numFmtId="164" fontId="7" fillId="0" borderId="13" xfId="15" applyNumberFormat="1" applyFont="1" applyBorder="1" applyAlignment="1">
      <alignment horizontal="right" vertical="top" wrapText="1"/>
    </xf>
    <xf numFmtId="164" fontId="19" fillId="0" borderId="13" xfId="15" applyFont="1" applyBorder="1" applyAlignment="1">
      <alignment horizontal="justify" vertical="top"/>
    </xf>
    <xf numFmtId="0" fontId="1" fillId="0" borderId="65" xfId="15" applyNumberFormat="1" applyFont="1" applyBorder="1" applyAlignment="1">
      <alignment horizontal="center"/>
    </xf>
    <xf numFmtId="1" fontId="1" fillId="0" borderId="13" xfId="15" applyNumberFormat="1" applyFont="1" applyBorder="1" applyAlignment="1">
      <alignment horizontal="center" vertical="center"/>
    </xf>
    <xf numFmtId="1" fontId="1" fillId="0" borderId="13" xfId="15" applyNumberFormat="1" applyFont="1" applyBorder="1" applyAlignment="1">
      <alignment horizontal="center"/>
    </xf>
    <xf numFmtId="2" fontId="1" fillId="0" borderId="13" xfId="15" applyNumberFormat="1" applyFont="1" applyBorder="1" applyAlignment="1">
      <alignment horizontal="right" vertical="top" wrapText="1"/>
    </xf>
    <xf numFmtId="2" fontId="1" fillId="0" borderId="11" xfId="15" applyNumberFormat="1" applyFont="1" applyBorder="1" applyAlignment="1">
      <alignment horizontal="center"/>
    </xf>
    <xf numFmtId="1" fontId="4" fillId="3" borderId="1" xfId="15" applyNumberFormat="1" applyFont="1" applyFill="1" applyBorder="1" applyAlignment="1">
      <alignment horizontal="center"/>
    </xf>
    <xf numFmtId="164" fontId="45" fillId="0" borderId="125" xfId="15" applyFont="1" applyBorder="1" applyAlignment="1" applyProtection="1">
      <alignment horizontal="center"/>
    </xf>
    <xf numFmtId="2" fontId="1" fillId="0" borderId="13" xfId="15" applyNumberFormat="1" applyFont="1" applyBorder="1" applyAlignment="1">
      <alignment horizontal="right"/>
    </xf>
    <xf numFmtId="164" fontId="36" fillId="0" borderId="5" xfId="15" applyFont="1" applyBorder="1" applyProtection="1"/>
    <xf numFmtId="0" fontId="8" fillId="0" borderId="13" xfId="12" quotePrefix="1" applyFont="1" applyFill="1" applyBorder="1" applyAlignment="1">
      <alignment horizontal="left" vertical="top" wrapText="1"/>
    </xf>
    <xf numFmtId="170" fontId="8" fillId="0" borderId="13" xfId="12" applyNumberFormat="1" applyFont="1" applyFill="1" applyBorder="1" applyAlignment="1">
      <alignment vertical="top" wrapText="1"/>
    </xf>
    <xf numFmtId="164" fontId="8" fillId="0" borderId="13" xfId="12" applyNumberFormat="1" applyFont="1" applyFill="1" applyBorder="1" applyAlignment="1">
      <alignment vertical="top" wrapText="1"/>
    </xf>
    <xf numFmtId="1" fontId="1" fillId="0" borderId="0" xfId="15" applyNumberFormat="1" applyFont="1" applyBorder="1" applyAlignment="1">
      <alignment horizontal="center"/>
    </xf>
    <xf numFmtId="164" fontId="19" fillId="0" borderId="13" xfId="15" quotePrefix="1" applyFont="1" applyBorder="1" applyAlignment="1">
      <alignment horizontal="left" vertical="top"/>
    </xf>
    <xf numFmtId="164" fontId="19" fillId="0" borderId="13" xfId="15" applyNumberFormat="1" applyFont="1" applyBorder="1" applyAlignment="1">
      <alignment horizontal="justify" vertical="top"/>
    </xf>
    <xf numFmtId="1" fontId="1" fillId="0" borderId="0" xfId="15" applyNumberFormat="1" applyBorder="1"/>
    <xf numFmtId="1" fontId="1" fillId="0" borderId="0" xfId="15" applyNumberFormat="1"/>
    <xf numFmtId="164" fontId="19" fillId="6" borderId="13" xfId="15" quotePrefix="1" applyFont="1" applyFill="1" applyBorder="1" applyAlignment="1">
      <alignment horizontal="left" vertical="top"/>
    </xf>
    <xf numFmtId="2" fontId="50" fillId="0" borderId="13" xfId="15" applyNumberFormat="1" applyFont="1" applyBorder="1" applyAlignment="1">
      <alignment horizontal="center"/>
    </xf>
    <xf numFmtId="164" fontId="45" fillId="0" borderId="66" xfId="15" applyFont="1" applyBorder="1" applyAlignment="1" applyProtection="1">
      <alignment horizontal="center"/>
    </xf>
    <xf numFmtId="164" fontId="51" fillId="0" borderId="0" xfId="15" applyFont="1" applyBorder="1" applyProtection="1"/>
    <xf numFmtId="0" fontId="1" fillId="0" borderId="0" xfId="15" applyNumberFormat="1" applyFont="1" applyBorder="1" applyAlignment="1">
      <alignment horizontal="center"/>
    </xf>
    <xf numFmtId="164" fontId="4" fillId="0" borderId="0" xfId="15" applyFont="1" applyBorder="1"/>
    <xf numFmtId="164" fontId="1" fillId="0" borderId="0" xfId="15" applyFont="1" applyBorder="1"/>
    <xf numFmtId="164" fontId="1" fillId="0" borderId="0" xfId="15" applyFill="1" applyBorder="1"/>
    <xf numFmtId="2" fontId="17" fillId="0" borderId="0" xfId="14" applyNumberFormat="1" applyFont="1" applyBorder="1" applyAlignment="1">
      <alignment horizontal="center"/>
    </xf>
    <xf numFmtId="165" fontId="17" fillId="0" borderId="16" xfId="17" applyNumberFormat="1" applyFont="1" applyBorder="1" applyAlignment="1">
      <alignment horizontal="center" vertical="center"/>
    </xf>
    <xf numFmtId="165" fontId="17" fillId="0" borderId="90" xfId="17" applyNumberFormat="1" applyFont="1" applyBorder="1" applyAlignment="1">
      <alignment horizontal="center" vertical="center"/>
    </xf>
    <xf numFmtId="165" fontId="17" fillId="0" borderId="39" xfId="17" applyNumberFormat="1" applyFont="1" applyBorder="1" applyAlignment="1">
      <alignment horizontal="center" vertical="center"/>
    </xf>
    <xf numFmtId="165" fontId="17" fillId="0" borderId="0" xfId="17" applyNumberFormat="1" applyFont="1" applyBorder="1" applyAlignment="1">
      <alignment horizontal="center" vertical="center"/>
    </xf>
    <xf numFmtId="165" fontId="17" fillId="0" borderId="23" xfId="17" applyNumberFormat="1" applyFont="1" applyBorder="1" applyAlignment="1">
      <alignment horizontal="center" vertical="center"/>
    </xf>
    <xf numFmtId="165" fontId="17" fillId="0" borderId="56" xfId="17" applyNumberFormat="1" applyFont="1" applyBorder="1" applyAlignment="1">
      <alignment horizontal="center" vertical="center"/>
    </xf>
    <xf numFmtId="2" fontId="16" fillId="0" borderId="23" xfId="14" applyNumberFormat="1" applyFont="1" applyBorder="1" applyAlignment="1">
      <alignment horizontal="center" vertical="center"/>
    </xf>
    <xf numFmtId="165" fontId="7" fillId="0" borderId="16" xfId="17" applyNumberFormat="1" applyFont="1" applyBorder="1" applyAlignment="1">
      <alignment horizontal="center" vertical="center"/>
    </xf>
    <xf numFmtId="165" fontId="7" fillId="0" borderId="0" xfId="17" applyNumberFormat="1" applyFont="1" applyBorder="1" applyAlignment="1">
      <alignment horizontal="center" vertical="center"/>
    </xf>
    <xf numFmtId="20" fontId="12" fillId="0" borderId="16" xfId="0" applyFont="1" applyBorder="1" applyAlignment="1">
      <alignment horizontal="center" vertical="center"/>
    </xf>
    <xf numFmtId="20" fontId="12" fillId="0" borderId="0" xfId="0" applyFont="1" applyBorder="1" applyAlignment="1">
      <alignment horizontal="center" vertical="center"/>
    </xf>
    <xf numFmtId="165" fontId="17" fillId="0" borderId="95" xfId="17" applyNumberFormat="1" applyFont="1" applyBorder="1" applyAlignment="1">
      <alignment horizontal="center" vertical="center"/>
    </xf>
    <xf numFmtId="2" fontId="16" fillId="0" borderId="16" xfId="14" applyNumberFormat="1" applyFont="1" applyBorder="1" applyAlignment="1">
      <alignment horizontal="center" vertical="center"/>
    </xf>
    <xf numFmtId="2" fontId="16" fillId="6" borderId="16" xfId="14" applyNumberFormat="1" applyFont="1" applyFill="1" applyBorder="1" applyAlignment="1">
      <alignment horizontal="center" vertical="center"/>
    </xf>
    <xf numFmtId="20" fontId="12" fillId="0" borderId="16" xfId="0" applyFont="1" applyBorder="1" applyAlignment="1">
      <alignment horizontal="center" vertical="center" wrapText="1"/>
    </xf>
    <xf numFmtId="20" fontId="12" fillId="0" borderId="0" xfId="0" applyFont="1" applyBorder="1" applyAlignment="1">
      <alignment horizontal="center" vertical="center" wrapText="1"/>
    </xf>
    <xf numFmtId="20" fontId="12" fillId="0" borderId="23" xfId="0" applyFont="1" applyBorder="1" applyAlignment="1">
      <alignment horizontal="center" vertical="center" wrapText="1"/>
    </xf>
    <xf numFmtId="20" fontId="12" fillId="0" borderId="1" xfId="0" applyFont="1" applyBorder="1" applyAlignment="1">
      <alignment horizontal="center" vertical="center"/>
    </xf>
    <xf numFmtId="20" fontId="12" fillId="0" borderId="2" xfId="0" applyFont="1" applyBorder="1" applyAlignment="1">
      <alignment horizontal="center" vertical="center"/>
    </xf>
    <xf numFmtId="20" fontId="12" fillId="0" borderId="7" xfId="0" applyFont="1" applyBorder="1" applyAlignment="1">
      <alignment horizontal="center" vertical="center"/>
    </xf>
    <xf numFmtId="2" fontId="21" fillId="0" borderId="39" xfId="14" applyNumberFormat="1" applyFont="1" applyBorder="1" applyAlignment="1">
      <alignment horizontal="center" vertical="center"/>
    </xf>
    <xf numFmtId="2" fontId="21" fillId="0" borderId="0" xfId="14" applyNumberFormat="1" applyFont="1" applyBorder="1" applyAlignment="1">
      <alignment horizontal="center" vertical="center"/>
    </xf>
    <xf numFmtId="2" fontId="21" fillId="0" borderId="16" xfId="14" applyNumberFormat="1" applyFont="1" applyBorder="1" applyAlignment="1">
      <alignment horizontal="center" vertical="center"/>
    </xf>
    <xf numFmtId="2" fontId="21" fillId="0" borderId="1" xfId="14" applyNumberFormat="1" applyFont="1" applyBorder="1" applyAlignment="1">
      <alignment horizontal="center" vertical="center"/>
    </xf>
    <xf numFmtId="2" fontId="21" fillId="0" borderId="23" xfId="14" applyNumberFormat="1" applyFont="1" applyBorder="1" applyAlignment="1">
      <alignment horizontal="center" vertical="center"/>
    </xf>
    <xf numFmtId="2" fontId="21" fillId="4" borderId="23" xfId="14" applyNumberFormat="1" applyFont="1" applyFill="1" applyBorder="1" applyAlignment="1">
      <alignment horizontal="center" vertical="center"/>
    </xf>
    <xf numFmtId="165" fontId="17" fillId="6" borderId="16" xfId="17" applyNumberFormat="1" applyFont="1" applyFill="1" applyBorder="1" applyAlignment="1">
      <alignment horizontal="center" vertical="center"/>
    </xf>
    <xf numFmtId="165" fontId="17" fillId="4" borderId="16" xfId="17" applyNumberFormat="1" applyFont="1" applyFill="1" applyBorder="1" applyAlignment="1">
      <alignment horizontal="center" vertical="center"/>
    </xf>
    <xf numFmtId="2" fontId="1" fillId="0" borderId="0" xfId="15" applyNumberFormat="1" applyFont="1" applyBorder="1" applyAlignment="1">
      <alignment horizontal="center" vertical="center" wrapText="1"/>
    </xf>
    <xf numFmtId="2" fontId="1" fillId="0" borderId="60" xfId="15" applyNumberFormat="1" applyFont="1" applyBorder="1" applyAlignment="1">
      <alignment horizontal="center" vertical="center" wrapText="1"/>
    </xf>
    <xf numFmtId="0" fontId="17" fillId="0" borderId="4" xfId="14" quotePrefix="1" applyNumberFormat="1" applyFont="1" applyBorder="1" applyAlignment="1">
      <alignment horizontal="left" vertical="top" wrapText="1"/>
    </xf>
    <xf numFmtId="16" fontId="26" fillId="4" borderId="1" xfId="0" applyNumberFormat="1" applyFont="1" applyFill="1" applyBorder="1" applyAlignment="1">
      <alignment horizontal="center" vertical="center"/>
    </xf>
    <xf numFmtId="20" fontId="26" fillId="0" borderId="1" xfId="0" applyFont="1" applyFill="1" applyBorder="1" applyAlignment="1">
      <alignment horizontal="justify" vertical="center" wrapText="1"/>
    </xf>
    <xf numFmtId="169" fontId="26" fillId="4" borderId="5" xfId="23" applyNumberFormat="1" applyFont="1" applyFill="1" applyBorder="1" applyAlignment="1" applyProtection="1">
      <alignment horizontal="center" vertical="center" wrapText="1"/>
    </xf>
    <xf numFmtId="16" fontId="26" fillId="4" borderId="8" xfId="0" applyNumberFormat="1" applyFont="1" applyFill="1" applyBorder="1" applyAlignment="1">
      <alignment horizontal="center" vertical="center"/>
    </xf>
    <xf numFmtId="20" fontId="26" fillId="0" borderId="8" xfId="0" applyFont="1" applyFill="1" applyBorder="1" applyAlignment="1">
      <alignment horizontal="justify" vertical="center" wrapText="1"/>
    </xf>
    <xf numFmtId="169" fontId="26" fillId="4" borderId="8" xfId="23" applyNumberFormat="1" applyFont="1" applyFill="1" applyBorder="1" applyAlignment="1" applyProtection="1">
      <alignment horizontal="center" vertical="center" wrapText="1"/>
    </xf>
    <xf numFmtId="20" fontId="26" fillId="4" borderId="8" xfId="0" applyFont="1" applyFill="1" applyBorder="1" applyAlignment="1">
      <alignment horizontal="justify" vertical="center" wrapText="1"/>
    </xf>
    <xf numFmtId="165" fontId="19" fillId="0" borderId="1" xfId="18" applyNumberFormat="1" applyFont="1" applyBorder="1" applyAlignment="1">
      <alignment horizontal="center" vertical="center"/>
    </xf>
    <xf numFmtId="165" fontId="19" fillId="0" borderId="1" xfId="7" applyFont="1" applyBorder="1" applyAlignment="1">
      <alignment horizontal="left" vertical="top" wrapText="1"/>
    </xf>
    <xf numFmtId="20" fontId="26" fillId="4" borderId="1" xfId="0" applyFont="1" applyFill="1" applyBorder="1" applyAlignment="1">
      <alignment horizontal="justify" vertical="center" wrapText="1"/>
    </xf>
    <xf numFmtId="165" fontId="19" fillId="4" borderId="1" xfId="18" applyNumberFormat="1" applyFont="1" applyFill="1" applyBorder="1" applyAlignment="1">
      <alignment horizontal="center" vertical="center"/>
    </xf>
    <xf numFmtId="165" fontId="19" fillId="0" borderId="1" xfId="7" applyFont="1" applyBorder="1" applyAlignment="1">
      <alignment horizontal="left" vertical="center" wrapText="1"/>
    </xf>
    <xf numFmtId="20" fontId="26" fillId="4" borderId="1" xfId="0" applyFont="1" applyFill="1" applyBorder="1" applyAlignment="1">
      <alignment horizontal="justify" vertical="center"/>
    </xf>
    <xf numFmtId="169" fontId="26" fillId="0" borderId="90" xfId="23" applyNumberFormat="1" applyFont="1" applyFill="1" applyBorder="1" applyAlignment="1" applyProtection="1">
      <alignment horizontal="center" vertical="center" wrapText="1"/>
    </xf>
    <xf numFmtId="169" fontId="53" fillId="0" borderId="5" xfId="24" applyNumberFormat="1" applyFont="1" applyFill="1" applyBorder="1" applyAlignment="1" applyProtection="1">
      <alignment horizontal="center" vertical="center"/>
    </xf>
    <xf numFmtId="169" fontId="54" fillId="0" borderId="5" xfId="24" applyNumberFormat="1" applyFont="1" applyFill="1" applyBorder="1" applyAlignment="1" applyProtection="1">
      <alignment horizontal="center" vertical="center"/>
    </xf>
    <xf numFmtId="165" fontId="52" fillId="0" borderId="8" xfId="18" applyNumberFormat="1" applyFont="1" applyBorder="1" applyAlignment="1">
      <alignment horizontal="center" vertical="center"/>
    </xf>
    <xf numFmtId="165" fontId="52" fillId="0" borderId="8" xfId="7" applyFont="1" applyBorder="1" applyAlignment="1">
      <alignment horizontal="left" vertical="top" wrapText="1"/>
    </xf>
    <xf numFmtId="165" fontId="52" fillId="4" borderId="8" xfId="18" applyNumberFormat="1" applyFont="1" applyFill="1" applyBorder="1" applyAlignment="1">
      <alignment horizontal="center" vertical="center"/>
    </xf>
    <xf numFmtId="165" fontId="52" fillId="4" borderId="8" xfId="7" applyFont="1" applyFill="1" applyBorder="1" applyAlignment="1">
      <alignment horizontal="left" vertical="top" wrapText="1"/>
    </xf>
    <xf numFmtId="0" fontId="17" fillId="0" borderId="4" xfId="12" applyFont="1" applyFill="1" applyBorder="1" applyAlignment="1">
      <alignment horizontal="center" vertical="center" wrapText="1"/>
    </xf>
    <xf numFmtId="164" fontId="17" fillId="0" borderId="6" xfId="14" applyNumberFormat="1" applyFont="1" applyBorder="1" applyAlignment="1">
      <alignment horizontal="center" vertical="center" wrapText="1"/>
    </xf>
    <xf numFmtId="0" fontId="17" fillId="0" borderId="6" xfId="12" applyFont="1" applyFill="1" applyBorder="1" applyAlignment="1">
      <alignment horizontal="center" vertical="center" wrapText="1"/>
    </xf>
    <xf numFmtId="0" fontId="16" fillId="0" borderId="6" xfId="14" applyNumberFormat="1" applyFont="1" applyBorder="1" applyAlignment="1">
      <alignment horizontal="center" vertical="center" wrapText="1"/>
    </xf>
    <xf numFmtId="0" fontId="17" fillId="0" borderId="6" xfId="14" applyNumberFormat="1" applyFont="1" applyBorder="1" applyAlignment="1">
      <alignment horizontal="center" vertical="center" wrapText="1"/>
    </xf>
    <xf numFmtId="1" fontId="16" fillId="0" borderId="6" xfId="14" applyNumberFormat="1" applyFont="1" applyBorder="1" applyAlignment="1">
      <alignment horizontal="center" vertical="center"/>
    </xf>
    <xf numFmtId="1" fontId="16" fillId="0" borderId="40" xfId="14" applyNumberFormat="1" applyFont="1" applyBorder="1" applyAlignment="1">
      <alignment horizontal="center" vertical="center"/>
    </xf>
    <xf numFmtId="0" fontId="17" fillId="0" borderId="7" xfId="12" applyFont="1" applyFill="1" applyBorder="1" applyAlignment="1">
      <alignment horizontal="center" vertical="center" wrapText="1"/>
    </xf>
    <xf numFmtId="1" fontId="16" fillId="4" borderId="6" xfId="14" applyNumberFormat="1" applyFont="1" applyFill="1" applyBorder="1" applyAlignment="1">
      <alignment horizontal="center" vertical="center"/>
    </xf>
    <xf numFmtId="164" fontId="17" fillId="4" borderId="6" xfId="14" applyNumberFormat="1" applyFont="1" applyFill="1" applyBorder="1" applyAlignment="1">
      <alignment horizontal="center" vertical="center" wrapText="1"/>
    </xf>
    <xf numFmtId="164" fontId="31" fillId="0" borderId="0" xfId="15" applyFont="1" applyBorder="1" applyAlignment="1" applyProtection="1">
      <alignment horizontal="center"/>
    </xf>
    <xf numFmtId="164" fontId="38" fillId="0" borderId="116" xfId="15" applyFont="1" applyBorder="1" applyAlignment="1" applyProtection="1">
      <alignment horizontal="center"/>
    </xf>
    <xf numFmtId="169" fontId="54" fillId="4" borderId="5" xfId="24" applyNumberFormat="1" applyFont="1" applyFill="1" applyBorder="1" applyAlignment="1" applyProtection="1">
      <alignment horizontal="center" vertical="center"/>
    </xf>
    <xf numFmtId="169" fontId="56" fillId="0" borderId="1" xfId="23" applyNumberFormat="1" applyFont="1" applyFill="1" applyBorder="1" applyAlignment="1" applyProtection="1">
      <alignment horizontal="center" vertical="center" wrapText="1"/>
    </xf>
    <xf numFmtId="169" fontId="56" fillId="4" borderId="90" xfId="23" applyNumberFormat="1" applyFont="1" applyFill="1" applyBorder="1" applyAlignment="1" applyProtection="1">
      <alignment horizontal="center" vertical="center" wrapText="1"/>
    </xf>
    <xf numFmtId="16" fontId="56" fillId="4" borderId="1" xfId="0" applyNumberFormat="1" applyFont="1" applyFill="1" applyBorder="1" applyAlignment="1">
      <alignment horizontal="center" vertical="center"/>
    </xf>
    <xf numFmtId="20" fontId="56" fillId="4" borderId="1" xfId="0" applyFont="1" applyFill="1" applyBorder="1" applyAlignment="1">
      <alignment horizontal="justify" vertical="center"/>
    </xf>
    <xf numFmtId="169" fontId="56" fillId="4" borderId="1" xfId="23" applyNumberFormat="1" applyFont="1" applyFill="1" applyBorder="1" applyAlignment="1" applyProtection="1">
      <alignment horizontal="center" vertical="center" wrapText="1"/>
    </xf>
    <xf numFmtId="20" fontId="26" fillId="6" borderId="1" xfId="0" applyFont="1" applyFill="1" applyBorder="1" applyAlignment="1">
      <alignment vertical="center"/>
    </xf>
    <xf numFmtId="2" fontId="17" fillId="6" borderId="0" xfId="14" applyNumberFormat="1" applyFont="1" applyFill="1" applyBorder="1" applyAlignment="1">
      <alignment horizontal="center"/>
    </xf>
    <xf numFmtId="0" fontId="22" fillId="0" borderId="11" xfId="12" applyFont="1" applyFill="1" applyBorder="1" applyAlignment="1">
      <alignment horizontal="center" vertical="top" wrapText="1"/>
    </xf>
    <xf numFmtId="2" fontId="17" fillId="6" borderId="0" xfId="14" applyNumberFormat="1" applyFont="1" applyFill="1" applyBorder="1" applyAlignment="1">
      <alignment horizontal="center" vertical="center"/>
    </xf>
    <xf numFmtId="1" fontId="16" fillId="4" borderId="63" xfId="14" applyNumberFormat="1" applyFont="1" applyFill="1" applyBorder="1" applyAlignment="1">
      <alignment horizontal="center" vertical="center"/>
    </xf>
    <xf numFmtId="0" fontId="17" fillId="4" borderId="6" xfId="12" applyFont="1" applyFill="1" applyBorder="1" applyAlignment="1">
      <alignment horizontal="center" vertical="center" wrapText="1"/>
    </xf>
    <xf numFmtId="164" fontId="17" fillId="4" borderId="6" xfId="14" applyNumberFormat="1" applyFont="1" applyFill="1" applyBorder="1" applyAlignment="1">
      <alignment horizontal="left" vertical="center"/>
    </xf>
    <xf numFmtId="0" fontId="17" fillId="4" borderId="6" xfId="14" applyNumberFormat="1" applyFont="1" applyFill="1" applyBorder="1" applyAlignment="1">
      <alignment horizontal="center" vertical="center" wrapText="1"/>
    </xf>
    <xf numFmtId="164" fontId="17" fillId="4" borderId="6" xfId="14" applyNumberFormat="1" applyFont="1" applyFill="1" applyBorder="1" applyAlignment="1">
      <alignment horizontal="center" vertical="center"/>
    </xf>
    <xf numFmtId="164" fontId="17" fillId="4" borderId="6" xfId="14" applyNumberFormat="1" applyFont="1" applyFill="1" applyBorder="1" applyAlignment="1">
      <alignment horizontal="justify" vertical="top"/>
    </xf>
    <xf numFmtId="170" fontId="7" fillId="4" borderId="6" xfId="14" applyNumberFormat="1" applyFont="1" applyFill="1" applyBorder="1" applyAlignment="1">
      <alignment horizontal="center"/>
    </xf>
    <xf numFmtId="170" fontId="17" fillId="4" borderId="6" xfId="0" applyNumberFormat="1" applyFont="1" applyFill="1" applyBorder="1" applyAlignment="1">
      <alignment horizontal="center" vertical="center"/>
    </xf>
    <xf numFmtId="170" fontId="17" fillId="4" borderId="6" xfId="0" applyNumberFormat="1" applyFont="1" applyFill="1" applyBorder="1" applyAlignment="1">
      <alignment horizontal="left" vertical="center" wrapText="1"/>
    </xf>
    <xf numFmtId="2" fontId="16" fillId="4" borderId="6" xfId="14" applyNumberFormat="1" applyFont="1" applyFill="1" applyBorder="1" applyAlignment="1">
      <alignment horizontal="center" vertical="center"/>
    </xf>
    <xf numFmtId="2" fontId="1" fillId="4" borderId="13" xfId="15" applyNumberFormat="1" applyFont="1" applyFill="1" applyBorder="1" applyAlignment="1">
      <alignment horizontal="right" vertical="center"/>
    </xf>
    <xf numFmtId="2" fontId="1" fillId="4" borderId="20" xfId="15" applyNumberFormat="1" applyFont="1" applyFill="1" applyBorder="1" applyAlignment="1">
      <alignment horizontal="center" vertical="center" wrapText="1"/>
    </xf>
    <xf numFmtId="2" fontId="4" fillId="4" borderId="13" xfId="15" applyNumberFormat="1" applyFont="1" applyFill="1" applyBorder="1" applyAlignment="1">
      <alignment horizontal="center" vertical="center"/>
    </xf>
    <xf numFmtId="0" fontId="17" fillId="0" borderId="13" xfId="12" applyFont="1" applyFill="1" applyBorder="1" applyAlignment="1">
      <alignment horizontal="center" vertical="center" wrapText="1"/>
    </xf>
    <xf numFmtId="165" fontId="7" fillId="4" borderId="6" xfId="17" applyNumberFormat="1" applyFont="1" applyFill="1" applyBorder="1" applyAlignment="1">
      <alignment horizontal="center" vertical="center"/>
    </xf>
    <xf numFmtId="165" fontId="16" fillId="0" borderId="5" xfId="9" applyFont="1" applyBorder="1" applyAlignment="1">
      <alignment horizontal="center" vertical="center"/>
    </xf>
    <xf numFmtId="165" fontId="7" fillId="4" borderId="25" xfId="17" applyNumberFormat="1" applyFont="1" applyFill="1" applyBorder="1" applyAlignment="1">
      <alignment horizontal="center" vertical="center"/>
    </xf>
    <xf numFmtId="0" fontId="7" fillId="4" borderId="4" xfId="14" applyNumberFormat="1" applyFont="1" applyFill="1" applyBorder="1" applyAlignment="1">
      <alignment horizontal="center" vertical="center" wrapText="1"/>
    </xf>
    <xf numFmtId="0" fontId="7" fillId="4" borderId="7" xfId="14" applyNumberFormat="1" applyFont="1" applyFill="1" applyBorder="1" applyAlignment="1">
      <alignment horizontal="center" vertical="center" wrapText="1"/>
    </xf>
    <xf numFmtId="1" fontId="16" fillId="4" borderId="35" xfId="14" applyNumberFormat="1" applyFont="1" applyFill="1" applyBorder="1" applyAlignment="1">
      <alignment horizontal="center" vertical="center"/>
    </xf>
    <xf numFmtId="1" fontId="16" fillId="4" borderId="108" xfId="14" applyNumberFormat="1" applyFont="1" applyFill="1" applyBorder="1" applyAlignment="1">
      <alignment horizontal="center" vertical="center"/>
    </xf>
    <xf numFmtId="0" fontId="17" fillId="4" borderId="4" xfId="12" applyFont="1" applyFill="1" applyBorder="1" applyAlignment="1">
      <alignment horizontal="center" vertical="center" wrapText="1"/>
    </xf>
    <xf numFmtId="20" fontId="16" fillId="4" borderId="7" xfId="0" applyFont="1" applyFill="1" applyBorder="1" applyAlignment="1">
      <alignment horizontal="center" vertical="center"/>
    </xf>
    <xf numFmtId="164" fontId="17" fillId="4" borderId="4" xfId="14" applyNumberFormat="1" applyFont="1" applyFill="1" applyBorder="1" applyAlignment="1">
      <alignment horizontal="left" vertical="center"/>
    </xf>
    <xf numFmtId="164" fontId="17" fillId="4" borderId="7" xfId="14" applyNumberFormat="1" applyFont="1" applyFill="1" applyBorder="1" applyAlignment="1">
      <alignment horizontal="left" vertical="center"/>
    </xf>
    <xf numFmtId="1" fontId="16" fillId="4" borderId="4" xfId="14" applyNumberFormat="1" applyFont="1" applyFill="1" applyBorder="1" applyAlignment="1">
      <alignment horizontal="center" vertical="center"/>
    </xf>
    <xf numFmtId="1" fontId="16" fillId="4" borderId="7" xfId="14" applyNumberFormat="1" applyFont="1" applyFill="1" applyBorder="1" applyAlignment="1">
      <alignment horizontal="center" vertical="center"/>
    </xf>
    <xf numFmtId="0" fontId="17" fillId="4" borderId="4" xfId="14" applyNumberFormat="1" applyFont="1" applyFill="1" applyBorder="1" applyAlignment="1">
      <alignment horizontal="center" vertical="center" wrapText="1"/>
    </xf>
    <xf numFmtId="0" fontId="17" fillId="4" borderId="7" xfId="14" applyNumberFormat="1" applyFont="1" applyFill="1" applyBorder="1" applyAlignment="1">
      <alignment horizontal="center" vertical="center" wrapText="1"/>
    </xf>
    <xf numFmtId="165" fontId="16" fillId="6" borderId="4" xfId="19" applyNumberFormat="1" applyFont="1" applyFill="1" applyBorder="1" applyAlignment="1">
      <alignment horizontal="center" vertical="center"/>
    </xf>
    <xf numFmtId="20" fontId="16" fillId="6" borderId="7" xfId="0" applyFont="1" applyFill="1" applyBorder="1" applyAlignment="1">
      <alignment horizontal="center" vertical="center"/>
    </xf>
    <xf numFmtId="165" fontId="17" fillId="6" borderId="4" xfId="17" applyNumberFormat="1" applyFont="1" applyFill="1" applyBorder="1" applyAlignment="1">
      <alignment horizontal="left" vertical="center"/>
    </xf>
    <xf numFmtId="165" fontId="17" fillId="6" borderId="7" xfId="17" applyNumberFormat="1" applyFont="1" applyFill="1" applyBorder="1" applyAlignment="1">
      <alignment horizontal="left" vertical="center"/>
    </xf>
    <xf numFmtId="165" fontId="17" fillId="6" borderId="4" xfId="17" applyNumberFormat="1" applyFont="1" applyFill="1" applyBorder="1" applyAlignment="1">
      <alignment horizontal="center" vertical="center"/>
    </xf>
    <xf numFmtId="165" fontId="17" fillId="6" borderId="7" xfId="17" applyNumberFormat="1" applyFont="1" applyFill="1" applyBorder="1" applyAlignment="1">
      <alignment horizontal="center" vertical="center"/>
    </xf>
    <xf numFmtId="0" fontId="7" fillId="6" borderId="4" xfId="14" applyNumberFormat="1" applyFont="1" applyFill="1" applyBorder="1" applyAlignment="1">
      <alignment horizontal="center" vertical="center" wrapText="1"/>
    </xf>
    <xf numFmtId="0" fontId="7" fillId="6" borderId="7" xfId="14" applyNumberFormat="1" applyFont="1" applyFill="1" applyBorder="1" applyAlignment="1">
      <alignment horizontal="center" vertical="center" wrapText="1"/>
    </xf>
    <xf numFmtId="0" fontId="17" fillId="0" borderId="4" xfId="12" applyFont="1" applyFill="1" applyBorder="1" applyAlignment="1">
      <alignment horizontal="center" vertical="center" wrapText="1"/>
    </xf>
    <xf numFmtId="0" fontId="17" fillId="0" borderId="25" xfId="12" applyFont="1" applyFill="1" applyBorder="1" applyAlignment="1">
      <alignment horizontal="center" vertical="center" wrapText="1"/>
    </xf>
    <xf numFmtId="164" fontId="5" fillId="0" borderId="2" xfId="15" applyFont="1" applyBorder="1" applyAlignment="1">
      <alignment horizontal="left" vertical="center"/>
    </xf>
    <xf numFmtId="164" fontId="5" fillId="0" borderId="7" xfId="15" applyFont="1" applyBorder="1" applyAlignment="1">
      <alignment horizontal="left" vertical="center"/>
    </xf>
    <xf numFmtId="1" fontId="16" fillId="0" borderId="4" xfId="14" applyNumberFormat="1" applyFont="1" applyBorder="1" applyAlignment="1">
      <alignment horizontal="center" vertical="center"/>
    </xf>
    <xf numFmtId="1" fontId="16" fillId="0" borderId="7" xfId="14" applyNumberFormat="1" applyFont="1" applyBorder="1" applyAlignment="1">
      <alignment horizontal="center" vertical="center"/>
    </xf>
    <xf numFmtId="1" fontId="16" fillId="0" borderId="25" xfId="14" applyNumberFormat="1" applyFont="1" applyBorder="1" applyAlignment="1">
      <alignment horizontal="center" vertical="center"/>
    </xf>
    <xf numFmtId="164" fontId="17" fillId="0" borderId="4" xfId="14" applyNumberFormat="1" applyFont="1" applyBorder="1" applyAlignment="1">
      <alignment horizontal="left" vertical="center"/>
    </xf>
    <xf numFmtId="164" fontId="17" fillId="0" borderId="25" xfId="14" applyNumberFormat="1" applyFont="1" applyBorder="1" applyAlignment="1">
      <alignment horizontal="left" vertical="center"/>
    </xf>
    <xf numFmtId="164" fontId="17" fillId="0" borderId="7" xfId="14" applyNumberFormat="1" applyFont="1" applyBorder="1" applyAlignment="1">
      <alignment horizontal="left" vertical="center"/>
    </xf>
    <xf numFmtId="0" fontId="7" fillId="0" borderId="4" xfId="14" applyNumberFormat="1" applyFont="1" applyBorder="1" applyAlignment="1">
      <alignment horizontal="center" vertical="center" wrapText="1"/>
    </xf>
    <xf numFmtId="0" fontId="7" fillId="0" borderId="25" xfId="14" applyNumberFormat="1" applyFont="1" applyBorder="1" applyAlignment="1">
      <alignment horizontal="center" vertical="center" wrapText="1"/>
    </xf>
    <xf numFmtId="1" fontId="16" fillId="0" borderId="16" xfId="14" applyNumberFormat="1" applyFont="1" applyBorder="1" applyAlignment="1">
      <alignment horizontal="center" vertical="center"/>
    </xf>
    <xf numFmtId="1" fontId="16" fillId="0" borderId="42" xfId="14" applyNumberFormat="1" applyFont="1" applyBorder="1" applyAlignment="1">
      <alignment horizontal="center" vertical="center"/>
    </xf>
    <xf numFmtId="165" fontId="16" fillId="0" borderId="16" xfId="7" applyFont="1" applyBorder="1" applyAlignment="1">
      <alignment horizontal="center" vertical="center"/>
    </xf>
    <xf numFmtId="20" fontId="16" fillId="0" borderId="42" xfId="0" applyFont="1" applyBorder="1" applyAlignment="1">
      <alignment horizontal="center" vertical="center"/>
    </xf>
    <xf numFmtId="165" fontId="17" fillId="0" borderId="16" xfId="17" applyNumberFormat="1" applyFont="1" applyBorder="1" applyAlignment="1">
      <alignment horizontal="left" vertical="center"/>
    </xf>
    <xf numFmtId="165" fontId="17" fillId="0" borderId="42" xfId="17" applyNumberFormat="1" applyFont="1" applyBorder="1" applyAlignment="1">
      <alignment horizontal="left" vertical="center"/>
    </xf>
    <xf numFmtId="1" fontId="1" fillId="0" borderId="48" xfId="14" applyNumberFormat="1" applyFont="1" applyBorder="1" applyAlignment="1">
      <alignment horizontal="center" vertical="center"/>
    </xf>
    <xf numFmtId="1" fontId="1" fillId="0" borderId="54" xfId="14" applyNumberFormat="1" applyFont="1" applyBorder="1" applyAlignment="1">
      <alignment horizontal="center" vertical="center"/>
    </xf>
    <xf numFmtId="0" fontId="17" fillId="0" borderId="9" xfId="12" applyFont="1" applyFill="1" applyBorder="1" applyAlignment="1">
      <alignment horizontal="center" vertical="center" wrapText="1"/>
    </xf>
    <xf numFmtId="0" fontId="17" fillId="0" borderId="38" xfId="12" applyFont="1" applyFill="1" applyBorder="1" applyAlignment="1">
      <alignment horizontal="center" vertical="center" wrapText="1"/>
    </xf>
    <xf numFmtId="1" fontId="16" fillId="0" borderId="35" xfId="14" applyNumberFormat="1" applyFont="1" applyBorder="1" applyAlignment="1">
      <alignment horizontal="center" vertical="center"/>
    </xf>
    <xf numFmtId="1" fontId="16" fillId="0" borderId="40" xfId="14" applyNumberFormat="1" applyFont="1" applyBorder="1" applyAlignment="1">
      <alignment horizontal="center" vertical="center"/>
    </xf>
    <xf numFmtId="0" fontId="19" fillId="0" borderId="35" xfId="17" applyNumberFormat="1" applyFont="1" applyBorder="1" applyAlignment="1">
      <alignment horizontal="center" vertical="center"/>
    </xf>
    <xf numFmtId="0" fontId="19" fillId="0" borderId="40" xfId="17" applyNumberFormat="1" applyFont="1" applyBorder="1" applyAlignment="1">
      <alignment horizontal="center" vertical="center"/>
    </xf>
    <xf numFmtId="165" fontId="16" fillId="0" borderId="4" xfId="19" applyNumberFormat="1" applyFont="1" applyBorder="1" applyAlignment="1">
      <alignment horizontal="center" vertical="center"/>
    </xf>
    <xf numFmtId="165" fontId="16" fillId="0" borderId="6" xfId="19" applyNumberFormat="1" applyFont="1" applyBorder="1" applyAlignment="1">
      <alignment horizontal="center" vertical="center"/>
    </xf>
    <xf numFmtId="165" fontId="19" fillId="0" borderId="4" xfId="17" applyNumberFormat="1" applyFont="1" applyBorder="1" applyAlignment="1">
      <alignment horizontal="left" vertical="center"/>
    </xf>
    <xf numFmtId="165" fontId="19" fillId="0" borderId="6" xfId="17" applyNumberFormat="1" applyFont="1" applyBorder="1" applyAlignment="1">
      <alignment horizontal="left" vertical="center"/>
    </xf>
    <xf numFmtId="164" fontId="17" fillId="0" borderId="4" xfId="14" applyNumberFormat="1" applyFont="1" applyBorder="1" applyAlignment="1">
      <alignment horizontal="center" vertical="center" wrapText="1"/>
    </xf>
    <xf numFmtId="164" fontId="17" fillId="0" borderId="6" xfId="14" applyNumberFormat="1" applyFont="1" applyBorder="1" applyAlignment="1">
      <alignment horizontal="center" vertical="center" wrapText="1"/>
    </xf>
    <xf numFmtId="1" fontId="1" fillId="0" borderId="35" xfId="14" applyNumberFormat="1" applyFont="1" applyBorder="1" applyAlignment="1">
      <alignment horizontal="center" vertical="center"/>
    </xf>
    <xf numFmtId="1" fontId="1" fillId="0" borderId="108" xfId="14" applyNumberFormat="1" applyFont="1" applyBorder="1" applyAlignment="1">
      <alignment horizontal="center" vertical="center"/>
    </xf>
    <xf numFmtId="20" fontId="16" fillId="0" borderId="7" xfId="0" applyFont="1" applyBorder="1" applyAlignment="1">
      <alignment horizontal="center" vertical="center"/>
    </xf>
    <xf numFmtId="164" fontId="5" fillId="0" borderId="4" xfId="14" applyNumberFormat="1" applyFont="1" applyBorder="1" applyAlignment="1">
      <alignment horizontal="left" vertical="center"/>
    </xf>
    <xf numFmtId="164" fontId="5" fillId="0" borderId="7" xfId="14" applyNumberFormat="1" applyFont="1" applyBorder="1" applyAlignment="1">
      <alignment horizontal="left" vertical="center"/>
    </xf>
    <xf numFmtId="164" fontId="17" fillId="0" borderId="7" xfId="14" applyNumberFormat="1" applyFont="1" applyBorder="1" applyAlignment="1">
      <alignment horizontal="center" vertical="center" wrapText="1"/>
    </xf>
    <xf numFmtId="0" fontId="17" fillId="0" borderId="4" xfId="14" applyNumberFormat="1" applyFont="1" applyBorder="1" applyAlignment="1">
      <alignment horizontal="left" vertical="center" wrapText="1"/>
    </xf>
    <xf numFmtId="0" fontId="17" fillId="0" borderId="6" xfId="14" applyNumberFormat="1" applyFont="1" applyBorder="1" applyAlignment="1">
      <alignment horizontal="left" vertical="center" wrapText="1"/>
    </xf>
    <xf numFmtId="0" fontId="17" fillId="0" borderId="6" xfId="12" applyFont="1" applyFill="1" applyBorder="1" applyAlignment="1">
      <alignment horizontal="center" vertical="center" wrapText="1"/>
    </xf>
    <xf numFmtId="0" fontId="17" fillId="0" borderId="35" xfId="17" applyNumberFormat="1" applyFont="1" applyBorder="1" applyAlignment="1">
      <alignment horizontal="center" vertical="center"/>
    </xf>
    <xf numFmtId="0" fontId="17" fillId="0" borderId="40" xfId="17" applyNumberFormat="1" applyFont="1" applyBorder="1" applyAlignment="1">
      <alignment horizontal="center" vertical="center"/>
    </xf>
    <xf numFmtId="165" fontId="17" fillId="0" borderId="4" xfId="17" applyNumberFormat="1" applyFont="1" applyBorder="1" applyAlignment="1">
      <alignment horizontal="left" vertical="center"/>
    </xf>
    <xf numFmtId="165" fontId="17" fillId="0" borderId="6" xfId="17" applyNumberFormat="1" applyFont="1" applyBorder="1" applyAlignment="1">
      <alignment horizontal="left" vertical="center"/>
    </xf>
    <xf numFmtId="0" fontId="17" fillId="0" borderId="4" xfId="14" applyNumberFormat="1" applyFont="1" applyBorder="1" applyAlignment="1">
      <alignment horizontal="center" vertical="center" wrapText="1"/>
    </xf>
    <xf numFmtId="0" fontId="17" fillId="0" borderId="6" xfId="14" applyNumberFormat="1" applyFont="1" applyBorder="1" applyAlignment="1">
      <alignment horizontal="center" vertical="center" wrapText="1"/>
    </xf>
    <xf numFmtId="164" fontId="17" fillId="0" borderId="4" xfId="14" applyNumberFormat="1" applyFont="1" applyBorder="1" applyAlignment="1">
      <alignment horizontal="center" vertical="center"/>
    </xf>
    <xf numFmtId="164" fontId="17" fillId="0" borderId="6" xfId="14" applyNumberFormat="1" applyFont="1" applyBorder="1" applyAlignment="1">
      <alignment horizontal="center" vertical="center"/>
    </xf>
    <xf numFmtId="0" fontId="17" fillId="0" borderId="108" xfId="17" applyNumberFormat="1" applyFont="1" applyBorder="1" applyAlignment="1">
      <alignment horizontal="center" vertical="center"/>
    </xf>
    <xf numFmtId="165" fontId="17" fillId="0" borderId="7" xfId="17" applyNumberFormat="1" applyFont="1" applyBorder="1" applyAlignment="1">
      <alignment horizontal="left" vertical="center"/>
    </xf>
    <xf numFmtId="0" fontId="17" fillId="0" borderId="7" xfId="14" applyNumberFormat="1" applyFont="1" applyBorder="1" applyAlignment="1">
      <alignment horizontal="center" vertical="center" wrapText="1"/>
    </xf>
    <xf numFmtId="20" fontId="16" fillId="0" borderId="6" xfId="0" applyFont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4" borderId="89" xfId="0" applyNumberFormat="1" applyFont="1" applyFill="1" applyBorder="1" applyAlignment="1">
      <alignment horizontal="center" vertical="center" wrapText="1"/>
    </xf>
    <xf numFmtId="0" fontId="11" fillId="4" borderId="109" xfId="0" applyNumberFormat="1" applyFont="1" applyFill="1" applyBorder="1" applyAlignment="1">
      <alignment horizontal="center" vertical="center" wrapText="1"/>
    </xf>
    <xf numFmtId="2" fontId="11" fillId="4" borderId="2" xfId="0" quotePrefix="1" applyNumberFormat="1" applyFont="1" applyFill="1" applyBorder="1" applyAlignment="1">
      <alignment horizontal="center" vertical="center" wrapText="1"/>
    </xf>
    <xf numFmtId="2" fontId="11" fillId="4" borderId="6" xfId="0" quotePrefix="1" applyNumberFormat="1" applyFont="1" applyFill="1" applyBorder="1" applyAlignment="1">
      <alignment horizontal="center" vertical="center" wrapText="1"/>
    </xf>
    <xf numFmtId="2" fontId="11" fillId="4" borderId="7" xfId="0" quotePrefix="1" applyNumberFormat="1" applyFont="1" applyFill="1" applyBorder="1" applyAlignment="1">
      <alignment horizontal="center" vertical="center" wrapText="1"/>
    </xf>
    <xf numFmtId="167" fontId="7" fillId="0" borderId="89" xfId="16" applyNumberFormat="1" applyFont="1" applyBorder="1" applyAlignment="1">
      <alignment horizontal="center" vertical="center" wrapText="1"/>
    </xf>
    <xf numFmtId="167" fontId="7" fillId="0" borderId="90" xfId="16" applyNumberFormat="1" applyFont="1" applyBorder="1" applyAlignment="1">
      <alignment horizontal="center" vertical="center" wrapText="1"/>
    </xf>
    <xf numFmtId="167" fontId="7" fillId="0" borderId="109" xfId="16" applyNumberFormat="1" applyFont="1" applyBorder="1" applyAlignment="1">
      <alignment horizontal="center" vertical="center" wrapText="1"/>
    </xf>
    <xf numFmtId="168" fontId="11" fillId="4" borderId="1" xfId="0" quotePrefix="1" applyNumberFormat="1" applyFont="1" applyFill="1" applyBorder="1" applyAlignment="1">
      <alignment horizontal="center" vertical="center" wrapText="1"/>
    </xf>
    <xf numFmtId="168" fontId="11" fillId="4" borderId="1" xfId="0" applyNumberFormat="1" applyFont="1" applyFill="1" applyBorder="1" applyAlignment="1">
      <alignment horizontal="center" vertical="center" wrapText="1"/>
    </xf>
    <xf numFmtId="164" fontId="6" fillId="0" borderId="0" xfId="14" applyNumberFormat="1" applyFont="1" applyBorder="1" applyAlignment="1" applyProtection="1">
      <alignment vertical="center"/>
    </xf>
    <xf numFmtId="164" fontId="6" fillId="0" borderId="0" xfId="14" quotePrefix="1" applyNumberFormat="1" applyFont="1" applyBorder="1" applyAlignment="1" applyProtection="1">
      <alignment vertical="center"/>
    </xf>
    <xf numFmtId="164" fontId="3" fillId="0" borderId="0" xfId="14" applyNumberFormat="1" applyFont="1" applyBorder="1" applyAlignment="1" applyProtection="1">
      <alignment horizontal="center" vertical="center"/>
    </xf>
    <xf numFmtId="164" fontId="3" fillId="0" borderId="39" xfId="14" quotePrefix="1" applyNumberFormat="1" applyFont="1" applyBorder="1" applyAlignment="1" applyProtection="1">
      <alignment horizontal="left" vertical="center"/>
    </xf>
    <xf numFmtId="165" fontId="7" fillId="0" borderId="2" xfId="16" applyNumberFormat="1" applyFont="1" applyBorder="1" applyAlignment="1">
      <alignment horizontal="center" vertical="center" wrapText="1"/>
    </xf>
    <xf numFmtId="165" fontId="7" fillId="0" borderId="6" xfId="16" applyNumberFormat="1" applyFont="1" applyBorder="1" applyAlignment="1">
      <alignment horizontal="center" vertical="center" wrapText="1"/>
    </xf>
    <xf numFmtId="165" fontId="7" fillId="0" borderId="7" xfId="16" applyNumberFormat="1" applyFont="1" applyBorder="1" applyAlignment="1">
      <alignment horizontal="center" vertical="center" wrapText="1"/>
    </xf>
    <xf numFmtId="166" fontId="11" fillId="4" borderId="2" xfId="8" quotePrefix="1" applyNumberFormat="1" applyFont="1" applyFill="1" applyBorder="1" applyAlignment="1">
      <alignment horizontal="center" vertical="center" wrapText="1"/>
    </xf>
    <xf numFmtId="165" fontId="7" fillId="0" borderId="2" xfId="16" applyNumberFormat="1" applyFont="1" applyBorder="1" applyAlignment="1">
      <alignment horizontal="left" vertical="center"/>
    </xf>
    <xf numFmtId="165" fontId="7" fillId="0" borderId="6" xfId="16" applyNumberFormat="1" applyFont="1" applyBorder="1" applyAlignment="1">
      <alignment horizontal="left" vertical="center"/>
    </xf>
    <xf numFmtId="165" fontId="7" fillId="0" borderId="7" xfId="16" applyNumberFormat="1" applyFont="1" applyBorder="1" applyAlignment="1">
      <alignment horizontal="left" vertical="center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166" fontId="11" fillId="4" borderId="2" xfId="0" quotePrefix="1" applyNumberFormat="1" applyFont="1" applyFill="1" applyBorder="1" applyAlignment="1">
      <alignment horizontal="center" vertical="center" wrapText="1"/>
    </xf>
    <xf numFmtId="166" fontId="11" fillId="4" borderId="6" xfId="0" quotePrefix="1" applyNumberFormat="1" applyFont="1" applyFill="1" applyBorder="1" applyAlignment="1">
      <alignment horizontal="center" vertical="center" wrapText="1"/>
    </xf>
    <xf numFmtId="166" fontId="11" fillId="4" borderId="7" xfId="0" quotePrefix="1" applyNumberFormat="1" applyFont="1" applyFill="1" applyBorder="1" applyAlignment="1">
      <alignment horizontal="center" vertical="center" wrapText="1"/>
    </xf>
    <xf numFmtId="164" fontId="14" fillId="0" borderId="1" xfId="14" applyNumberFormat="1" applyFont="1" applyBorder="1" applyAlignment="1" applyProtection="1">
      <alignment horizontal="center" vertical="center"/>
    </xf>
    <xf numFmtId="164" fontId="14" fillId="0" borderId="1" xfId="14" applyNumberFormat="1" applyFont="1" applyBorder="1" applyAlignment="1" applyProtection="1">
      <alignment horizontal="center" vertical="center" wrapText="1"/>
    </xf>
    <xf numFmtId="164" fontId="7" fillId="0" borderId="1" xfId="12" quotePrefix="1" applyNumberFormat="1" applyFont="1" applyFill="1" applyBorder="1" applyAlignment="1">
      <alignment horizontal="center" vertical="center" wrapText="1"/>
    </xf>
    <xf numFmtId="165" fontId="7" fillId="0" borderId="2" xfId="16" applyNumberFormat="1" applyFont="1" applyBorder="1" applyAlignment="1">
      <alignment horizontal="center" vertical="center"/>
    </xf>
    <xf numFmtId="165" fontId="7" fillId="0" borderId="6" xfId="16" applyNumberFormat="1" applyFont="1" applyBorder="1" applyAlignment="1">
      <alignment horizontal="center" vertical="center"/>
    </xf>
    <xf numFmtId="165" fontId="7" fillId="0" borderId="7" xfId="16" applyNumberFormat="1" applyFont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 wrapText="1"/>
    </xf>
    <xf numFmtId="1" fontId="11" fillId="4" borderId="6" xfId="0" applyNumberFormat="1" applyFont="1" applyFill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center" vertical="center" wrapText="1"/>
    </xf>
    <xf numFmtId="0" fontId="11" fillId="4" borderId="2" xfId="8" applyNumberFormat="1" applyFont="1" applyFill="1" applyBorder="1" applyAlignment="1">
      <alignment horizontal="center" vertical="center" wrapText="1"/>
    </xf>
    <xf numFmtId="0" fontId="11" fillId="4" borderId="6" xfId="8" applyNumberFormat="1" applyFont="1" applyFill="1" applyBorder="1" applyAlignment="1">
      <alignment horizontal="center" vertical="center" wrapText="1"/>
    </xf>
    <xf numFmtId="0" fontId="11" fillId="4" borderId="7" xfId="8" applyNumberFormat="1" applyFont="1" applyFill="1" applyBorder="1" applyAlignment="1">
      <alignment horizontal="center" vertical="center" wrapText="1"/>
    </xf>
    <xf numFmtId="166" fontId="13" fillId="4" borderId="1" xfId="0" quotePrefix="1" applyNumberFormat="1" applyFont="1" applyFill="1" applyBorder="1" applyAlignment="1">
      <alignment horizontal="center" vertical="center" wrapText="1"/>
    </xf>
    <xf numFmtId="165" fontId="7" fillId="0" borderId="1" xfId="17" applyNumberFormat="1" applyFont="1" applyBorder="1" applyAlignment="1">
      <alignment horizontal="center" vertical="center" wrapText="1"/>
    </xf>
    <xf numFmtId="1" fontId="16" fillId="0" borderId="108" xfId="14" applyNumberFormat="1" applyFont="1" applyBorder="1" applyAlignment="1">
      <alignment horizontal="center" vertical="center"/>
    </xf>
    <xf numFmtId="0" fontId="17" fillId="0" borderId="7" xfId="14" applyNumberFormat="1" applyFont="1" applyBorder="1" applyAlignment="1">
      <alignment horizontal="left" vertical="center" wrapText="1"/>
    </xf>
    <xf numFmtId="165" fontId="17" fillId="4" borderId="4" xfId="0" applyNumberFormat="1" applyFont="1" applyFill="1" applyBorder="1" applyAlignment="1">
      <alignment horizontal="left" vertical="center"/>
    </xf>
    <xf numFmtId="165" fontId="17" fillId="4" borderId="6" xfId="0" applyNumberFormat="1" applyFont="1" applyFill="1" applyBorder="1" applyAlignment="1">
      <alignment horizontal="left" vertical="center"/>
    </xf>
    <xf numFmtId="164" fontId="17" fillId="4" borderId="4" xfId="14" applyNumberFormat="1" applyFont="1" applyFill="1" applyBorder="1" applyAlignment="1">
      <alignment horizontal="center" vertical="center" wrapText="1"/>
    </xf>
    <xf numFmtId="164" fontId="17" fillId="4" borderId="6" xfId="14" applyNumberFormat="1" applyFont="1" applyFill="1" applyBorder="1" applyAlignment="1">
      <alignment horizontal="center" vertical="center" wrapText="1"/>
    </xf>
    <xf numFmtId="1" fontId="16" fillId="4" borderId="6" xfId="14" applyNumberFormat="1" applyFont="1" applyFill="1" applyBorder="1" applyAlignment="1">
      <alignment horizontal="center" vertical="center"/>
    </xf>
    <xf numFmtId="0" fontId="17" fillId="0" borderId="4" xfId="14" quotePrefix="1" applyNumberFormat="1" applyFont="1" applyBorder="1" applyAlignment="1">
      <alignment horizontal="left" vertical="center" wrapText="1"/>
    </xf>
    <xf numFmtId="0" fontId="17" fillId="0" borderId="6" xfId="14" quotePrefix="1" applyNumberFormat="1" applyFont="1" applyBorder="1" applyAlignment="1">
      <alignment horizontal="left" vertical="center" wrapText="1"/>
    </xf>
    <xf numFmtId="164" fontId="17" fillId="0" borderId="9" xfId="14" applyNumberFormat="1" applyFont="1" applyBorder="1" applyAlignment="1">
      <alignment horizontal="center" vertical="center" wrapText="1"/>
    </xf>
    <xf numFmtId="164" fontId="17" fillId="0" borderId="18" xfId="14" applyNumberFormat="1" applyFont="1" applyBorder="1" applyAlignment="1">
      <alignment horizontal="center" vertical="center" wrapText="1"/>
    </xf>
    <xf numFmtId="0" fontId="17" fillId="0" borderId="48" xfId="14" applyNumberFormat="1" applyFont="1" applyBorder="1" applyAlignment="1">
      <alignment horizontal="center" vertical="center" wrapText="1"/>
    </xf>
    <xf numFmtId="0" fontId="17" fillId="0" borderId="63" xfId="14" applyNumberFormat="1" applyFont="1" applyBorder="1" applyAlignment="1">
      <alignment horizontal="center" vertical="center" wrapText="1"/>
    </xf>
    <xf numFmtId="0" fontId="8" fillId="0" borderId="35" xfId="17" applyNumberFormat="1" applyFont="1" applyBorder="1" applyAlignment="1">
      <alignment horizontal="center" vertical="center"/>
    </xf>
    <xf numFmtId="0" fontId="8" fillId="0" borderId="40" xfId="17" applyNumberFormat="1" applyFont="1" applyBorder="1" applyAlignment="1">
      <alignment horizontal="center" vertical="center"/>
    </xf>
    <xf numFmtId="1" fontId="16" fillId="0" borderId="48" xfId="14" applyNumberFormat="1" applyFont="1" applyBorder="1" applyAlignment="1">
      <alignment horizontal="center" vertical="center"/>
    </xf>
    <xf numFmtId="1" fontId="16" fillId="0" borderId="63" xfId="14" applyNumberFormat="1" applyFont="1" applyBorder="1" applyAlignment="1">
      <alignment horizontal="center" vertical="center"/>
    </xf>
    <xf numFmtId="0" fontId="17" fillId="4" borderId="4" xfId="14" applyNumberFormat="1" applyFont="1" applyFill="1" applyBorder="1" applyAlignment="1">
      <alignment horizontal="left" vertical="center" wrapText="1"/>
    </xf>
    <xf numFmtId="0" fontId="17" fillId="4" borderId="6" xfId="14" applyNumberFormat="1" applyFont="1" applyFill="1" applyBorder="1" applyAlignment="1">
      <alignment horizontal="left" vertical="center" wrapText="1"/>
    </xf>
    <xf numFmtId="1" fontId="16" fillId="0" borderId="26" xfId="14" applyNumberFormat="1" applyFont="1" applyBorder="1" applyAlignment="1">
      <alignment horizontal="center" vertical="center"/>
    </xf>
    <xf numFmtId="20" fontId="16" fillId="0" borderId="25" xfId="0" applyFont="1" applyBorder="1" applyAlignment="1">
      <alignment horizontal="center" vertical="center"/>
    </xf>
    <xf numFmtId="0" fontId="17" fillId="0" borderId="25" xfId="14" applyNumberFormat="1" applyFont="1" applyBorder="1" applyAlignment="1">
      <alignment horizontal="left" vertical="center" wrapText="1"/>
    </xf>
    <xf numFmtId="164" fontId="17" fillId="0" borderId="25" xfId="14" applyNumberFormat="1" applyFont="1" applyBorder="1" applyAlignment="1">
      <alignment horizontal="center" vertical="center" wrapText="1"/>
    </xf>
    <xf numFmtId="0" fontId="17" fillId="0" borderId="25" xfId="14" applyNumberFormat="1" applyFont="1" applyBorder="1" applyAlignment="1">
      <alignment horizontal="center" vertical="center" wrapText="1"/>
    </xf>
    <xf numFmtId="164" fontId="17" fillId="0" borderId="7" xfId="14" applyNumberFormat="1" applyFont="1" applyBorder="1" applyAlignment="1">
      <alignment horizontal="center" vertical="center"/>
    </xf>
    <xf numFmtId="0" fontId="7" fillId="0" borderId="6" xfId="14" applyNumberFormat="1" applyFont="1" applyBorder="1" applyAlignment="1">
      <alignment horizontal="center" vertical="center" wrapText="1"/>
    </xf>
    <xf numFmtId="0" fontId="17" fillId="4" borderId="7" xfId="12" applyFont="1" applyFill="1" applyBorder="1" applyAlignment="1">
      <alignment horizontal="center" vertical="center" wrapText="1"/>
    </xf>
    <xf numFmtId="0" fontId="7" fillId="0" borderId="7" xfId="14" applyNumberFormat="1" applyFont="1" applyBorder="1" applyAlignment="1">
      <alignment horizontal="center" vertical="center" wrapText="1"/>
    </xf>
    <xf numFmtId="0" fontId="17" fillId="0" borderId="4" xfId="14" applyNumberFormat="1" applyFont="1" applyBorder="1" applyAlignment="1">
      <alignment horizontal="left" vertical="center"/>
    </xf>
    <xf numFmtId="0" fontId="17" fillId="0" borderId="6" xfId="14" applyNumberFormat="1" applyFont="1" applyBorder="1" applyAlignment="1">
      <alignment horizontal="left" vertical="center"/>
    </xf>
    <xf numFmtId="164" fontId="17" fillId="4" borderId="7" xfId="14" applyNumberFormat="1" applyFont="1" applyFill="1" applyBorder="1" applyAlignment="1">
      <alignment horizontal="center" vertical="center" wrapText="1"/>
    </xf>
    <xf numFmtId="0" fontId="7" fillId="0" borderId="2" xfId="14" applyNumberFormat="1" applyFont="1" applyBorder="1" applyAlignment="1">
      <alignment horizontal="center" vertical="center" wrapText="1"/>
    </xf>
    <xf numFmtId="1" fontId="16" fillId="0" borderId="35" xfId="14" applyNumberFormat="1" applyFont="1" applyBorder="1" applyAlignment="1">
      <alignment horizontal="center" vertical="center" wrapText="1"/>
    </xf>
    <xf numFmtId="1" fontId="16" fillId="0" borderId="108" xfId="14" applyNumberFormat="1" applyFont="1" applyBorder="1" applyAlignment="1">
      <alignment horizontal="center" vertical="center" wrapText="1"/>
    </xf>
    <xf numFmtId="165" fontId="16" fillId="0" borderId="7" xfId="19" applyNumberFormat="1" applyFont="1" applyBorder="1" applyAlignment="1">
      <alignment horizontal="center" vertical="center"/>
    </xf>
    <xf numFmtId="20" fontId="16" fillId="0" borderId="38" xfId="0" applyFont="1" applyBorder="1" applyAlignment="1">
      <alignment horizontal="center" vertical="center"/>
    </xf>
    <xf numFmtId="0" fontId="17" fillId="0" borderId="16" xfId="14" applyNumberFormat="1" applyFont="1" applyBorder="1" applyAlignment="1">
      <alignment horizontal="left" vertical="center" wrapText="1"/>
    </xf>
    <xf numFmtId="0" fontId="17" fillId="0" borderId="39" xfId="14" applyNumberFormat="1" applyFont="1" applyBorder="1" applyAlignment="1">
      <alignment horizontal="left" vertical="center" wrapText="1"/>
    </xf>
    <xf numFmtId="164" fontId="17" fillId="0" borderId="48" xfId="14" applyNumberFormat="1" applyFont="1" applyBorder="1" applyAlignment="1">
      <alignment horizontal="center" vertical="center" wrapText="1"/>
    </xf>
    <xf numFmtId="164" fontId="17" fillId="0" borderId="110" xfId="14" applyNumberFormat="1" applyFont="1" applyBorder="1" applyAlignment="1">
      <alignment horizontal="center" vertical="center" wrapText="1"/>
    </xf>
    <xf numFmtId="0" fontId="17" fillId="0" borderId="4" xfId="12" applyFont="1" applyFill="1" applyBorder="1" applyAlignment="1">
      <alignment horizontal="center" vertical="center"/>
    </xf>
    <xf numFmtId="0" fontId="17" fillId="0" borderId="6" xfId="12" applyFont="1" applyFill="1" applyBorder="1" applyAlignment="1">
      <alignment horizontal="center" vertical="center"/>
    </xf>
    <xf numFmtId="0" fontId="17" fillId="0" borderId="7" xfId="14" applyNumberFormat="1" applyFont="1" applyBorder="1" applyAlignment="1">
      <alignment horizontal="left" vertical="center"/>
    </xf>
    <xf numFmtId="1" fontId="16" fillId="0" borderId="110" xfId="14" applyNumberFormat="1" applyFont="1" applyBorder="1" applyAlignment="1">
      <alignment horizontal="center" vertical="center"/>
    </xf>
    <xf numFmtId="0" fontId="17" fillId="0" borderId="2" xfId="14" applyNumberFormat="1" applyFont="1" applyBorder="1" applyAlignment="1">
      <alignment horizontal="left" vertical="center" wrapText="1"/>
    </xf>
    <xf numFmtId="1" fontId="7" fillId="0" borderId="35" xfId="17" applyNumberFormat="1" applyFont="1" applyBorder="1" applyAlignment="1">
      <alignment horizontal="center" vertical="center"/>
    </xf>
    <xf numFmtId="1" fontId="7" fillId="0" borderId="40" xfId="17" applyNumberFormat="1" applyFont="1" applyBorder="1" applyAlignment="1">
      <alignment horizontal="center" vertical="center"/>
    </xf>
    <xf numFmtId="165" fontId="16" fillId="0" borderId="4" xfId="20" applyNumberFormat="1" applyFont="1" applyBorder="1" applyAlignment="1">
      <alignment horizontal="center" vertical="center"/>
    </xf>
    <xf numFmtId="165" fontId="17" fillId="0" borderId="4" xfId="17" applyNumberFormat="1" applyFont="1" applyBorder="1" applyAlignment="1">
      <alignment horizontal="center" vertical="center"/>
    </xf>
    <xf numFmtId="165" fontId="17" fillId="0" borderId="6" xfId="17" applyNumberFormat="1" applyFont="1" applyBorder="1" applyAlignment="1">
      <alignment horizontal="center" vertical="center"/>
    </xf>
    <xf numFmtId="1" fontId="7" fillId="0" borderId="48" xfId="17" applyNumberFormat="1" applyFont="1" applyBorder="1" applyAlignment="1">
      <alignment horizontal="center" vertical="center"/>
    </xf>
    <xf numFmtId="1" fontId="7" fillId="0" borderId="63" xfId="17" applyNumberFormat="1" applyFont="1" applyBorder="1" applyAlignment="1">
      <alignment horizontal="center" vertical="center"/>
    </xf>
    <xf numFmtId="165" fontId="16" fillId="0" borderId="6" xfId="20" applyNumberFormat="1" applyFont="1" applyBorder="1" applyAlignment="1">
      <alignment horizontal="center" vertical="center"/>
    </xf>
    <xf numFmtId="165" fontId="17" fillId="0" borderId="2" xfId="17" applyNumberFormat="1" applyFont="1" applyBorder="1" applyAlignment="1">
      <alignment horizontal="center" vertical="center"/>
    </xf>
    <xf numFmtId="0" fontId="17" fillId="0" borderId="2" xfId="14" applyNumberFormat="1" applyFont="1" applyBorder="1" applyAlignment="1">
      <alignment horizontal="center" vertical="center" wrapText="1"/>
    </xf>
    <xf numFmtId="1" fontId="1" fillId="0" borderId="40" xfId="14" applyNumberFormat="1" applyFont="1" applyBorder="1" applyAlignment="1">
      <alignment horizontal="center" vertical="center"/>
    </xf>
    <xf numFmtId="164" fontId="5" fillId="0" borderId="6" xfId="14" applyNumberFormat="1" applyFont="1" applyBorder="1" applyAlignment="1">
      <alignment horizontal="left" vertical="center"/>
    </xf>
    <xf numFmtId="164" fontId="19" fillId="0" borderId="4" xfId="14" applyNumberFormat="1" applyFont="1" applyBorder="1" applyAlignment="1">
      <alignment horizontal="center" vertical="center" wrapText="1"/>
    </xf>
    <xf numFmtId="164" fontId="19" fillId="0" borderId="7" xfId="14" applyNumberFormat="1" applyFont="1" applyBorder="1" applyAlignment="1">
      <alignment horizontal="center" vertical="center" wrapText="1"/>
    </xf>
    <xf numFmtId="164" fontId="5" fillId="5" borderId="4" xfId="14" applyNumberFormat="1" applyFont="1" applyFill="1" applyBorder="1" applyAlignment="1">
      <alignment horizontal="left" vertical="center"/>
    </xf>
    <xf numFmtId="164" fontId="5" fillId="5" borderId="7" xfId="14" applyNumberFormat="1" applyFont="1" applyFill="1" applyBorder="1" applyAlignment="1">
      <alignment horizontal="left" vertical="center"/>
    </xf>
    <xf numFmtId="165" fontId="19" fillId="0" borderId="25" xfId="17" applyNumberFormat="1" applyFont="1" applyBorder="1" applyAlignment="1">
      <alignment horizontal="left" vertical="center"/>
    </xf>
    <xf numFmtId="0" fontId="8" fillId="0" borderId="108" xfId="17" applyNumberFormat="1" applyFont="1" applyBorder="1" applyAlignment="1">
      <alignment horizontal="center" vertical="center"/>
    </xf>
    <xf numFmtId="165" fontId="19" fillId="0" borderId="7" xfId="17" applyNumberFormat="1" applyFont="1" applyBorder="1" applyAlignment="1">
      <alignment horizontal="left" vertical="center"/>
    </xf>
    <xf numFmtId="164" fontId="5" fillId="0" borderId="4" xfId="14" quotePrefix="1" applyNumberFormat="1" applyFont="1" applyBorder="1" applyAlignment="1">
      <alignment horizontal="left" vertical="center"/>
    </xf>
    <xf numFmtId="164" fontId="5" fillId="0" borderId="6" xfId="14" quotePrefix="1" applyNumberFormat="1" applyFont="1" applyBorder="1" applyAlignment="1">
      <alignment horizontal="left" vertical="center"/>
    </xf>
    <xf numFmtId="0" fontId="19" fillId="0" borderId="34" xfId="17" applyNumberFormat="1" applyFont="1" applyBorder="1" applyAlignment="1">
      <alignment horizontal="center" vertical="center"/>
    </xf>
    <xf numFmtId="0" fontId="19" fillId="0" borderId="63" xfId="17" applyNumberFormat="1" applyFont="1" applyBorder="1" applyAlignment="1">
      <alignment horizontal="center" vertical="center"/>
    </xf>
    <xf numFmtId="165" fontId="16" fillId="0" borderId="2" xfId="19" applyNumberFormat="1" applyFont="1" applyBorder="1" applyAlignment="1">
      <alignment horizontal="center" vertical="center"/>
    </xf>
    <xf numFmtId="165" fontId="19" fillId="0" borderId="2" xfId="17" applyNumberFormat="1" applyFont="1" applyBorder="1" applyAlignment="1">
      <alignment horizontal="left" vertical="center"/>
    </xf>
    <xf numFmtId="164" fontId="17" fillId="0" borderId="2" xfId="14" applyNumberFormat="1" applyFont="1" applyBorder="1" applyAlignment="1">
      <alignment horizontal="center" vertical="center" wrapText="1"/>
    </xf>
    <xf numFmtId="0" fontId="17" fillId="0" borderId="34" xfId="17" applyNumberFormat="1" applyFont="1" applyBorder="1" applyAlignment="1">
      <alignment horizontal="center" vertical="center"/>
    </xf>
    <xf numFmtId="0" fontId="17" fillId="0" borderId="63" xfId="17" applyNumberFormat="1" applyFont="1" applyBorder="1" applyAlignment="1">
      <alignment horizontal="center" vertical="center"/>
    </xf>
    <xf numFmtId="165" fontId="17" fillId="0" borderId="2" xfId="17" applyNumberFormat="1" applyFont="1" applyBorder="1" applyAlignment="1">
      <alignment horizontal="left" vertical="center"/>
    </xf>
    <xf numFmtId="0" fontId="19" fillId="0" borderId="111" xfId="17" applyNumberFormat="1" applyFont="1" applyBorder="1" applyAlignment="1">
      <alignment horizontal="center" vertical="center"/>
    </xf>
    <xf numFmtId="0" fontId="17" fillId="0" borderId="7" xfId="12" applyFont="1" applyFill="1" applyBorder="1" applyAlignment="1">
      <alignment horizontal="center" vertical="center" wrapText="1"/>
    </xf>
    <xf numFmtId="0" fontId="19" fillId="0" borderId="108" xfId="17" applyNumberFormat="1" applyFont="1" applyBorder="1" applyAlignment="1">
      <alignment horizontal="center" vertical="center"/>
    </xf>
    <xf numFmtId="164" fontId="17" fillId="0" borderId="6" xfId="14" applyNumberFormat="1" applyFont="1" applyBorder="1" applyAlignment="1">
      <alignment horizontal="left" vertical="center"/>
    </xf>
    <xf numFmtId="1" fontId="16" fillId="0" borderId="54" xfId="14" applyNumberFormat="1" applyFont="1" applyBorder="1" applyAlignment="1">
      <alignment horizontal="center" vertical="center"/>
    </xf>
    <xf numFmtId="1" fontId="16" fillId="0" borderId="6" xfId="14" applyNumberFormat="1" applyFont="1" applyBorder="1" applyAlignment="1">
      <alignment horizontal="center" vertical="center"/>
    </xf>
    <xf numFmtId="165" fontId="16" fillId="4" borderId="91" xfId="9" applyFont="1" applyFill="1" applyBorder="1" applyAlignment="1">
      <alignment horizontal="center" vertical="center"/>
    </xf>
    <xf numFmtId="20" fontId="16" fillId="0" borderId="92" xfId="0" applyFont="1" applyBorder="1" applyAlignment="1">
      <alignment horizontal="center" vertical="center"/>
    </xf>
    <xf numFmtId="164" fontId="5" fillId="4" borderId="112" xfId="15" applyFont="1" applyFill="1" applyBorder="1" applyAlignment="1">
      <alignment vertical="center"/>
    </xf>
    <xf numFmtId="164" fontId="5" fillId="4" borderId="113" xfId="15" applyFont="1" applyFill="1" applyBorder="1" applyAlignment="1">
      <alignment vertical="center"/>
    </xf>
    <xf numFmtId="0" fontId="17" fillId="0" borderId="10" xfId="14" applyNumberFormat="1" applyFont="1" applyBorder="1" applyAlignment="1">
      <alignment horizontal="center" vertical="center" wrapText="1"/>
    </xf>
    <xf numFmtId="0" fontId="17" fillId="0" borderId="43" xfId="14" applyNumberFormat="1" applyFont="1" applyBorder="1" applyAlignment="1">
      <alignment horizontal="center" vertical="center" wrapText="1"/>
    </xf>
    <xf numFmtId="165" fontId="17" fillId="0" borderId="7" xfId="17" applyNumberFormat="1" applyFont="1" applyBorder="1" applyAlignment="1">
      <alignment horizontal="center" vertical="center"/>
    </xf>
    <xf numFmtId="0" fontId="16" fillId="0" borderId="4" xfId="14" applyNumberFormat="1" applyFont="1" applyBorder="1" applyAlignment="1">
      <alignment horizontal="center" vertical="center" wrapText="1"/>
    </xf>
    <xf numFmtId="0" fontId="16" fillId="0" borderId="7" xfId="14" applyNumberFormat="1" applyFont="1" applyBorder="1" applyAlignment="1">
      <alignment horizontal="center" vertical="center" wrapText="1"/>
    </xf>
    <xf numFmtId="0" fontId="17" fillId="0" borderId="4" xfId="3" applyNumberFormat="1" applyFont="1" applyBorder="1" applyAlignment="1">
      <alignment horizontal="left" vertical="center"/>
    </xf>
    <xf numFmtId="0" fontId="17" fillId="0" borderId="7" xfId="3" applyNumberFormat="1" applyFont="1" applyBorder="1" applyAlignment="1">
      <alignment horizontal="left" vertical="center"/>
    </xf>
    <xf numFmtId="164" fontId="17" fillId="0" borderId="4" xfId="14" quotePrefix="1" applyNumberFormat="1" applyFont="1" applyBorder="1" applyAlignment="1">
      <alignment horizontal="left" vertical="center"/>
    </xf>
    <xf numFmtId="164" fontId="17" fillId="0" borderId="7" xfId="14" quotePrefix="1" applyNumberFormat="1" applyFont="1" applyBorder="1" applyAlignment="1">
      <alignment horizontal="left" vertical="center"/>
    </xf>
    <xf numFmtId="164" fontId="17" fillId="0" borderId="2" xfId="14" quotePrefix="1" applyNumberFormat="1" applyFont="1" applyBorder="1" applyAlignment="1">
      <alignment horizontal="left" vertical="center"/>
    </xf>
    <xf numFmtId="1" fontId="1" fillId="0" borderId="26" xfId="14" applyNumberFormat="1" applyFont="1" applyBorder="1" applyAlignment="1">
      <alignment horizontal="center" vertical="center"/>
    </xf>
    <xf numFmtId="0" fontId="16" fillId="0" borderId="6" xfId="14" applyNumberFormat="1" applyFont="1" applyBorder="1" applyAlignment="1">
      <alignment horizontal="center" vertical="center" wrapText="1"/>
    </xf>
    <xf numFmtId="0" fontId="16" fillId="0" borderId="25" xfId="14" applyNumberFormat="1" applyFont="1" applyBorder="1" applyAlignment="1">
      <alignment horizontal="center" vertical="center" wrapText="1"/>
    </xf>
    <xf numFmtId="0" fontId="19" fillId="0" borderId="26" xfId="17" applyNumberFormat="1" applyFont="1" applyBorder="1" applyAlignment="1">
      <alignment horizontal="center" vertical="center"/>
    </xf>
    <xf numFmtId="165" fontId="16" fillId="0" borderId="4" xfId="3" applyNumberFormat="1" applyFont="1" applyBorder="1" applyAlignment="1">
      <alignment horizontal="center" vertical="center"/>
    </xf>
    <xf numFmtId="165" fontId="16" fillId="0" borderId="6" xfId="3" applyNumberFormat="1" applyFont="1" applyBorder="1" applyAlignment="1">
      <alignment horizontal="center" vertical="center"/>
    </xf>
    <xf numFmtId="1" fontId="1" fillId="0" borderId="63" xfId="14" applyNumberFormat="1" applyFont="1" applyBorder="1" applyAlignment="1">
      <alignment horizontal="center" vertical="center"/>
    </xf>
    <xf numFmtId="0" fontId="17" fillId="0" borderId="115" xfId="12" applyFont="1" applyFill="1" applyBorder="1" applyAlignment="1">
      <alignment horizontal="center" vertical="center" wrapText="1"/>
    </xf>
    <xf numFmtId="0" fontId="17" fillId="0" borderId="18" xfId="12" applyFont="1" applyFill="1" applyBorder="1" applyAlignment="1">
      <alignment horizontal="center" vertical="center" wrapText="1"/>
    </xf>
    <xf numFmtId="164" fontId="19" fillId="0" borderId="4" xfId="15" quotePrefix="1" applyNumberFormat="1" applyFont="1" applyBorder="1" applyAlignment="1">
      <alignment horizontal="left" vertical="center"/>
    </xf>
    <xf numFmtId="164" fontId="19" fillId="0" borderId="6" xfId="15" quotePrefix="1" applyNumberFormat="1" applyFont="1" applyBorder="1" applyAlignment="1">
      <alignment horizontal="left" vertical="center"/>
    </xf>
    <xf numFmtId="164" fontId="19" fillId="0" borderId="2" xfId="15" quotePrefix="1" applyNumberFormat="1" applyFont="1" applyBorder="1" applyAlignment="1">
      <alignment horizontal="left" vertical="center"/>
    </xf>
    <xf numFmtId="0" fontId="17" fillId="4" borderId="16" xfId="12" applyFont="1" applyFill="1" applyBorder="1" applyAlignment="1">
      <alignment horizontal="center" vertical="center" wrapText="1"/>
    </xf>
    <xf numFmtId="0" fontId="17" fillId="4" borderId="39" xfId="12" applyFont="1" applyFill="1" applyBorder="1" applyAlignment="1">
      <alignment horizontal="center" vertical="center" wrapText="1"/>
    </xf>
    <xf numFmtId="164" fontId="19" fillId="4" borderId="4" xfId="15" applyFont="1" applyFill="1" applyBorder="1" applyAlignment="1">
      <alignment horizontal="left" vertical="center"/>
    </xf>
    <xf numFmtId="164" fontId="19" fillId="4" borderId="7" xfId="15" applyFont="1" applyFill="1" applyBorder="1" applyAlignment="1">
      <alignment horizontal="left" vertical="center"/>
    </xf>
    <xf numFmtId="164" fontId="19" fillId="0" borderId="112" xfId="15" applyFont="1" applyBorder="1" applyAlignment="1">
      <alignment vertical="center"/>
    </xf>
    <xf numFmtId="164" fontId="19" fillId="0" borderId="17" xfId="15" applyFont="1" applyBorder="1" applyAlignment="1">
      <alignment vertical="center"/>
    </xf>
    <xf numFmtId="0" fontId="17" fillId="4" borderId="35" xfId="17" applyNumberFormat="1" applyFont="1" applyFill="1" applyBorder="1" applyAlignment="1">
      <alignment horizontal="center" vertical="center"/>
    </xf>
    <xf numFmtId="0" fontId="17" fillId="4" borderId="108" xfId="17" applyNumberFormat="1" applyFont="1" applyFill="1" applyBorder="1" applyAlignment="1">
      <alignment horizontal="center" vertical="center"/>
    </xf>
    <xf numFmtId="165" fontId="16" fillId="4" borderId="4" xfId="19" applyNumberFormat="1" applyFont="1" applyFill="1" applyBorder="1" applyAlignment="1">
      <alignment horizontal="center" vertical="center"/>
    </xf>
    <xf numFmtId="165" fontId="16" fillId="4" borderId="7" xfId="19" applyNumberFormat="1" applyFont="1" applyFill="1" applyBorder="1" applyAlignment="1">
      <alignment horizontal="center" vertical="center"/>
    </xf>
    <xf numFmtId="165" fontId="17" fillId="4" borderId="4" xfId="17" applyNumberFormat="1" applyFont="1" applyFill="1" applyBorder="1" applyAlignment="1">
      <alignment horizontal="left" vertical="center"/>
    </xf>
    <xf numFmtId="165" fontId="17" fillId="4" borderId="7" xfId="17" applyNumberFormat="1" applyFont="1" applyFill="1" applyBorder="1" applyAlignment="1">
      <alignment horizontal="left" vertical="center"/>
    </xf>
    <xf numFmtId="165" fontId="17" fillId="4" borderId="4" xfId="17" applyNumberFormat="1" applyFont="1" applyFill="1" applyBorder="1" applyAlignment="1">
      <alignment horizontal="center" vertical="center"/>
    </xf>
    <xf numFmtId="165" fontId="17" fillId="4" borderId="7" xfId="17" applyNumberFormat="1" applyFont="1" applyFill="1" applyBorder="1" applyAlignment="1">
      <alignment horizontal="center" vertical="center"/>
    </xf>
    <xf numFmtId="0" fontId="17" fillId="4" borderId="2" xfId="12" applyFont="1" applyFill="1" applyBorder="1" applyAlignment="1">
      <alignment horizontal="center" vertical="center" wrapText="1"/>
    </xf>
    <xf numFmtId="164" fontId="5" fillId="4" borderId="2" xfId="15" applyFont="1" applyFill="1" applyBorder="1" applyAlignment="1">
      <alignment horizontal="left" vertical="center"/>
    </xf>
    <xf numFmtId="164" fontId="5" fillId="4" borderId="7" xfId="15" applyFont="1" applyFill="1" applyBorder="1" applyAlignment="1">
      <alignment horizontal="left" vertical="center"/>
    </xf>
    <xf numFmtId="0" fontId="17" fillId="0" borderId="91" xfId="12" applyFont="1" applyFill="1" applyBorder="1" applyAlignment="1">
      <alignment horizontal="center" vertical="center" wrapText="1"/>
    </xf>
    <xf numFmtId="0" fontId="17" fillId="0" borderId="114" xfId="12" applyFont="1" applyFill="1" applyBorder="1" applyAlignment="1">
      <alignment horizontal="center" vertical="center" wrapText="1"/>
    </xf>
    <xf numFmtId="164" fontId="19" fillId="0" borderId="2" xfId="15" applyFont="1" applyBorder="1" applyAlignment="1">
      <alignment horizontal="center" vertical="center"/>
    </xf>
    <xf numFmtId="164" fontId="19" fillId="0" borderId="6" xfId="15" applyFont="1" applyBorder="1" applyAlignment="1">
      <alignment horizontal="center" vertical="center"/>
    </xf>
    <xf numFmtId="0" fontId="17" fillId="6" borderId="4" xfId="12" applyFont="1" applyFill="1" applyBorder="1" applyAlignment="1">
      <alignment horizontal="center" vertical="center" wrapText="1"/>
    </xf>
    <xf numFmtId="164" fontId="17" fillId="6" borderId="4" xfId="14" applyNumberFormat="1" applyFont="1" applyFill="1" applyBorder="1" applyAlignment="1">
      <alignment horizontal="left" vertical="center"/>
    </xf>
    <xf numFmtId="164" fontId="17" fillId="6" borderId="7" xfId="14" applyNumberFormat="1" applyFont="1" applyFill="1" applyBorder="1" applyAlignment="1">
      <alignment horizontal="left" vertical="center"/>
    </xf>
    <xf numFmtId="1" fontId="16" fillId="6" borderId="4" xfId="14" applyNumberFormat="1" applyFont="1" applyFill="1" applyBorder="1" applyAlignment="1">
      <alignment horizontal="center" vertical="center"/>
    </xf>
    <xf numFmtId="1" fontId="16" fillId="6" borderId="7" xfId="14" applyNumberFormat="1" applyFont="1" applyFill="1" applyBorder="1" applyAlignment="1">
      <alignment horizontal="center" vertical="center"/>
    </xf>
    <xf numFmtId="0" fontId="17" fillId="6" borderId="4" xfId="14" applyNumberFormat="1" applyFont="1" applyFill="1" applyBorder="1" applyAlignment="1">
      <alignment horizontal="center" vertical="center" wrapText="1"/>
    </xf>
    <xf numFmtId="0" fontId="17" fillId="6" borderId="7" xfId="14" applyNumberFormat="1" applyFont="1" applyFill="1" applyBorder="1" applyAlignment="1">
      <alignment horizontal="center" vertical="center" wrapText="1"/>
    </xf>
    <xf numFmtId="1" fontId="16" fillId="6" borderId="35" xfId="14" applyNumberFormat="1" applyFont="1" applyFill="1" applyBorder="1" applyAlignment="1">
      <alignment horizontal="center" vertical="center"/>
    </xf>
    <xf numFmtId="1" fontId="16" fillId="6" borderId="108" xfId="14" applyNumberFormat="1" applyFont="1" applyFill="1" applyBorder="1" applyAlignment="1">
      <alignment horizontal="center" vertical="center"/>
    </xf>
    <xf numFmtId="0" fontId="17" fillId="6" borderId="35" xfId="17" applyNumberFormat="1" applyFont="1" applyFill="1" applyBorder="1" applyAlignment="1">
      <alignment horizontal="center" vertical="center"/>
    </xf>
    <xf numFmtId="0" fontId="17" fillId="6" borderId="108" xfId="17" applyNumberFormat="1" applyFont="1" applyFill="1" applyBorder="1" applyAlignment="1">
      <alignment horizontal="center" vertical="center"/>
    </xf>
    <xf numFmtId="1" fontId="16" fillId="4" borderId="26" xfId="14" applyNumberFormat="1" applyFont="1" applyFill="1" applyBorder="1" applyAlignment="1">
      <alignment horizontal="center" vertical="center"/>
    </xf>
    <xf numFmtId="164" fontId="4" fillId="0" borderId="123" xfId="15" applyFont="1" applyBorder="1" applyAlignment="1">
      <alignment horizontal="right" vertical="center"/>
    </xf>
    <xf numFmtId="164" fontId="31" fillId="0" borderId="0" xfId="15" applyFont="1" applyBorder="1" applyAlignment="1" applyProtection="1">
      <alignment horizontal="center"/>
    </xf>
    <xf numFmtId="164" fontId="31" fillId="0" borderId="0" xfId="15" quotePrefix="1" applyFont="1" applyBorder="1" applyAlignment="1" applyProtection="1">
      <alignment horizontal="center"/>
    </xf>
    <xf numFmtId="164" fontId="38" fillId="0" borderId="20" xfId="15" applyFont="1" applyBorder="1" applyAlignment="1" applyProtection="1">
      <alignment horizontal="center"/>
    </xf>
    <xf numFmtId="164" fontId="38" fillId="0" borderId="116" xfId="15" applyFont="1" applyBorder="1" applyAlignment="1" applyProtection="1">
      <alignment horizontal="center"/>
    </xf>
    <xf numFmtId="164" fontId="38" fillId="0" borderId="90" xfId="15" applyFont="1" applyBorder="1" applyAlignment="1" applyProtection="1">
      <alignment horizontal="center"/>
    </xf>
    <xf numFmtId="1" fontId="1" fillId="4" borderId="51" xfId="14" applyNumberFormat="1" applyFont="1" applyFill="1" applyBorder="1" applyAlignment="1">
      <alignment horizontal="center" vertical="center"/>
    </xf>
    <xf numFmtId="0" fontId="16" fillId="4" borderId="32" xfId="14" applyNumberFormat="1" applyFont="1" applyFill="1" applyBorder="1" applyAlignment="1">
      <alignment horizontal="center" vertical="center" wrapText="1"/>
    </xf>
    <xf numFmtId="164" fontId="17" fillId="4" borderId="32" xfId="14" applyNumberFormat="1" applyFont="1" applyFill="1" applyBorder="1" applyAlignment="1">
      <alignment horizontal="justify" vertical="top"/>
    </xf>
    <xf numFmtId="170" fontId="17" fillId="4" borderId="32" xfId="14" applyNumberFormat="1" applyFont="1" applyFill="1" applyBorder="1" applyAlignment="1">
      <alignment horizontal="center" vertical="center"/>
    </xf>
    <xf numFmtId="0" fontId="1" fillId="4" borderId="13" xfId="15" applyNumberFormat="1" applyFont="1" applyFill="1" applyBorder="1" applyAlignment="1">
      <alignment horizontal="center" vertical="center" wrapText="1"/>
    </xf>
    <xf numFmtId="164" fontId="17" fillId="4" borderId="13" xfId="15" applyNumberFormat="1" applyFont="1" applyFill="1" applyBorder="1" applyAlignment="1">
      <alignment horizontal="center" vertical="center" wrapText="1"/>
    </xf>
    <xf numFmtId="2" fontId="12" fillId="4" borderId="13" xfId="15" applyNumberFormat="1" applyFont="1" applyFill="1" applyBorder="1" applyAlignment="1">
      <alignment horizontal="center" vertical="center" wrapText="1"/>
    </xf>
    <xf numFmtId="2" fontId="12" fillId="4" borderId="13" xfId="15" applyNumberFormat="1" applyFont="1" applyFill="1" applyBorder="1" applyAlignment="1">
      <alignment horizontal="center" vertical="center"/>
    </xf>
    <xf numFmtId="2" fontId="2" fillId="4" borderId="13" xfId="15" applyNumberFormat="1" applyFont="1" applyFill="1" applyBorder="1" applyAlignment="1">
      <alignment horizontal="center" vertical="center"/>
    </xf>
    <xf numFmtId="2" fontId="17" fillId="4" borderId="0" xfId="14" applyNumberFormat="1" applyFont="1" applyFill="1" applyBorder="1" applyAlignment="1">
      <alignment horizontal="center"/>
    </xf>
    <xf numFmtId="20" fontId="26" fillId="4" borderId="1" xfId="0" applyFont="1" applyFill="1" applyBorder="1" applyAlignment="1">
      <alignment vertical="center"/>
    </xf>
  </cellXfs>
  <cellStyles count="26">
    <cellStyle name="Normal" xfId="0" builtinId="0"/>
    <cellStyle name="Normal 10" xfId="1"/>
    <cellStyle name="Normal 2" xfId="2"/>
    <cellStyle name="Normal 2 2" xfId="3"/>
    <cellStyle name="Normal 26" xfId="4"/>
    <cellStyle name="Normal 3" xfId="5"/>
    <cellStyle name="Normal 3 2" xfId="6"/>
    <cellStyle name="Normal 3 3" xfId="7"/>
    <cellStyle name="Normal 4" xfId="8"/>
    <cellStyle name="Normal 4 2" xfId="9"/>
    <cellStyle name="Normal 42" xfId="10"/>
    <cellStyle name="Normal 43" xfId="11"/>
    <cellStyle name="Normal_NR CUMU avail Apr'08-Mar'09 SCS" xfId="12"/>
    <cellStyle name="Normal_NR1 AVAILABILITY 2007-08" xfId="25"/>
    <cellStyle name="Normal_NR1 AVAILABTY 2007-08 MAR" xfId="13"/>
    <cellStyle name="Normal_NR1 AVAILBTY'07-08 APRIL" xfId="14"/>
    <cellStyle name="Normal_NR1 AVAILBTY'07-08 APRIL 2" xfId="15"/>
    <cellStyle name="Normal_TRIP0704_NR-1 outage Data JULY'2011-1 2" xfId="16"/>
    <cellStyle name="Normal_TRIP0803_NR-1 outage Data JULY'2011-1 2" xfId="17"/>
    <cellStyle name="Normal_TRIP0803_NR-1 outage Data JULY'2011-1 2 2" xfId="18"/>
    <cellStyle name="Normal_TRIP1112" xfId="19"/>
    <cellStyle name="Normal_TRIP1112 2" xfId="20"/>
    <cellStyle name="Percent" xfId="21" builtinId="5"/>
    <cellStyle name="Percent 2" xfId="22"/>
    <cellStyle name="Percent 3" xfId="23"/>
    <cellStyle name="Percent_TRIP1107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2" name="TextBox 1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3" name="TextBox 2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4" name="TextBox 3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5" name="TextBox 4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6" name="TextBox 5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7" name="TextBox 6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8" name="TextBox 7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9" name="TextBox 8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0" name="TextBox 9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1" name="TextBox 10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2" name="TextBox 11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3" name="TextBox 12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4" name="TextBox 13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5" name="TextBox 14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6" name="TextBox 15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7" name="TextBox 16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8" name="TextBox 17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</xdr:row>
      <xdr:rowOff>0</xdr:rowOff>
    </xdr:from>
    <xdr:ext cx="73607" cy="264560"/>
    <xdr:sp macro="" textlink="">
      <xdr:nvSpPr>
        <xdr:cNvPr id="19" name="TextBox 18"/>
        <xdr:cNvSpPr txBox="1"/>
      </xdr:nvSpPr>
      <xdr:spPr>
        <a:xfrm>
          <a:off x="5208587" y="12582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8" name="TextBox 37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9" name="TextBox 38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0" name="TextBox 39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1" name="TextBox 40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2" name="TextBox 41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3" name="TextBox 42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4" name="TextBox 43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5" name="TextBox 44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6" name="TextBox 45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7" name="TextBox 46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8" name="TextBox 47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49" name="TextBox 48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50" name="TextBox 49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51" name="TextBox 50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52" name="TextBox 51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53" name="TextBox 52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54" name="TextBox 53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55" name="TextBox 54"/>
        <xdr:cNvSpPr txBox="1"/>
      </xdr:nvSpPr>
      <xdr:spPr>
        <a:xfrm>
          <a:off x="5208587" y="16211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56" name="TextBox 55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57" name="TextBox 56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58" name="TextBox 57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59" name="TextBox 58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0" name="TextBox 59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1" name="TextBox 60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2" name="TextBox 61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3" name="TextBox 62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4" name="TextBox 63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5" name="TextBox 64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6" name="TextBox 65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7" name="TextBox 66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8" name="TextBox 67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69" name="TextBox 68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70" name="TextBox 69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71" name="TextBox 70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72" name="TextBox 71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158</xdr:row>
      <xdr:rowOff>0</xdr:rowOff>
    </xdr:from>
    <xdr:ext cx="73607" cy="264560"/>
    <xdr:sp macro="" textlink="">
      <xdr:nvSpPr>
        <xdr:cNvPr id="73" name="TextBox 72"/>
        <xdr:cNvSpPr txBox="1"/>
      </xdr:nvSpPr>
      <xdr:spPr>
        <a:xfrm>
          <a:off x="5208587" y="28508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74" name="TextBox 73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75" name="TextBox 74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76" name="TextBox 75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77" name="TextBox 76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78" name="TextBox 77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79" name="TextBox 78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0" name="TextBox 79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1" name="TextBox 80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2" name="TextBox 81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3" name="TextBox 82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4" name="TextBox 83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5" name="TextBox 84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6" name="TextBox 85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7" name="TextBox 86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8" name="TextBox 87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89" name="TextBox 88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90" name="TextBox 89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180</xdr:row>
      <xdr:rowOff>0</xdr:rowOff>
    </xdr:from>
    <xdr:ext cx="73607" cy="264560"/>
    <xdr:sp macro="" textlink="">
      <xdr:nvSpPr>
        <xdr:cNvPr id="91" name="TextBox 90"/>
        <xdr:cNvSpPr txBox="1"/>
      </xdr:nvSpPr>
      <xdr:spPr>
        <a:xfrm>
          <a:off x="5208587" y="31346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92" name="TextBox 91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93" name="TextBox 92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94" name="TextBox 93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95" name="TextBox 94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96" name="TextBox 95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97" name="TextBox 96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98" name="TextBox 97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99" name="TextBox 98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0" name="TextBox 99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1" name="TextBox 100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2" name="TextBox 101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3" name="TextBox 102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4" name="TextBox 103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5" name="TextBox 104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6" name="TextBox 105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7" name="TextBox 106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8" name="TextBox 107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09" name="TextBox 108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0" name="TextBox 109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1" name="TextBox 110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2" name="TextBox 111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3" name="TextBox 112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4" name="TextBox 113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5" name="TextBox 114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6" name="TextBox 115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7" name="TextBox 116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8" name="TextBox 117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19" name="TextBox 118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20" name="TextBox 119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21" name="TextBox 120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22" name="TextBox 121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23" name="TextBox 122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24" name="TextBox 123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25" name="TextBox 124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26" name="TextBox 125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127" name="TextBox 126"/>
        <xdr:cNvSpPr txBox="1"/>
      </xdr:nvSpPr>
      <xdr:spPr>
        <a:xfrm>
          <a:off x="5208587" y="11534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28" name="TextBox 127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29" name="TextBox 128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0" name="TextBox 129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1" name="TextBox 130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2" name="TextBox 131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3" name="TextBox 132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4" name="TextBox 133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5" name="TextBox 134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6" name="TextBox 135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7" name="TextBox 136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8" name="TextBox 137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39" name="TextBox 138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0" name="TextBox 139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1" name="TextBox 140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2" name="TextBox 141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3" name="TextBox 142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4" name="TextBox 143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5" name="TextBox 144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6" name="TextBox 145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7" name="TextBox 146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8" name="TextBox 147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49" name="TextBox 148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0" name="TextBox 149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1" name="TextBox 150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2" name="TextBox 151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3" name="TextBox 152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4" name="TextBox 153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5" name="TextBox 154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6" name="TextBox 155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7" name="TextBox 156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8" name="TextBox 157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59" name="TextBox 158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60" name="TextBox 159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61" name="TextBox 160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62" name="TextBox 161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163" name="TextBox 162"/>
        <xdr:cNvSpPr txBox="1"/>
      </xdr:nvSpPr>
      <xdr:spPr>
        <a:xfrm>
          <a:off x="5208587" y="152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64" name="TextBox 163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65" name="TextBox 164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66" name="TextBox 165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67" name="TextBox 166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68" name="TextBox 167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69" name="TextBox 168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0" name="TextBox 169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1" name="TextBox 170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2" name="TextBox 171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3" name="TextBox 172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4" name="TextBox 173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5" name="TextBox 174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6" name="TextBox 175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7" name="TextBox 176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8" name="TextBox 177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79" name="TextBox 178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0" name="TextBox 179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1" name="TextBox 180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2" name="TextBox 181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3" name="TextBox 182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4" name="TextBox 183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5" name="TextBox 184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6" name="TextBox 185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7" name="TextBox 186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8" name="TextBox 187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89" name="TextBox 188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0" name="TextBox 189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1" name="TextBox 190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2" name="TextBox 191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3" name="TextBox 192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4" name="TextBox 193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5" name="TextBox 194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6" name="TextBox 195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7" name="TextBox 196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8" name="TextBox 197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199" name="TextBox 198"/>
        <xdr:cNvSpPr txBox="1"/>
      </xdr:nvSpPr>
      <xdr:spPr>
        <a:xfrm>
          <a:off x="5208587" y="31013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0" name="TextBox 199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1" name="TextBox 200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2" name="TextBox 201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3" name="TextBox 202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4" name="TextBox 203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5" name="TextBox 204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6" name="TextBox 205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7" name="TextBox 206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8" name="TextBox 207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09" name="TextBox 208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0" name="TextBox 209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1" name="TextBox 210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2" name="TextBox 211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3" name="TextBox 212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4" name="TextBox 213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5" name="TextBox 214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6" name="TextBox 215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7" name="TextBox 216"/>
        <xdr:cNvSpPr txBox="1"/>
      </xdr:nvSpPr>
      <xdr:spPr>
        <a:xfrm>
          <a:off x="5208587" y="3184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8" name="TextBox 217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19" name="TextBox 218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0" name="TextBox 219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1" name="TextBox 220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2" name="TextBox 221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3" name="TextBox 222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4" name="TextBox 223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5" name="TextBox 224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6" name="TextBox 225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7" name="TextBox 226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8" name="TextBox 227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29" name="TextBox 228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30" name="TextBox 229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31" name="TextBox 230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32" name="TextBox 231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33" name="TextBox 232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34" name="TextBox 233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235" name="TextBox 234"/>
        <xdr:cNvSpPr txBox="1"/>
      </xdr:nvSpPr>
      <xdr:spPr>
        <a:xfrm>
          <a:off x="5208587" y="3156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36" name="TextBox 235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37" name="TextBox 236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38" name="TextBox 237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39" name="TextBox 238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0" name="TextBox 239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1" name="TextBox 240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2" name="TextBox 241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3" name="TextBox 242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4" name="TextBox 243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5" name="TextBox 244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6" name="TextBox 245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7" name="TextBox 246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8" name="TextBox 247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49" name="TextBox 248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0" name="TextBox 249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1" name="TextBox 250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2" name="TextBox 251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3" name="TextBox 252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4" name="TextBox 253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5" name="TextBox 254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6" name="TextBox 255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7" name="TextBox 256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8" name="TextBox 257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59" name="TextBox 258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0" name="TextBox 259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1" name="TextBox 260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2" name="TextBox 261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3" name="TextBox 262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4" name="TextBox 263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5" name="TextBox 264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6" name="TextBox 265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7" name="TextBox 266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8" name="TextBox 267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69" name="TextBox 268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0" name="TextBox 269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1" name="TextBox 270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2" name="TextBox 271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3" name="TextBox 272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4" name="TextBox 273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5" name="TextBox 274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6" name="TextBox 275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7" name="TextBox 276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8" name="TextBox 277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79" name="TextBox 278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0" name="TextBox 279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1" name="TextBox 280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2" name="TextBox 281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3" name="TextBox 282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4" name="TextBox 283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5" name="TextBox 284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6" name="TextBox 285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7" name="TextBox 286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8" name="TextBox 287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89" name="TextBox 288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0" name="TextBox 289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1" name="TextBox 290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2" name="TextBox 291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3" name="TextBox 292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4" name="TextBox 293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5" name="TextBox 294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6" name="TextBox 295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7" name="TextBox 296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8" name="TextBox 297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299" name="TextBox 298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300" name="TextBox 299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301" name="TextBox 300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302" name="TextBox 301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303" name="TextBox 302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304" name="TextBox 303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305" name="TextBox 304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306" name="TextBox 305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307" name="TextBox 306"/>
        <xdr:cNvSpPr txBox="1"/>
      </xdr:nvSpPr>
      <xdr:spPr>
        <a:xfrm>
          <a:off x="5208587" y="4666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08" name="TextBox 307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09" name="TextBox 308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0" name="TextBox 309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1" name="TextBox 310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2" name="TextBox 311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3" name="TextBox 312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4" name="TextBox 313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5" name="TextBox 314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6" name="TextBox 315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7" name="TextBox 316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8" name="TextBox 317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19" name="TextBox 318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0" name="TextBox 319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1" name="TextBox 320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2" name="TextBox 321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3" name="TextBox 322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4" name="TextBox 323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5" name="TextBox 324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6" name="TextBox 325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7" name="TextBox 326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8" name="TextBox 327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29" name="TextBox 328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0" name="TextBox 329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1" name="TextBox 330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2" name="TextBox 331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3" name="TextBox 332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4" name="TextBox 333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5" name="TextBox 334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6" name="TextBox 335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7" name="TextBox 336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8" name="TextBox 337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39" name="TextBox 338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0" name="TextBox 339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1" name="TextBox 340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2" name="TextBox 341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3" name="TextBox 342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4" name="TextBox 343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5" name="TextBox 344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6" name="TextBox 345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7" name="TextBox 346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8" name="TextBox 347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49" name="TextBox 348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0" name="TextBox 349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1" name="TextBox 350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2" name="TextBox 351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3" name="TextBox 352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4" name="TextBox 353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5" name="TextBox 354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6" name="TextBox 355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7" name="TextBox 356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8" name="TextBox 357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59" name="TextBox 358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0" name="TextBox 359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1" name="TextBox 360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2" name="TextBox 361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3" name="TextBox 362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4" name="TextBox 363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5" name="TextBox 364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6" name="TextBox 365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7" name="TextBox 366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8" name="TextBox 367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69" name="TextBox 368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0" name="TextBox 369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1" name="TextBox 370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2" name="TextBox 371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3" name="TextBox 372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4" name="TextBox 373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5" name="TextBox 374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6" name="TextBox 375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7" name="TextBox 376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8" name="TextBox 377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379" name="TextBox 378"/>
        <xdr:cNvSpPr txBox="1"/>
      </xdr:nvSpPr>
      <xdr:spPr>
        <a:xfrm>
          <a:off x="5208587" y="5761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0" name="TextBox 379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1" name="TextBox 380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2" name="TextBox 381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3" name="TextBox 382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4" name="TextBox 383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5" name="TextBox 384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6" name="TextBox 385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7" name="TextBox 386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8" name="TextBox 387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89" name="TextBox 388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0" name="TextBox 389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1" name="TextBox 390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2" name="TextBox 391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3" name="TextBox 392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4" name="TextBox 393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5" name="TextBox 394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6" name="TextBox 395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7" name="TextBox 396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8" name="TextBox 397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399" name="TextBox 398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0" name="TextBox 399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1" name="TextBox 400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2" name="TextBox 401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3" name="TextBox 402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4" name="TextBox 403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5" name="TextBox 404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6" name="TextBox 405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7" name="TextBox 406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8" name="TextBox 407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09" name="TextBox 408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10" name="TextBox 409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11" name="TextBox 410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12" name="TextBox 411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13" name="TextBox 412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14" name="TextBox 413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415" name="TextBox 414"/>
        <xdr:cNvSpPr txBox="1"/>
      </xdr:nvSpPr>
      <xdr:spPr>
        <a:xfrm>
          <a:off x="5208587" y="58512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16" name="TextBox 415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17" name="TextBox 416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18" name="TextBox 417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19" name="TextBox 418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0" name="TextBox 419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1" name="TextBox 420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2" name="TextBox 421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3" name="TextBox 422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4" name="TextBox 423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5" name="TextBox 424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6" name="TextBox 425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7" name="TextBox 426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8" name="TextBox 427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29" name="TextBox 428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0" name="TextBox 429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1" name="TextBox 430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2" name="TextBox 431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3" name="TextBox 432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4" name="TextBox 433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5" name="TextBox 434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6" name="TextBox 435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7" name="TextBox 436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8" name="TextBox 437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39" name="TextBox 438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0" name="TextBox 439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1" name="TextBox 440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2" name="TextBox 441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3" name="TextBox 442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4" name="TextBox 443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5" name="TextBox 444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6" name="TextBox 445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7" name="TextBox 446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8" name="TextBox 447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49" name="TextBox 448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0" name="TextBox 449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1" name="TextBox 450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2" name="TextBox 451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3" name="TextBox 452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4" name="TextBox 453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5" name="TextBox 454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6" name="TextBox 455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7" name="TextBox 456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8" name="TextBox 457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59" name="TextBox 458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0" name="TextBox 459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1" name="TextBox 460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2" name="TextBox 461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3" name="TextBox 462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4" name="TextBox 463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5" name="TextBox 464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6" name="TextBox 465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7" name="TextBox 466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8" name="TextBox 467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69" name="TextBox 468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0" name="TextBox 469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1" name="TextBox 470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2" name="TextBox 471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3" name="TextBox 472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4" name="TextBox 473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5" name="TextBox 474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6" name="TextBox 475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7" name="TextBox 476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8" name="TextBox 477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79" name="TextBox 478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80" name="TextBox 479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81" name="TextBox 480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82" name="TextBox 481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83" name="TextBox 482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84" name="TextBox 483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85" name="TextBox 484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86" name="TextBox 485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552</xdr:row>
      <xdr:rowOff>0</xdr:rowOff>
    </xdr:from>
    <xdr:ext cx="73607" cy="264560"/>
    <xdr:sp macro="" textlink="">
      <xdr:nvSpPr>
        <xdr:cNvPr id="487" name="TextBox 486"/>
        <xdr:cNvSpPr txBox="1"/>
      </xdr:nvSpPr>
      <xdr:spPr>
        <a:xfrm>
          <a:off x="5208587" y="62893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88" name="TextBox 487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89" name="TextBox 488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0" name="TextBox 489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1" name="TextBox 490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2" name="TextBox 491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3" name="TextBox 492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4" name="TextBox 493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5" name="TextBox 494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6" name="TextBox 495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7" name="TextBox 496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8" name="TextBox 497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499" name="TextBox 498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500" name="TextBox 499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501" name="TextBox 500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502" name="TextBox 501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503" name="TextBox 502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504" name="TextBox 503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555</xdr:row>
      <xdr:rowOff>0</xdr:rowOff>
    </xdr:from>
    <xdr:ext cx="73607" cy="264560"/>
    <xdr:sp macro="" textlink="">
      <xdr:nvSpPr>
        <xdr:cNvPr id="505" name="TextBox 504"/>
        <xdr:cNvSpPr txBox="1"/>
      </xdr:nvSpPr>
      <xdr:spPr>
        <a:xfrm>
          <a:off x="5208587" y="6382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06" name="TextBox 505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07" name="TextBox 506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08" name="TextBox 507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09" name="TextBox 508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0" name="TextBox 509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1" name="TextBox 510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2" name="TextBox 511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3" name="TextBox 512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4" name="TextBox 513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5" name="TextBox 514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6" name="TextBox 515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7" name="TextBox 516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8" name="TextBox 517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19" name="TextBox 518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20" name="TextBox 519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21" name="TextBox 520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22" name="TextBox 521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560</xdr:row>
      <xdr:rowOff>0</xdr:rowOff>
    </xdr:from>
    <xdr:ext cx="73607" cy="264560"/>
    <xdr:sp macro="" textlink="">
      <xdr:nvSpPr>
        <xdr:cNvPr id="523" name="TextBox 522"/>
        <xdr:cNvSpPr txBox="1"/>
      </xdr:nvSpPr>
      <xdr:spPr>
        <a:xfrm>
          <a:off x="5208587" y="6451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24" name="TextBox 523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25" name="TextBox 524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26" name="TextBox 525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27" name="TextBox 526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28" name="TextBox 527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29" name="TextBox 528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0" name="TextBox 529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1" name="TextBox 530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2" name="TextBox 531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3" name="TextBox 532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4" name="TextBox 533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5" name="TextBox 534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6" name="TextBox 535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7" name="TextBox 536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8" name="TextBox 537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39" name="TextBox 538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40" name="TextBox 539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558</xdr:row>
      <xdr:rowOff>0</xdr:rowOff>
    </xdr:from>
    <xdr:ext cx="73607" cy="264560"/>
    <xdr:sp macro="" textlink="">
      <xdr:nvSpPr>
        <xdr:cNvPr id="541" name="TextBox 540"/>
        <xdr:cNvSpPr txBox="1"/>
      </xdr:nvSpPr>
      <xdr:spPr>
        <a:xfrm>
          <a:off x="6103937" y="209292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42" name="TextBox 541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43" name="TextBox 542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44" name="TextBox 543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45" name="TextBox 544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46" name="TextBox 545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47" name="TextBox 546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48" name="TextBox 547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49" name="TextBox 548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0" name="TextBox 549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1" name="TextBox 550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2" name="TextBox 551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3" name="TextBox 552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4" name="TextBox 553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5" name="TextBox 554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6" name="TextBox 555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7" name="TextBox 556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8" name="TextBox 557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59" name="TextBox 558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0" name="TextBox 559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1" name="TextBox 560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2" name="TextBox 561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3" name="TextBox 562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4" name="TextBox 563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5" name="TextBox 564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6" name="TextBox 565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7" name="TextBox 566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8" name="TextBox 567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69" name="TextBox 568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0" name="TextBox 569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1" name="TextBox 570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2" name="TextBox 571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3" name="TextBox 572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4" name="TextBox 573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5" name="TextBox 574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6" name="TextBox 575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7" name="TextBox 576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8" name="TextBox 577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79" name="TextBox 578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0" name="TextBox 579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1" name="TextBox 580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2" name="TextBox 581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3" name="TextBox 582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4" name="TextBox 583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5" name="TextBox 584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6" name="TextBox 585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7" name="TextBox 586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8" name="TextBox 587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89" name="TextBox 588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0" name="TextBox 589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1" name="TextBox 590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2" name="TextBox 591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3" name="TextBox 592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4" name="TextBox 593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5" name="TextBox 594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6" name="TextBox 595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7" name="TextBox 596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8" name="TextBox 597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599" name="TextBox 598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0" name="TextBox 599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1" name="TextBox 600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2" name="TextBox 601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3" name="TextBox 602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4" name="TextBox 603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5" name="TextBox 604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6" name="TextBox 605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7" name="TextBox 606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8" name="TextBox 607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09" name="TextBox 608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10" name="TextBox 609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11" name="TextBox 610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12" name="TextBox 611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613" name="TextBox 612"/>
        <xdr:cNvSpPr txBox="1"/>
      </xdr:nvSpPr>
      <xdr:spPr>
        <a:xfrm>
          <a:off x="5208587" y="68056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14" name="TextBox 613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15" name="TextBox 614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16" name="TextBox 615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17" name="TextBox 616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18" name="TextBox 617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19" name="TextBox 618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0" name="TextBox 619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1" name="TextBox 620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2" name="TextBox 621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3" name="TextBox 622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4" name="TextBox 623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5" name="TextBox 624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6" name="TextBox 625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7" name="TextBox 626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8" name="TextBox 627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29" name="TextBox 628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30" name="TextBox 629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563</xdr:row>
      <xdr:rowOff>0</xdr:rowOff>
    </xdr:from>
    <xdr:ext cx="73607" cy="264560"/>
    <xdr:sp macro="" textlink="">
      <xdr:nvSpPr>
        <xdr:cNvPr id="631" name="TextBox 630"/>
        <xdr:cNvSpPr txBox="1"/>
      </xdr:nvSpPr>
      <xdr:spPr>
        <a:xfrm>
          <a:off x="6103937" y="211035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32" name="TextBox 63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33" name="TextBox 63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34" name="TextBox 63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35" name="TextBox 63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36" name="TextBox 63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37" name="TextBox 63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38" name="TextBox 63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39" name="TextBox 63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0" name="TextBox 63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1" name="TextBox 64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2" name="TextBox 64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3" name="TextBox 64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4" name="TextBox 64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5" name="TextBox 64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6" name="TextBox 64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7" name="TextBox 64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8" name="TextBox 64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49" name="TextBox 64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0" name="TextBox 64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1" name="TextBox 65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2" name="TextBox 65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3" name="TextBox 65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4" name="TextBox 65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5" name="TextBox 65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6" name="TextBox 65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7" name="TextBox 65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8" name="TextBox 65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59" name="TextBox 65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0" name="TextBox 65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1" name="TextBox 66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2" name="TextBox 66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3" name="TextBox 66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4" name="TextBox 66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5" name="TextBox 66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6" name="TextBox 66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7" name="TextBox 66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8" name="TextBox 66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69" name="TextBox 66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0" name="TextBox 66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1" name="TextBox 67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2" name="TextBox 67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3" name="TextBox 67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4" name="TextBox 67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5" name="TextBox 67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6" name="TextBox 67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7" name="TextBox 67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8" name="TextBox 67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79" name="TextBox 67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0" name="TextBox 67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1" name="TextBox 68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2" name="TextBox 68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3" name="TextBox 68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4" name="TextBox 68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5" name="TextBox 68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6" name="TextBox 68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7" name="TextBox 68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8" name="TextBox 68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89" name="TextBox 68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0" name="TextBox 68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1" name="TextBox 69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2" name="TextBox 69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3" name="TextBox 69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4" name="TextBox 69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5" name="TextBox 69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6" name="TextBox 69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7" name="TextBox 69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8" name="TextBox 69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699" name="TextBox 69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700" name="TextBox 69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701" name="TextBox 70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702" name="TextBox 70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703" name="TextBox 70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04" name="TextBox 703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05" name="TextBox 704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06" name="TextBox 705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07" name="TextBox 706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08" name="TextBox 707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09" name="TextBox 708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0" name="TextBox 709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1" name="TextBox 710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2" name="TextBox 711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3" name="TextBox 712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4" name="TextBox 713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5" name="TextBox 714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6" name="TextBox 715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7" name="TextBox 716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8" name="TextBox 717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19" name="TextBox 718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20" name="TextBox 719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721" name="TextBox 720"/>
        <xdr:cNvSpPr txBox="1"/>
      </xdr:nvSpPr>
      <xdr:spPr>
        <a:xfrm>
          <a:off x="5275262" y="7239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22" name="TextBox 721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23" name="TextBox 722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24" name="TextBox 723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25" name="TextBox 724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26" name="TextBox 725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27" name="TextBox 726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28" name="TextBox 727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29" name="TextBox 728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0" name="TextBox 729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1" name="TextBox 730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2" name="TextBox 731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3" name="TextBox 732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4" name="TextBox 733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5" name="TextBox 734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6" name="TextBox 735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7" name="TextBox 736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8" name="TextBox 737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71</xdr:row>
      <xdr:rowOff>0</xdr:rowOff>
    </xdr:from>
    <xdr:ext cx="73607" cy="264560"/>
    <xdr:sp macro="" textlink="">
      <xdr:nvSpPr>
        <xdr:cNvPr id="739" name="TextBox 738"/>
        <xdr:cNvSpPr txBox="1"/>
      </xdr:nvSpPr>
      <xdr:spPr>
        <a:xfrm>
          <a:off x="5275262" y="8477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0" name="TextBox 739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1" name="TextBox 740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2" name="TextBox 741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3" name="TextBox 742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4" name="TextBox 743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5" name="TextBox 744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6" name="TextBox 745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7" name="TextBox 746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8" name="TextBox 747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49" name="TextBox 748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50" name="TextBox 749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51" name="TextBox 750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52" name="TextBox 751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53" name="TextBox 752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54" name="TextBox 753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55" name="TextBox 754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56" name="TextBox 755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74</xdr:row>
      <xdr:rowOff>0</xdr:rowOff>
    </xdr:from>
    <xdr:ext cx="73607" cy="264560"/>
    <xdr:sp macro="" textlink="">
      <xdr:nvSpPr>
        <xdr:cNvPr id="757" name="TextBox 756"/>
        <xdr:cNvSpPr txBox="1"/>
      </xdr:nvSpPr>
      <xdr:spPr>
        <a:xfrm>
          <a:off x="5275262" y="9124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58" name="TextBox 757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59" name="TextBox 758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0" name="TextBox 759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1" name="TextBox 760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2" name="TextBox 761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3" name="TextBox 762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4" name="TextBox 763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5" name="TextBox 764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6" name="TextBox 765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7" name="TextBox 766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8" name="TextBox 767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69" name="TextBox 768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0" name="TextBox 769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1" name="TextBox 770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2" name="TextBox 771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3" name="TextBox 772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4" name="TextBox 773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5" name="TextBox 774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6" name="TextBox 775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7" name="TextBox 776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8" name="TextBox 777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79" name="TextBox 778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0" name="TextBox 779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1" name="TextBox 780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2" name="TextBox 781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3" name="TextBox 782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4" name="TextBox 783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5" name="TextBox 784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6" name="TextBox 785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7" name="TextBox 786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8" name="TextBox 787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89" name="TextBox 788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90" name="TextBox 789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91" name="TextBox 790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92" name="TextBox 791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105</xdr:row>
      <xdr:rowOff>0</xdr:rowOff>
    </xdr:from>
    <xdr:ext cx="73607" cy="264560"/>
    <xdr:sp macro="" textlink="">
      <xdr:nvSpPr>
        <xdr:cNvPr id="793" name="TextBox 792"/>
        <xdr:cNvSpPr txBox="1"/>
      </xdr:nvSpPr>
      <xdr:spPr>
        <a:xfrm>
          <a:off x="5275262" y="1009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794" name="TextBox 793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795" name="TextBox 794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796" name="TextBox 795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797" name="TextBox 796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798" name="TextBox 797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799" name="TextBox 798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0" name="TextBox 799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1" name="TextBox 800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2" name="TextBox 801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3" name="TextBox 802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4" name="TextBox 803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5" name="TextBox 804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6" name="TextBox 805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7" name="TextBox 806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8" name="TextBox 807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09" name="TextBox 808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0" name="TextBox 809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1" name="TextBox 810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2" name="TextBox 811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3" name="TextBox 812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4" name="TextBox 813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5" name="TextBox 814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6" name="TextBox 815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7" name="TextBox 816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8" name="TextBox 817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19" name="TextBox 818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0" name="TextBox 819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1" name="TextBox 820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2" name="TextBox 821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3" name="TextBox 822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4" name="TextBox 823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5" name="TextBox 824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6" name="TextBox 825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7" name="TextBox 826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8" name="TextBox 827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197</xdr:row>
      <xdr:rowOff>0</xdr:rowOff>
    </xdr:from>
    <xdr:ext cx="73607" cy="264560"/>
    <xdr:sp macro="" textlink="">
      <xdr:nvSpPr>
        <xdr:cNvPr id="829" name="TextBox 828"/>
        <xdr:cNvSpPr txBox="1"/>
      </xdr:nvSpPr>
      <xdr:spPr>
        <a:xfrm>
          <a:off x="5275262" y="14211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0" name="TextBox 829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1" name="TextBox 830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2" name="TextBox 831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3" name="TextBox 832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4" name="TextBox 833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5" name="TextBox 834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6" name="TextBox 835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7" name="TextBox 836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8" name="TextBox 837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39" name="TextBox 838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40" name="TextBox 839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41" name="TextBox 840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42" name="TextBox 841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43" name="TextBox 842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44" name="TextBox 843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45" name="TextBox 844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46" name="TextBox 845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847" name="TextBox 846"/>
        <xdr:cNvSpPr txBox="1"/>
      </xdr:nvSpPr>
      <xdr:spPr>
        <a:xfrm>
          <a:off x="5275262" y="16506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48" name="TextBox 847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49" name="TextBox 848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0" name="TextBox 849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1" name="TextBox 850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2" name="TextBox 851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3" name="TextBox 852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4" name="TextBox 853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5" name="TextBox 854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6" name="TextBox 855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7" name="TextBox 856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8" name="TextBox 857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59" name="TextBox 858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60" name="TextBox 859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61" name="TextBox 860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62" name="TextBox 861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63" name="TextBox 862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64" name="TextBox 863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248</xdr:row>
      <xdr:rowOff>0</xdr:rowOff>
    </xdr:from>
    <xdr:ext cx="73607" cy="264560"/>
    <xdr:sp macro="" textlink="">
      <xdr:nvSpPr>
        <xdr:cNvPr id="865" name="TextBox 864"/>
        <xdr:cNvSpPr txBox="1"/>
      </xdr:nvSpPr>
      <xdr:spPr>
        <a:xfrm>
          <a:off x="5275262" y="18583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66" name="TextBox 865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67" name="TextBox 866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68" name="TextBox 867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69" name="TextBox 868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0" name="TextBox 869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1" name="TextBox 870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2" name="TextBox 871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3" name="TextBox 872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4" name="TextBox 873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5" name="TextBox 874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6" name="TextBox 875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7" name="TextBox 876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8" name="TextBox 877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79" name="TextBox 878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0" name="TextBox 879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1" name="TextBox 880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2" name="TextBox 881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3" name="TextBox 882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4" name="TextBox 883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5" name="TextBox 884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6" name="TextBox 885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7" name="TextBox 886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8" name="TextBox 887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89" name="TextBox 888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0" name="TextBox 889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1" name="TextBox 890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2" name="TextBox 891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3" name="TextBox 892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4" name="TextBox 893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5" name="TextBox 894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6" name="TextBox 895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7" name="TextBox 896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8" name="TextBox 897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899" name="TextBox 898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900" name="TextBox 899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249</xdr:row>
      <xdr:rowOff>0</xdr:rowOff>
    </xdr:from>
    <xdr:ext cx="73607" cy="264560"/>
    <xdr:sp macro="" textlink="">
      <xdr:nvSpPr>
        <xdr:cNvPr id="901" name="TextBox 900"/>
        <xdr:cNvSpPr txBox="1"/>
      </xdr:nvSpPr>
      <xdr:spPr>
        <a:xfrm>
          <a:off x="5275262" y="18773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02" name="TextBox 901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03" name="TextBox 902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04" name="TextBox 903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05" name="TextBox 904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06" name="TextBox 905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07" name="TextBox 906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08" name="TextBox 907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09" name="TextBox 908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0" name="TextBox 909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1" name="TextBox 910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2" name="TextBox 911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3" name="TextBox 912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4" name="TextBox 913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5" name="TextBox 914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6" name="TextBox 915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7" name="TextBox 916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8" name="TextBox 917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19" name="TextBox 918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0" name="TextBox 919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1" name="TextBox 920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2" name="TextBox 921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3" name="TextBox 922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4" name="TextBox 923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5" name="TextBox 924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6" name="TextBox 925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7" name="TextBox 926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8" name="TextBox 927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29" name="TextBox 928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30" name="TextBox 929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31" name="TextBox 930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32" name="TextBox 931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33" name="TextBox 932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34" name="TextBox 933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35" name="TextBox 934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36" name="TextBox 935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252</xdr:row>
      <xdr:rowOff>0</xdr:rowOff>
    </xdr:from>
    <xdr:ext cx="73607" cy="264560"/>
    <xdr:sp macro="" textlink="">
      <xdr:nvSpPr>
        <xdr:cNvPr id="937" name="TextBox 936"/>
        <xdr:cNvSpPr txBox="1"/>
      </xdr:nvSpPr>
      <xdr:spPr>
        <a:xfrm>
          <a:off x="5275262" y="1928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38" name="TextBox 937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39" name="TextBox 938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0" name="TextBox 939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1" name="TextBox 940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2" name="TextBox 941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3" name="TextBox 942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4" name="TextBox 943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5" name="TextBox 944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6" name="TextBox 945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7" name="TextBox 946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8" name="TextBox 947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49" name="TextBox 948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50" name="TextBox 949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51" name="TextBox 950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52" name="TextBox 951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53" name="TextBox 952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54" name="TextBox 953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55" name="TextBox 954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56" name="TextBox 955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57" name="TextBox 956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58" name="TextBox 957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59" name="TextBox 958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0" name="TextBox 959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1" name="TextBox 960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2" name="TextBox 961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3" name="TextBox 962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4" name="TextBox 963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5" name="TextBox 964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6" name="TextBox 965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7" name="TextBox 966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8" name="TextBox 967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69" name="TextBox 968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70" name="TextBox 969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71" name="TextBox 970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72" name="TextBox 971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73" name="TextBox 972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74" name="TextBox 973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75" name="TextBox 974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76" name="TextBox 975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77" name="TextBox 976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78" name="TextBox 977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79" name="TextBox 978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0" name="TextBox 979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1" name="TextBox 980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2" name="TextBox 981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3" name="TextBox 982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4" name="TextBox 983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5" name="TextBox 984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6" name="TextBox 985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7" name="TextBox 986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8" name="TextBox 987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89" name="TextBox 988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90" name="TextBox 989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991" name="TextBox 990"/>
        <xdr:cNvSpPr txBox="1"/>
      </xdr:nvSpPr>
      <xdr:spPr>
        <a:xfrm>
          <a:off x="5275262" y="2513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92" name="TextBox 991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93" name="TextBox 992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94" name="TextBox 993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95" name="TextBox 994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96" name="TextBox 995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97" name="TextBox 996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98" name="TextBox 997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999" name="TextBox 998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0" name="TextBox 999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1" name="TextBox 1000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2" name="TextBox 1001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3" name="TextBox 1002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4" name="TextBox 1003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5" name="TextBox 1004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6" name="TextBox 1005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7" name="TextBox 1006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8" name="TextBox 1007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1009" name="TextBox 1008"/>
        <xdr:cNvSpPr txBox="1"/>
      </xdr:nvSpPr>
      <xdr:spPr>
        <a:xfrm>
          <a:off x="5275262" y="2707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0" name="TextBox 1009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1" name="TextBox 1010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2" name="TextBox 1011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3" name="TextBox 1012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4" name="TextBox 1013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5" name="TextBox 1014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6" name="TextBox 1015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7" name="TextBox 1016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8" name="TextBox 1017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19" name="TextBox 1018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20" name="TextBox 1019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21" name="TextBox 1020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22" name="TextBox 1021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23" name="TextBox 1022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24" name="TextBox 1023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25" name="TextBox 1024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26" name="TextBox 1025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1027" name="TextBox 1026"/>
        <xdr:cNvSpPr txBox="1"/>
      </xdr:nvSpPr>
      <xdr:spPr>
        <a:xfrm>
          <a:off x="5275262" y="27746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28" name="TextBox 1027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29" name="TextBox 1028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0" name="TextBox 1029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1" name="TextBox 1030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2" name="TextBox 1031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3" name="TextBox 1032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4" name="TextBox 1033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5" name="TextBox 1034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6" name="TextBox 1035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7" name="TextBox 1036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8" name="TextBox 1037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39" name="TextBox 1038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0" name="TextBox 1039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1" name="TextBox 1040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2" name="TextBox 1041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3" name="TextBox 1042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4" name="TextBox 1043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5" name="TextBox 1044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6" name="TextBox 1045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7" name="TextBox 1046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8" name="TextBox 1047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49" name="TextBox 1048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0" name="TextBox 1049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1" name="TextBox 1050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2" name="TextBox 1051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3" name="TextBox 1052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4" name="TextBox 1053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5" name="TextBox 1054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6" name="TextBox 1055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7" name="TextBox 1056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8" name="TextBox 1057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59" name="TextBox 1058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0" name="TextBox 1059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1" name="TextBox 1060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2" name="TextBox 1061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3" name="TextBox 1062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4" name="TextBox 1063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5" name="TextBox 1064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6" name="TextBox 1065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7" name="TextBox 1066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8" name="TextBox 1067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69" name="TextBox 1068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0" name="TextBox 1069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1" name="TextBox 1070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2" name="TextBox 1071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3" name="TextBox 1072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4" name="TextBox 1073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5" name="TextBox 1074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6" name="TextBox 1075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7" name="TextBox 1076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8" name="TextBox 1077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79" name="TextBox 1078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0" name="TextBox 1079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1" name="TextBox 1080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2" name="TextBox 1081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3" name="TextBox 1082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4" name="TextBox 1083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5" name="TextBox 1084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6" name="TextBox 1085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7" name="TextBox 1086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8" name="TextBox 1087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89" name="TextBox 1088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0" name="TextBox 1089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1" name="TextBox 1090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2" name="TextBox 1091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3" name="TextBox 1092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4" name="TextBox 1093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5" name="TextBox 1094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6" name="TextBox 1095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7" name="TextBox 1096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8" name="TextBox 1097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1099" name="TextBox 1098"/>
        <xdr:cNvSpPr txBox="1"/>
      </xdr:nvSpPr>
      <xdr:spPr>
        <a:xfrm>
          <a:off x="5275262" y="25336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0" name="TextBox 1099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1" name="TextBox 1100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2" name="TextBox 1101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3" name="TextBox 1102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4" name="TextBox 1103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5" name="TextBox 1104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6" name="TextBox 1105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7" name="TextBox 1106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8" name="TextBox 1107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09" name="TextBox 1108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10" name="TextBox 1109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11" name="TextBox 1110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12" name="TextBox 1111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13" name="TextBox 1112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14" name="TextBox 1113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15" name="TextBox 1114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16" name="TextBox 1115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381</xdr:row>
      <xdr:rowOff>0</xdr:rowOff>
    </xdr:from>
    <xdr:ext cx="73607" cy="264560"/>
    <xdr:sp macro="" textlink="">
      <xdr:nvSpPr>
        <xdr:cNvPr id="1117" name="TextBox 1116"/>
        <xdr:cNvSpPr txBox="1"/>
      </xdr:nvSpPr>
      <xdr:spPr>
        <a:xfrm>
          <a:off x="5275262" y="28060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18" name="TextBox 1117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19" name="TextBox 1118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0" name="TextBox 1119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1" name="TextBox 1120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2" name="TextBox 1121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3" name="TextBox 1122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4" name="TextBox 1123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5" name="TextBox 1124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6" name="TextBox 1125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7" name="TextBox 1126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8" name="TextBox 1127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29" name="TextBox 1128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0" name="TextBox 1129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1" name="TextBox 1130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2" name="TextBox 1131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3" name="TextBox 1132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4" name="TextBox 1133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5" name="TextBox 1134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6" name="TextBox 1135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7" name="TextBox 1136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8" name="TextBox 1137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39" name="TextBox 1138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0" name="TextBox 1139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1" name="TextBox 1140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2" name="TextBox 1141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3" name="TextBox 1142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4" name="TextBox 1143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5" name="TextBox 1144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6" name="TextBox 1145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7" name="TextBox 1146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8" name="TextBox 1147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49" name="TextBox 1148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0" name="TextBox 1149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1" name="TextBox 1150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2" name="TextBox 1151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3" name="TextBox 1152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4" name="TextBox 1153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5" name="TextBox 1154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6" name="TextBox 1155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7" name="TextBox 1156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8" name="TextBox 1157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59" name="TextBox 1158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0" name="TextBox 1159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1" name="TextBox 1160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2" name="TextBox 1161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3" name="TextBox 1162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4" name="TextBox 1163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5" name="TextBox 1164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6" name="TextBox 1165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7" name="TextBox 1166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8" name="TextBox 1167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69" name="TextBox 1168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0" name="TextBox 1169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1" name="TextBox 1170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2" name="TextBox 1171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3" name="TextBox 1172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4" name="TextBox 1173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5" name="TextBox 1174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6" name="TextBox 1175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7" name="TextBox 1176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8" name="TextBox 1177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79" name="TextBox 1178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0" name="TextBox 1179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1" name="TextBox 1180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2" name="TextBox 1181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3" name="TextBox 1182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4" name="TextBox 1183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5" name="TextBox 1184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6" name="TextBox 1185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7" name="TextBox 1186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8" name="TextBox 1187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1189" name="TextBox 1188"/>
        <xdr:cNvSpPr txBox="1"/>
      </xdr:nvSpPr>
      <xdr:spPr>
        <a:xfrm>
          <a:off x="5275262" y="3759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0" name="TextBox 1189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1" name="TextBox 1190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2" name="TextBox 1191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3" name="TextBox 1192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4" name="TextBox 1193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5" name="TextBox 1194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6" name="TextBox 1195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7" name="TextBox 1196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8" name="TextBox 1197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199" name="TextBox 1198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0" name="TextBox 1199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1" name="TextBox 1200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2" name="TextBox 1201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3" name="TextBox 1202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4" name="TextBox 1203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5" name="TextBox 1204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6" name="TextBox 1205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7" name="TextBox 1206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8" name="TextBox 1207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09" name="TextBox 1208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0" name="TextBox 1209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1" name="TextBox 1210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2" name="TextBox 1211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3" name="TextBox 1212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4" name="TextBox 1213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5" name="TextBox 1214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6" name="TextBox 1215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7" name="TextBox 1216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8" name="TextBox 1217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19" name="TextBox 1218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0" name="TextBox 1219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1" name="TextBox 1220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2" name="TextBox 1221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3" name="TextBox 1222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4" name="TextBox 1223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5" name="TextBox 1224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6" name="TextBox 1225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7" name="TextBox 1226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8" name="TextBox 1227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29" name="TextBox 1228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0" name="TextBox 1229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1" name="TextBox 1230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2" name="TextBox 1231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3" name="TextBox 1232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4" name="TextBox 1233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5" name="TextBox 1234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6" name="TextBox 1235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7" name="TextBox 1236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8" name="TextBox 1237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39" name="TextBox 1238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0" name="TextBox 1239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1" name="TextBox 1240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2" name="TextBox 1241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3" name="TextBox 1242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4" name="TextBox 1243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5" name="TextBox 1244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6" name="TextBox 1245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7" name="TextBox 1246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8" name="TextBox 1247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49" name="TextBox 1248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0" name="TextBox 1249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1" name="TextBox 1250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2" name="TextBox 1251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3" name="TextBox 1252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4" name="TextBox 1253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5" name="TextBox 1254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6" name="TextBox 1255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7" name="TextBox 1256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8" name="TextBox 1257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59" name="TextBox 1258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60" name="TextBox 1259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1261" name="TextBox 1260"/>
        <xdr:cNvSpPr txBox="1"/>
      </xdr:nvSpPr>
      <xdr:spPr>
        <a:xfrm>
          <a:off x="5275262" y="3777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62" name="TextBox 1261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63" name="TextBox 1262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64" name="TextBox 1263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65" name="TextBox 1264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66" name="TextBox 1265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67" name="TextBox 1266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68" name="TextBox 1267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69" name="TextBox 1268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0" name="TextBox 1269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1" name="TextBox 1270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2" name="TextBox 1271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3" name="TextBox 1272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4" name="TextBox 1273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5" name="TextBox 1274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6" name="TextBox 1275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7" name="TextBox 1276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8" name="TextBox 1277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79" name="TextBox 1278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0" name="TextBox 1279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1" name="TextBox 1280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2" name="TextBox 1281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3" name="TextBox 1282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4" name="TextBox 1283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5" name="TextBox 1284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6" name="TextBox 1285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7" name="TextBox 1286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8" name="TextBox 1287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89" name="TextBox 1288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0" name="TextBox 1289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1" name="TextBox 1290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2" name="TextBox 1291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3" name="TextBox 1292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4" name="TextBox 1293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5" name="TextBox 1294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6" name="TextBox 1295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7" name="TextBox 1296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8" name="TextBox 1297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299" name="TextBox 1298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0" name="TextBox 1299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1" name="TextBox 1300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2" name="TextBox 1301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3" name="TextBox 1302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4" name="TextBox 1303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5" name="TextBox 1304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6" name="TextBox 1305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7" name="TextBox 1306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8" name="TextBox 1307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09" name="TextBox 1308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0" name="TextBox 1309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1" name="TextBox 1310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2" name="TextBox 1311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3" name="TextBox 1312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4" name="TextBox 1313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5" name="TextBox 1314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6" name="TextBox 1315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7" name="TextBox 1316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8" name="TextBox 1317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19" name="TextBox 1318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0" name="TextBox 1319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1" name="TextBox 1320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2" name="TextBox 1321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3" name="TextBox 1322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4" name="TextBox 1323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5" name="TextBox 1324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6" name="TextBox 1325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7" name="TextBox 1326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8" name="TextBox 1327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29" name="TextBox 1328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30" name="TextBox 1329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31" name="TextBox 1330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32" name="TextBox 1331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1333" name="TextBox 1332"/>
        <xdr:cNvSpPr txBox="1"/>
      </xdr:nvSpPr>
      <xdr:spPr>
        <a:xfrm>
          <a:off x="5275262" y="3809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34" name="TextBox 133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35" name="TextBox 133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36" name="TextBox 133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37" name="TextBox 133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38" name="TextBox 133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39" name="TextBox 133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0" name="TextBox 133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1" name="TextBox 134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2" name="TextBox 134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3" name="TextBox 134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4" name="TextBox 134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5" name="TextBox 134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6" name="TextBox 134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7" name="TextBox 134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8" name="TextBox 134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49" name="TextBox 134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0" name="TextBox 134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1" name="TextBox 135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2" name="TextBox 135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3" name="TextBox 135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4" name="TextBox 135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5" name="TextBox 135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6" name="TextBox 135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7" name="TextBox 135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8" name="TextBox 135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59" name="TextBox 135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0" name="TextBox 135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1" name="TextBox 136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2" name="TextBox 136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3" name="TextBox 136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4" name="TextBox 136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5" name="TextBox 136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6" name="TextBox 136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7" name="TextBox 136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8" name="TextBox 136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69" name="TextBox 136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0" name="TextBox 136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1" name="TextBox 137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2" name="TextBox 137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3" name="TextBox 137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4" name="TextBox 137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5" name="TextBox 137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6" name="TextBox 137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7" name="TextBox 137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8" name="TextBox 137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79" name="TextBox 137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0" name="TextBox 137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1" name="TextBox 138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2" name="TextBox 138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3" name="TextBox 138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4" name="TextBox 138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5" name="TextBox 138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6" name="TextBox 138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7" name="TextBox 138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8" name="TextBox 138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89" name="TextBox 138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0" name="TextBox 138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1" name="TextBox 139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2" name="TextBox 139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3" name="TextBox 139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4" name="TextBox 139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5" name="TextBox 139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6" name="TextBox 139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7" name="TextBox 139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8" name="TextBox 139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399" name="TextBox 139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0" name="TextBox 139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1" name="TextBox 140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2" name="TextBox 140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3" name="TextBox 140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4" name="TextBox 140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5" name="TextBox 140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6" name="TextBox 140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7" name="TextBox 140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8" name="TextBox 140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09" name="TextBox 140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0" name="TextBox 140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1" name="TextBox 141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2" name="TextBox 141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3" name="TextBox 141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4" name="TextBox 141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5" name="TextBox 141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6" name="TextBox 141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7" name="TextBox 141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8" name="TextBox 141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19" name="TextBox 141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0" name="TextBox 141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1" name="TextBox 142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2" name="TextBox 142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3" name="TextBox 142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4" name="TextBox 142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5" name="TextBox 142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6" name="TextBox 142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7" name="TextBox 142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8" name="TextBox 142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29" name="TextBox 142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0" name="TextBox 142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1" name="TextBox 143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2" name="TextBox 143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3" name="TextBox 143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4" name="TextBox 143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5" name="TextBox 143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6" name="TextBox 143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7" name="TextBox 143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8" name="TextBox 143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39" name="TextBox 143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0" name="TextBox 143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1" name="TextBox 144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2" name="TextBox 144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3" name="TextBox 144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4" name="TextBox 144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5" name="TextBox 144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6" name="TextBox 144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7" name="TextBox 144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8" name="TextBox 144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49" name="TextBox 144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0" name="TextBox 144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1" name="TextBox 145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2" name="TextBox 145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3" name="TextBox 145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4" name="TextBox 145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5" name="TextBox 145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6" name="TextBox 145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7" name="TextBox 145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8" name="TextBox 145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59" name="TextBox 145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0" name="TextBox 145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1" name="TextBox 146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2" name="TextBox 146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3" name="TextBox 146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4" name="TextBox 146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5" name="TextBox 146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6" name="TextBox 146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7" name="TextBox 146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8" name="TextBox 1467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69" name="TextBox 1468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0" name="TextBox 1469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1" name="TextBox 1470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2" name="TextBox 1471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3" name="TextBox 1472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4" name="TextBox 1473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5" name="TextBox 1474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6" name="TextBox 1475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7" name="TextBox 1476"/>
        <xdr:cNvSpPr txBox="1"/>
      </xdr:nvSpPr>
      <xdr:spPr>
        <a:xfrm>
          <a:off x="5275262" y="38404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8" name="TextBox 147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79" name="TextBox 147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0" name="TextBox 147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1" name="TextBox 148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2" name="TextBox 148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3" name="TextBox 148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4" name="TextBox 148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5" name="TextBox 148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6" name="TextBox 148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7" name="TextBox 148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8" name="TextBox 148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89" name="TextBox 148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0" name="TextBox 148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1" name="TextBox 149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2" name="TextBox 149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3" name="TextBox 149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4" name="TextBox 149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5" name="TextBox 149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6" name="TextBox 149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7" name="TextBox 149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8" name="TextBox 149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499" name="TextBox 149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0" name="TextBox 149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1" name="TextBox 150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2" name="TextBox 150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3" name="TextBox 150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4" name="TextBox 150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5" name="TextBox 150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6" name="TextBox 150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7" name="TextBox 150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8" name="TextBox 150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09" name="TextBox 150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0" name="TextBox 150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1" name="TextBox 151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2" name="TextBox 151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3" name="TextBox 151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4" name="TextBox 151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5" name="TextBox 151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6" name="TextBox 151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7" name="TextBox 151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8" name="TextBox 151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19" name="TextBox 151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0" name="TextBox 151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1" name="TextBox 152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2" name="TextBox 152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3" name="TextBox 152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4" name="TextBox 152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5" name="TextBox 152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6" name="TextBox 152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7" name="TextBox 152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8" name="TextBox 152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29" name="TextBox 152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0" name="TextBox 152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1" name="TextBox 153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2" name="TextBox 153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3" name="TextBox 153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4" name="TextBox 153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5" name="TextBox 153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6" name="TextBox 153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7" name="TextBox 153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8" name="TextBox 153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39" name="TextBox 153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0" name="TextBox 153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1" name="TextBox 154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2" name="TextBox 154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3" name="TextBox 154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4" name="TextBox 154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5" name="TextBox 154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6" name="TextBox 154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7" name="TextBox 154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8" name="TextBox 154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49" name="TextBox 154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0" name="TextBox 154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1" name="TextBox 155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2" name="TextBox 155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3" name="TextBox 155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4" name="TextBox 155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5" name="TextBox 155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6" name="TextBox 155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7" name="TextBox 155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8" name="TextBox 155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59" name="TextBox 155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0" name="TextBox 155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1" name="TextBox 156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2" name="TextBox 156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3" name="TextBox 156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4" name="TextBox 156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5" name="TextBox 156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6" name="TextBox 156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7" name="TextBox 156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8" name="TextBox 156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69" name="TextBox 156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0" name="TextBox 156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1" name="TextBox 157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2" name="TextBox 157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3" name="TextBox 157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4" name="TextBox 157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5" name="TextBox 157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6" name="TextBox 157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7" name="TextBox 157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8" name="TextBox 157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79" name="TextBox 157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0" name="TextBox 157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1" name="TextBox 158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2" name="TextBox 158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3" name="TextBox 158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4" name="TextBox 158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5" name="TextBox 158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6" name="TextBox 158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7" name="TextBox 158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8" name="TextBox 158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89" name="TextBox 158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0" name="TextBox 158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1" name="TextBox 159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2" name="TextBox 159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3" name="TextBox 159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4" name="TextBox 159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5" name="TextBox 159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6" name="TextBox 159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7" name="TextBox 159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8" name="TextBox 159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599" name="TextBox 159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0" name="TextBox 159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1" name="TextBox 160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2" name="TextBox 160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3" name="TextBox 160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4" name="TextBox 160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5" name="TextBox 160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6" name="TextBox 160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7" name="TextBox 160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8" name="TextBox 160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09" name="TextBox 160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0" name="TextBox 160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1" name="TextBox 161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2" name="TextBox 1611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3" name="TextBox 1612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4" name="TextBox 1613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5" name="TextBox 1614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6" name="TextBox 1615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7" name="TextBox 1616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8" name="TextBox 1617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19" name="TextBox 1618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0" name="TextBox 1619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1" name="TextBox 1620"/>
        <xdr:cNvSpPr txBox="1"/>
      </xdr:nvSpPr>
      <xdr:spPr>
        <a:xfrm>
          <a:off x="5275262" y="3871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2" name="TextBox 1621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3" name="TextBox 1622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4" name="TextBox 1623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5" name="TextBox 1624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6" name="TextBox 1625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7" name="TextBox 1626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8" name="TextBox 1627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29" name="TextBox 1628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0" name="TextBox 1629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1" name="TextBox 1630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2" name="TextBox 1631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3" name="TextBox 1632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4" name="TextBox 1633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5" name="TextBox 1634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6" name="TextBox 1635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7" name="TextBox 1636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8" name="TextBox 1637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39" name="TextBox 1638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0" name="TextBox 1639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1" name="TextBox 1640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2" name="TextBox 1641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3" name="TextBox 1642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4" name="TextBox 1643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5" name="TextBox 1644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6" name="TextBox 1645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7" name="TextBox 1646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8" name="TextBox 1647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49" name="TextBox 1648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0" name="TextBox 1649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1" name="TextBox 1650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2" name="TextBox 1651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3" name="TextBox 1652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4" name="TextBox 1653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5" name="TextBox 1654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6" name="TextBox 1655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7" name="TextBox 1656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8" name="TextBox 1657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59" name="TextBox 1658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0" name="TextBox 1659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1" name="TextBox 1660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2" name="TextBox 1661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3" name="TextBox 1662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4" name="TextBox 1663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5" name="TextBox 1664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6" name="TextBox 1665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7" name="TextBox 1666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8" name="TextBox 1667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69" name="TextBox 1668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0" name="TextBox 1669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1" name="TextBox 1670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2" name="TextBox 1671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3" name="TextBox 1672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4" name="TextBox 1673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5" name="TextBox 1674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6" name="TextBox 1675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7" name="TextBox 1676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8" name="TextBox 1677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79" name="TextBox 1678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0" name="TextBox 1679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1" name="TextBox 1680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2" name="TextBox 1681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3" name="TextBox 1682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4" name="TextBox 1683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5" name="TextBox 1684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6" name="TextBox 1685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7" name="TextBox 1686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8" name="TextBox 1687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89" name="TextBox 1688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0" name="TextBox 1689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1" name="TextBox 1690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2" name="TextBox 1691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3" name="TextBox 1692"/>
        <xdr:cNvSpPr txBox="1"/>
      </xdr:nvSpPr>
      <xdr:spPr>
        <a:xfrm>
          <a:off x="5275262" y="39033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4" name="TextBox 1693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5" name="TextBox 1694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6" name="TextBox 1695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7" name="TextBox 1696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8" name="TextBox 1697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699" name="TextBox 1698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0" name="TextBox 1699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1" name="TextBox 1700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2" name="TextBox 1701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3" name="TextBox 1702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4" name="TextBox 1703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5" name="TextBox 1704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6" name="TextBox 1705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7" name="TextBox 1706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8" name="TextBox 1707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09" name="TextBox 1708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0" name="TextBox 1709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1" name="TextBox 1710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2" name="TextBox 1711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3" name="TextBox 1712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4" name="TextBox 1713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5" name="TextBox 1714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6" name="TextBox 1715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7" name="TextBox 1716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8" name="TextBox 1717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19" name="TextBox 1718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0" name="TextBox 1719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1" name="TextBox 1720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2" name="TextBox 1721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3" name="TextBox 1722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4" name="TextBox 1723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5" name="TextBox 1724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6" name="TextBox 1725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7" name="TextBox 1726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8" name="TextBox 1727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1729" name="TextBox 1728"/>
        <xdr:cNvSpPr txBox="1"/>
      </xdr:nvSpPr>
      <xdr:spPr>
        <a:xfrm>
          <a:off x="5275262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0" name="TextBox 1729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1" name="TextBox 1730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2" name="TextBox 1731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3" name="TextBox 1732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4" name="TextBox 1733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5" name="TextBox 1734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6" name="TextBox 1735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7" name="TextBox 1736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8" name="TextBox 1737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39" name="TextBox 1738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0" name="TextBox 1739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1" name="TextBox 1740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2" name="TextBox 1741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3" name="TextBox 1742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4" name="TextBox 1743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5" name="TextBox 1744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6" name="TextBox 1745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7" name="TextBox 1746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8" name="TextBox 1747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49" name="TextBox 1748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0" name="TextBox 1749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1" name="TextBox 1750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2" name="TextBox 1751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3" name="TextBox 1752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4" name="TextBox 1753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5" name="TextBox 1754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6" name="TextBox 1755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7" name="TextBox 1756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8" name="TextBox 1757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59" name="TextBox 1758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60" name="TextBox 1759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61" name="TextBox 1760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62" name="TextBox 1761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63" name="TextBox 1762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64" name="TextBox 1763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1765" name="TextBox 1764"/>
        <xdr:cNvSpPr txBox="1"/>
      </xdr:nvSpPr>
      <xdr:spPr>
        <a:xfrm>
          <a:off x="5275262" y="39547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66" name="TextBox 1765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67" name="TextBox 1766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68" name="TextBox 1767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69" name="TextBox 1768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0" name="TextBox 1769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1" name="TextBox 1770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2" name="TextBox 1771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3" name="TextBox 1772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4" name="TextBox 1773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5" name="TextBox 1774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6" name="TextBox 1775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7" name="TextBox 1776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8" name="TextBox 1777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79" name="TextBox 1778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0" name="TextBox 1779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1" name="TextBox 1780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2" name="TextBox 1781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3" name="TextBox 1782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4" name="TextBox 1783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5" name="TextBox 1784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6" name="TextBox 1785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7" name="TextBox 1786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8" name="TextBox 1787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89" name="TextBox 1788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0" name="TextBox 1789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1" name="TextBox 1790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2" name="TextBox 1791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3" name="TextBox 1792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4" name="TextBox 1793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5" name="TextBox 1794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6" name="TextBox 1795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7" name="TextBox 1796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8" name="TextBox 1797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799" name="TextBox 1798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800" name="TextBox 1799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1801" name="TextBox 1800"/>
        <xdr:cNvSpPr txBox="1"/>
      </xdr:nvSpPr>
      <xdr:spPr>
        <a:xfrm>
          <a:off x="7875587" y="39347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02" name="TextBox 180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03" name="TextBox 180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04" name="TextBox 180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05" name="TextBox 180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06" name="TextBox 180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07" name="TextBox 180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08" name="TextBox 180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09" name="TextBox 180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0" name="TextBox 180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1" name="TextBox 181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2" name="TextBox 181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3" name="TextBox 181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4" name="TextBox 181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5" name="TextBox 181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6" name="TextBox 181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7" name="TextBox 181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8" name="TextBox 181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19" name="TextBox 181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0" name="TextBox 181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1" name="TextBox 182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2" name="TextBox 182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3" name="TextBox 182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4" name="TextBox 182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5" name="TextBox 182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6" name="TextBox 182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7" name="TextBox 182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8" name="TextBox 182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29" name="TextBox 182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0" name="TextBox 182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1" name="TextBox 183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2" name="TextBox 183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3" name="TextBox 183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4" name="TextBox 183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5" name="TextBox 183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6" name="TextBox 183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7" name="TextBox 183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8" name="TextBox 183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39" name="TextBox 183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0" name="TextBox 183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1" name="TextBox 184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2" name="TextBox 184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3" name="TextBox 184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4" name="TextBox 184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5" name="TextBox 184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6" name="TextBox 184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7" name="TextBox 184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8" name="TextBox 184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49" name="TextBox 184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0" name="TextBox 184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1" name="TextBox 185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2" name="TextBox 185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3" name="TextBox 185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4" name="TextBox 185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5" name="TextBox 185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6" name="TextBox 185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7" name="TextBox 185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8" name="TextBox 185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59" name="TextBox 185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0" name="TextBox 185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1" name="TextBox 186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2" name="TextBox 186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3" name="TextBox 186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4" name="TextBox 186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5" name="TextBox 186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6" name="TextBox 186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7" name="TextBox 186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8" name="TextBox 186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69" name="TextBox 186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0" name="TextBox 186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1" name="TextBox 187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2" name="TextBox 187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3" name="TextBox 187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4" name="TextBox 187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5" name="TextBox 187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6" name="TextBox 187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7" name="TextBox 187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8" name="TextBox 187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79" name="TextBox 187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0" name="TextBox 187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1" name="TextBox 188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2" name="TextBox 188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3" name="TextBox 188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4" name="TextBox 188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5" name="TextBox 188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6" name="TextBox 188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7" name="TextBox 188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8" name="TextBox 188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89" name="TextBox 188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0" name="TextBox 188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1" name="TextBox 189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2" name="TextBox 189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3" name="TextBox 189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4" name="TextBox 189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5" name="TextBox 189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6" name="TextBox 189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7" name="TextBox 189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8" name="TextBox 189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899" name="TextBox 189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0" name="TextBox 1899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1" name="TextBox 1900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2" name="TextBox 1901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3" name="TextBox 1902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4" name="TextBox 1903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5" name="TextBox 1904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6" name="TextBox 1905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7" name="TextBox 1906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8" name="TextBox 1907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455</xdr:row>
      <xdr:rowOff>0</xdr:rowOff>
    </xdr:from>
    <xdr:ext cx="73607" cy="264560"/>
    <xdr:sp macro="" textlink="">
      <xdr:nvSpPr>
        <xdr:cNvPr id="1909" name="TextBox 1908"/>
        <xdr:cNvSpPr txBox="1"/>
      </xdr:nvSpPr>
      <xdr:spPr>
        <a:xfrm>
          <a:off x="5275262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0" name="TextBox 1909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1" name="TextBox 1910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2" name="TextBox 1911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3" name="TextBox 1912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4" name="TextBox 1913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5" name="TextBox 1914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6" name="TextBox 1915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7" name="TextBox 1916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8" name="TextBox 1917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19" name="TextBox 1918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0" name="TextBox 1919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1" name="TextBox 1920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2" name="TextBox 1921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3" name="TextBox 1922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4" name="TextBox 1923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5" name="TextBox 1924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6" name="TextBox 1925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7" name="TextBox 1926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8" name="TextBox 1927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29" name="TextBox 1928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0" name="TextBox 1929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1" name="TextBox 1930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2" name="TextBox 1931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3" name="TextBox 1932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4" name="TextBox 1933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5" name="TextBox 1934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6" name="TextBox 1935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7" name="TextBox 1936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8" name="TextBox 1937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39" name="TextBox 1938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40" name="TextBox 1939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41" name="TextBox 1940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42" name="TextBox 1941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43" name="TextBox 1942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44" name="TextBox 1943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456</xdr:row>
      <xdr:rowOff>0</xdr:rowOff>
    </xdr:from>
    <xdr:ext cx="73607" cy="264560"/>
    <xdr:sp macro="" textlink="">
      <xdr:nvSpPr>
        <xdr:cNvPr id="1945" name="TextBox 1944"/>
        <xdr:cNvSpPr txBox="1"/>
      </xdr:nvSpPr>
      <xdr:spPr>
        <a:xfrm>
          <a:off x="5275262" y="4037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46" name="TextBox 1945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47" name="TextBox 1946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48" name="TextBox 1947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49" name="TextBox 1948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0" name="TextBox 1949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1" name="TextBox 1950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2" name="TextBox 1951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3" name="TextBox 1952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4" name="TextBox 1953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5" name="TextBox 1954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6" name="TextBox 1955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7" name="TextBox 1956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8" name="TextBox 1957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59" name="TextBox 1958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0" name="TextBox 1959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1" name="TextBox 1960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2" name="TextBox 1961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3" name="TextBox 1962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4" name="TextBox 1963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5" name="TextBox 1964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6" name="TextBox 1965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7" name="TextBox 1966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8" name="TextBox 1967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69" name="TextBox 1968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0" name="TextBox 1969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1" name="TextBox 1970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2" name="TextBox 1971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3" name="TextBox 1972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4" name="TextBox 1973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5" name="TextBox 1974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6" name="TextBox 1975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7" name="TextBox 1976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8" name="TextBox 1977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79" name="TextBox 1978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80" name="TextBox 1979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455</xdr:row>
      <xdr:rowOff>0</xdr:rowOff>
    </xdr:from>
    <xdr:ext cx="73607" cy="264560"/>
    <xdr:sp macro="" textlink="">
      <xdr:nvSpPr>
        <xdr:cNvPr id="1981" name="TextBox 1980"/>
        <xdr:cNvSpPr txBox="1"/>
      </xdr:nvSpPr>
      <xdr:spPr>
        <a:xfrm>
          <a:off x="7875587" y="40205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82" name="TextBox 1981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83" name="TextBox 1982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84" name="TextBox 1983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85" name="TextBox 1984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86" name="TextBox 1985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87" name="TextBox 1986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88" name="TextBox 1987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89" name="TextBox 1988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0" name="TextBox 1989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1" name="TextBox 1990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2" name="TextBox 1991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3" name="TextBox 1992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4" name="TextBox 1993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5" name="TextBox 1994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6" name="TextBox 1995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7" name="TextBox 1996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8" name="TextBox 1997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1999" name="TextBox 1998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0" name="TextBox 1999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1" name="TextBox 2000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2" name="TextBox 2001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3" name="TextBox 2002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4" name="TextBox 2003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5" name="TextBox 2004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6" name="TextBox 2005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7" name="TextBox 2006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8" name="TextBox 2007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09" name="TextBox 2008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10" name="TextBox 2009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11" name="TextBox 2010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12" name="TextBox 2011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13" name="TextBox 2012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14" name="TextBox 2013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15" name="TextBox 2014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16" name="TextBox 2015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458</xdr:row>
      <xdr:rowOff>0</xdr:rowOff>
    </xdr:from>
    <xdr:ext cx="73607" cy="264560"/>
    <xdr:sp macro="" textlink="">
      <xdr:nvSpPr>
        <xdr:cNvPr id="2017" name="TextBox 2016"/>
        <xdr:cNvSpPr txBox="1"/>
      </xdr:nvSpPr>
      <xdr:spPr>
        <a:xfrm>
          <a:off x="5275262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18" name="TextBox 2017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19" name="TextBox 2018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0" name="TextBox 2019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1" name="TextBox 2020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2" name="TextBox 2021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3" name="TextBox 2022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4" name="TextBox 2023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5" name="TextBox 2024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6" name="TextBox 2025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7" name="TextBox 2026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8" name="TextBox 2027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29" name="TextBox 2028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0" name="TextBox 2029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1" name="TextBox 2030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2" name="TextBox 2031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3" name="TextBox 2032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4" name="TextBox 2033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5" name="TextBox 2034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6" name="TextBox 2035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7" name="TextBox 2036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8" name="TextBox 2037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39" name="TextBox 2038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0" name="TextBox 2039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1" name="TextBox 2040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2" name="TextBox 2041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3" name="TextBox 2042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4" name="TextBox 2043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5" name="TextBox 2044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6" name="TextBox 2045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7" name="TextBox 2046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8" name="TextBox 2047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49" name="TextBox 2048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50" name="TextBox 2049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51" name="TextBox 2050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52" name="TextBox 2051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459</xdr:row>
      <xdr:rowOff>0</xdr:rowOff>
    </xdr:from>
    <xdr:ext cx="73607" cy="264560"/>
    <xdr:sp macro="" textlink="">
      <xdr:nvSpPr>
        <xdr:cNvPr id="2053" name="TextBox 2052"/>
        <xdr:cNvSpPr txBox="1"/>
      </xdr:nvSpPr>
      <xdr:spPr>
        <a:xfrm>
          <a:off x="5275262" y="40871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54" name="TextBox 2053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55" name="TextBox 2054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56" name="TextBox 2055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57" name="TextBox 2056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58" name="TextBox 2057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59" name="TextBox 2058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0" name="TextBox 2059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1" name="TextBox 2060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2" name="TextBox 2061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3" name="TextBox 2062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4" name="TextBox 2063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5" name="TextBox 2064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6" name="TextBox 2065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7" name="TextBox 2066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8" name="TextBox 2067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69" name="TextBox 2068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0" name="TextBox 2069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1" name="TextBox 2070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2" name="TextBox 2071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3" name="TextBox 2072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4" name="TextBox 2073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5" name="TextBox 2074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6" name="TextBox 2075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7" name="TextBox 2076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8" name="TextBox 2077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79" name="TextBox 2078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0" name="TextBox 2079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1" name="TextBox 2080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2" name="TextBox 2081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3" name="TextBox 2082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4" name="TextBox 2083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5" name="TextBox 2084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6" name="TextBox 2085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7" name="TextBox 2086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8" name="TextBox 2087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458</xdr:row>
      <xdr:rowOff>0</xdr:rowOff>
    </xdr:from>
    <xdr:ext cx="73607" cy="264560"/>
    <xdr:sp macro="" textlink="">
      <xdr:nvSpPr>
        <xdr:cNvPr id="2089" name="TextBox 2088"/>
        <xdr:cNvSpPr txBox="1"/>
      </xdr:nvSpPr>
      <xdr:spPr>
        <a:xfrm>
          <a:off x="7875587" y="40700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0" name="TextBox 2089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1" name="TextBox 2090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2" name="TextBox 2091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3" name="TextBox 2092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4" name="TextBox 2093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5" name="TextBox 2094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6" name="TextBox 2095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7" name="TextBox 2096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8" name="TextBox 2097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099" name="TextBox 2098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0" name="TextBox 2099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1" name="TextBox 2100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2" name="TextBox 2101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3" name="TextBox 2102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4" name="TextBox 2103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5" name="TextBox 2104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6" name="TextBox 2105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7" name="TextBox 2106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8" name="TextBox 2107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09" name="TextBox 2108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0" name="TextBox 2109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1" name="TextBox 2110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2" name="TextBox 2111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3" name="TextBox 2112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4" name="TextBox 2113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5" name="TextBox 2114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6" name="TextBox 2115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7" name="TextBox 2116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8" name="TextBox 2117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19" name="TextBox 2118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20" name="TextBox 2119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21" name="TextBox 2120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22" name="TextBox 2121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23" name="TextBox 2122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24" name="TextBox 2123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461</xdr:row>
      <xdr:rowOff>0</xdr:rowOff>
    </xdr:from>
    <xdr:ext cx="73607" cy="264560"/>
    <xdr:sp macro="" textlink="">
      <xdr:nvSpPr>
        <xdr:cNvPr id="2125" name="TextBox 2124"/>
        <xdr:cNvSpPr txBox="1"/>
      </xdr:nvSpPr>
      <xdr:spPr>
        <a:xfrm>
          <a:off x="5275262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26" name="TextBox 2125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27" name="TextBox 2126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28" name="TextBox 2127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29" name="TextBox 2128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0" name="TextBox 2129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1" name="TextBox 2130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2" name="TextBox 2131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3" name="TextBox 2132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4" name="TextBox 2133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5" name="TextBox 2134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6" name="TextBox 2135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7" name="TextBox 2136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8" name="TextBox 2137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39" name="TextBox 2138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0" name="TextBox 2139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1" name="TextBox 2140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2" name="TextBox 2141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3" name="TextBox 2142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4" name="TextBox 2143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5" name="TextBox 2144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6" name="TextBox 2145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7" name="TextBox 2146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8" name="TextBox 2147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49" name="TextBox 2148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0" name="TextBox 2149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1" name="TextBox 2150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2" name="TextBox 2151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3" name="TextBox 2152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4" name="TextBox 2153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5" name="TextBox 2154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6" name="TextBox 2155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7" name="TextBox 2156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8" name="TextBox 2157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59" name="TextBox 2158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60" name="TextBox 2159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2161" name="TextBox 2160"/>
        <xdr:cNvSpPr txBox="1"/>
      </xdr:nvSpPr>
      <xdr:spPr>
        <a:xfrm>
          <a:off x="5275262" y="413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62" name="TextBox 2161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63" name="TextBox 2162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64" name="TextBox 2163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65" name="TextBox 2164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66" name="TextBox 2165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67" name="TextBox 2166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68" name="TextBox 2167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69" name="TextBox 2168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0" name="TextBox 2169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1" name="TextBox 2170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2" name="TextBox 2171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3" name="TextBox 2172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4" name="TextBox 2173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5" name="TextBox 2174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6" name="TextBox 2175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7" name="TextBox 2176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8" name="TextBox 2177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79" name="TextBox 2178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0" name="TextBox 2179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1" name="TextBox 2180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2" name="TextBox 2181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3" name="TextBox 2182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4" name="TextBox 2183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5" name="TextBox 2184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6" name="TextBox 2185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7" name="TextBox 2186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8" name="TextBox 2187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89" name="TextBox 2188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90" name="TextBox 2189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91" name="TextBox 2190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92" name="TextBox 2191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93" name="TextBox 2192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94" name="TextBox 2193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95" name="TextBox 2194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96" name="TextBox 2195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461</xdr:row>
      <xdr:rowOff>0</xdr:rowOff>
    </xdr:from>
    <xdr:ext cx="73607" cy="264560"/>
    <xdr:sp macro="" textlink="">
      <xdr:nvSpPr>
        <xdr:cNvPr id="2197" name="TextBox 2196"/>
        <xdr:cNvSpPr txBox="1"/>
      </xdr:nvSpPr>
      <xdr:spPr>
        <a:xfrm>
          <a:off x="7875587" y="41195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198" name="TextBox 2197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199" name="TextBox 2198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0" name="TextBox 2199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1" name="TextBox 2200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2" name="TextBox 2201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3" name="TextBox 2202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4" name="TextBox 2203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5" name="TextBox 2204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6" name="TextBox 2205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7" name="TextBox 2206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8" name="TextBox 2207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09" name="TextBox 2208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0" name="TextBox 2209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1" name="TextBox 2210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2" name="TextBox 2211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3" name="TextBox 2212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4" name="TextBox 2213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5" name="TextBox 2214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6" name="TextBox 2215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7" name="TextBox 2216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8" name="TextBox 2217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19" name="TextBox 2218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0" name="TextBox 2219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1" name="TextBox 2220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2" name="TextBox 2221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3" name="TextBox 2222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4" name="TextBox 2223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5" name="TextBox 2224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6" name="TextBox 2225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7" name="TextBox 2226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8" name="TextBox 2227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29" name="TextBox 2228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0" name="TextBox 2229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1" name="TextBox 2230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2" name="TextBox 2231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3" name="TextBox 2232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4" name="TextBox 2233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5" name="TextBox 2234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6" name="TextBox 2235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7" name="TextBox 2236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8" name="TextBox 2237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39" name="TextBox 2238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0" name="TextBox 2239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1" name="TextBox 2240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2" name="TextBox 2241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3" name="TextBox 2242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4" name="TextBox 2243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5" name="TextBox 2244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6" name="TextBox 2245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7" name="TextBox 2246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8" name="TextBox 2247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49" name="TextBox 2248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0" name="TextBox 2249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1" name="TextBox 2250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2" name="TextBox 2251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3" name="TextBox 2252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4" name="TextBox 2253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5" name="TextBox 2254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6" name="TextBox 2255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7" name="TextBox 2256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8" name="TextBox 2257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59" name="TextBox 2258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0" name="TextBox 2259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1" name="TextBox 2260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2" name="TextBox 2261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3" name="TextBox 2262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4" name="TextBox 2263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5" name="TextBox 2264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6" name="TextBox 2265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7" name="TextBox 2266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8" name="TextBox 2267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464</xdr:row>
      <xdr:rowOff>0</xdr:rowOff>
    </xdr:from>
    <xdr:ext cx="73607" cy="264560"/>
    <xdr:sp macro="" textlink="">
      <xdr:nvSpPr>
        <xdr:cNvPr id="2269" name="TextBox 2268"/>
        <xdr:cNvSpPr txBox="1"/>
      </xdr:nvSpPr>
      <xdr:spPr>
        <a:xfrm>
          <a:off x="5275262" y="416909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0" name="TextBox 2269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1" name="TextBox 2270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2" name="TextBox 2271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3" name="TextBox 2272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4" name="TextBox 2273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5" name="TextBox 2274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6" name="TextBox 2275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7" name="TextBox 2276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8" name="TextBox 2277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79" name="TextBox 2278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0" name="TextBox 2279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1" name="TextBox 2280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2" name="TextBox 2281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3" name="TextBox 2282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4" name="TextBox 2283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5" name="TextBox 2284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6" name="TextBox 2285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7" name="TextBox 2286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8" name="TextBox 2287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89" name="TextBox 2288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0" name="TextBox 2289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1" name="TextBox 2290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2" name="TextBox 2291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3" name="TextBox 2292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4" name="TextBox 2293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5" name="TextBox 2294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6" name="TextBox 2295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7" name="TextBox 2296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8" name="TextBox 2297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299" name="TextBox 2298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0" name="TextBox 2299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1" name="TextBox 2300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2" name="TextBox 2301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3" name="TextBox 2302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4" name="TextBox 2303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5" name="TextBox 2304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6" name="TextBox 2305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7" name="TextBox 2306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8" name="TextBox 2307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09" name="TextBox 2308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0" name="TextBox 2309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1" name="TextBox 2310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2" name="TextBox 2311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3" name="TextBox 2312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4" name="TextBox 2313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5" name="TextBox 2314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6" name="TextBox 2315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7" name="TextBox 2316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8" name="TextBox 2317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19" name="TextBox 2318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0" name="TextBox 2319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1" name="TextBox 2320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2" name="TextBox 2321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3" name="TextBox 2322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4" name="TextBox 2323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5" name="TextBox 2324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6" name="TextBox 2325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7" name="TextBox 2326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8" name="TextBox 2327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29" name="TextBox 2328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0" name="TextBox 2329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1" name="TextBox 2330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2" name="TextBox 2331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3" name="TextBox 2332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4" name="TextBox 2333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5" name="TextBox 2334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6" name="TextBox 2335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7" name="TextBox 2336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8" name="TextBox 2337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39" name="TextBox 2338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40" name="TextBox 2339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465</xdr:row>
      <xdr:rowOff>0</xdr:rowOff>
    </xdr:from>
    <xdr:ext cx="73607" cy="264560"/>
    <xdr:sp macro="" textlink="">
      <xdr:nvSpPr>
        <xdr:cNvPr id="2341" name="TextBox 2340"/>
        <xdr:cNvSpPr txBox="1"/>
      </xdr:nvSpPr>
      <xdr:spPr>
        <a:xfrm>
          <a:off x="5275262" y="41862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42" name="TextBox 2341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43" name="TextBox 2342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44" name="TextBox 2343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45" name="TextBox 2344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46" name="TextBox 2345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47" name="TextBox 2346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48" name="TextBox 2347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49" name="TextBox 2348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0" name="TextBox 2349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1" name="TextBox 2350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2" name="TextBox 2351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3" name="TextBox 2352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4" name="TextBox 2353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5" name="TextBox 2354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6" name="TextBox 2355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7" name="TextBox 2356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8" name="TextBox 2357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59" name="TextBox 2358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0" name="TextBox 2359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1" name="TextBox 2360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2" name="TextBox 2361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3" name="TextBox 2362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4" name="TextBox 2363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5" name="TextBox 2364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6" name="TextBox 2365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7" name="TextBox 2366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8" name="TextBox 2367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69" name="TextBox 2368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0" name="TextBox 2369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1" name="TextBox 2370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2" name="TextBox 2371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3" name="TextBox 2372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4" name="TextBox 2373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5" name="TextBox 2374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6" name="TextBox 2375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7" name="TextBox 2376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8" name="TextBox 2377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79" name="TextBox 2378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0" name="TextBox 2379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1" name="TextBox 2380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2" name="TextBox 2381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3" name="TextBox 2382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4" name="TextBox 2383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5" name="TextBox 2384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6" name="TextBox 2385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7" name="TextBox 2386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8" name="TextBox 2387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89" name="TextBox 2388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0" name="TextBox 2389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1" name="TextBox 2390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2" name="TextBox 2391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3" name="TextBox 2392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4" name="TextBox 2393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5" name="TextBox 2394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6" name="TextBox 2395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7" name="TextBox 2396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8" name="TextBox 2397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399" name="TextBox 2398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0" name="TextBox 2399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1" name="TextBox 2400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2" name="TextBox 2401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3" name="TextBox 2402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4" name="TextBox 2403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5" name="TextBox 2404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6" name="TextBox 2405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7" name="TextBox 2406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8" name="TextBox 2407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09" name="TextBox 2408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10" name="TextBox 2409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11" name="TextBox 2410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12" name="TextBox 2411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466</xdr:row>
      <xdr:rowOff>0</xdr:rowOff>
    </xdr:from>
    <xdr:ext cx="73607" cy="264560"/>
    <xdr:sp macro="" textlink="">
      <xdr:nvSpPr>
        <xdr:cNvPr id="2413" name="TextBox 2412"/>
        <xdr:cNvSpPr txBox="1"/>
      </xdr:nvSpPr>
      <xdr:spPr>
        <a:xfrm>
          <a:off x="5275262" y="42176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14" name="TextBox 241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15" name="TextBox 241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16" name="TextBox 241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17" name="TextBox 241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18" name="TextBox 241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19" name="TextBox 241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0" name="TextBox 241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1" name="TextBox 242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2" name="TextBox 242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3" name="TextBox 242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4" name="TextBox 242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5" name="TextBox 242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6" name="TextBox 242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7" name="TextBox 242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8" name="TextBox 242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29" name="TextBox 242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0" name="TextBox 242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1" name="TextBox 243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2" name="TextBox 243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3" name="TextBox 243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4" name="TextBox 243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5" name="TextBox 243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6" name="TextBox 243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7" name="TextBox 243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8" name="TextBox 243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39" name="TextBox 243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0" name="TextBox 243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1" name="TextBox 244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2" name="TextBox 244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3" name="TextBox 244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4" name="TextBox 244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5" name="TextBox 244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6" name="TextBox 244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7" name="TextBox 244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8" name="TextBox 244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49" name="TextBox 244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0" name="TextBox 244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1" name="TextBox 245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2" name="TextBox 245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3" name="TextBox 245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4" name="TextBox 245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5" name="TextBox 245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6" name="TextBox 245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7" name="TextBox 245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8" name="TextBox 245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59" name="TextBox 245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0" name="TextBox 245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1" name="TextBox 246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2" name="TextBox 246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3" name="TextBox 246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4" name="TextBox 246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5" name="TextBox 246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6" name="TextBox 246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7" name="TextBox 246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8" name="TextBox 246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69" name="TextBox 246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0" name="TextBox 246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1" name="TextBox 247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2" name="TextBox 247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3" name="TextBox 247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4" name="TextBox 247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5" name="TextBox 247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6" name="TextBox 247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7" name="TextBox 247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8" name="TextBox 247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79" name="TextBox 247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0" name="TextBox 247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1" name="TextBox 248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2" name="TextBox 248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3" name="TextBox 248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4" name="TextBox 248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5" name="TextBox 248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6" name="TextBox 248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7" name="TextBox 248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8" name="TextBox 248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89" name="TextBox 248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0" name="TextBox 248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1" name="TextBox 249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2" name="TextBox 249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3" name="TextBox 249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4" name="TextBox 249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5" name="TextBox 249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6" name="TextBox 249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7" name="TextBox 249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8" name="TextBox 249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499" name="TextBox 249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0" name="TextBox 249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1" name="TextBox 250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2" name="TextBox 250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3" name="TextBox 250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4" name="TextBox 250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5" name="TextBox 250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6" name="TextBox 250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7" name="TextBox 250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8" name="TextBox 250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09" name="TextBox 250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0" name="TextBox 250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1" name="TextBox 251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2" name="TextBox 251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3" name="TextBox 251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4" name="TextBox 251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5" name="TextBox 251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6" name="TextBox 251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7" name="TextBox 251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8" name="TextBox 251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19" name="TextBox 251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0" name="TextBox 251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1" name="TextBox 252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2" name="TextBox 252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3" name="TextBox 252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4" name="TextBox 252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5" name="TextBox 252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6" name="TextBox 252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7" name="TextBox 252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8" name="TextBox 252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29" name="TextBox 252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0" name="TextBox 252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1" name="TextBox 253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2" name="TextBox 253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3" name="TextBox 253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4" name="TextBox 253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5" name="TextBox 253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6" name="TextBox 253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7" name="TextBox 253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8" name="TextBox 253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39" name="TextBox 253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0" name="TextBox 253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1" name="TextBox 254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2" name="TextBox 254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3" name="TextBox 254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4" name="TextBox 254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5" name="TextBox 254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6" name="TextBox 254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7" name="TextBox 254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8" name="TextBox 2547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49" name="TextBox 2548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50" name="TextBox 2549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51" name="TextBox 2550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52" name="TextBox 2551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53" name="TextBox 2552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54" name="TextBox 2553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55" name="TextBox 2554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56" name="TextBox 2555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467</xdr:row>
      <xdr:rowOff>0</xdr:rowOff>
    </xdr:from>
    <xdr:ext cx="73607" cy="264560"/>
    <xdr:sp macro="" textlink="">
      <xdr:nvSpPr>
        <xdr:cNvPr id="2557" name="TextBox 2556"/>
        <xdr:cNvSpPr txBox="1"/>
      </xdr:nvSpPr>
      <xdr:spPr>
        <a:xfrm>
          <a:off x="5275262" y="42491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58" name="TextBox 255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59" name="TextBox 255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0" name="TextBox 255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1" name="TextBox 256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2" name="TextBox 256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3" name="TextBox 256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4" name="TextBox 256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5" name="TextBox 256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6" name="TextBox 256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7" name="TextBox 256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8" name="TextBox 256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69" name="TextBox 256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0" name="TextBox 256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1" name="TextBox 257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2" name="TextBox 257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3" name="TextBox 257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4" name="TextBox 257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5" name="TextBox 257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6" name="TextBox 257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7" name="TextBox 257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8" name="TextBox 257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79" name="TextBox 257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0" name="TextBox 257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1" name="TextBox 258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2" name="TextBox 258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3" name="TextBox 258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4" name="TextBox 258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5" name="TextBox 258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6" name="TextBox 258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7" name="TextBox 258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8" name="TextBox 258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89" name="TextBox 258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0" name="TextBox 258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1" name="TextBox 259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2" name="TextBox 259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3" name="TextBox 259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4" name="TextBox 259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5" name="TextBox 259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6" name="TextBox 259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7" name="TextBox 259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8" name="TextBox 259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599" name="TextBox 259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0" name="TextBox 259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1" name="TextBox 260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2" name="TextBox 260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3" name="TextBox 260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4" name="TextBox 260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5" name="TextBox 260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6" name="TextBox 260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7" name="TextBox 260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8" name="TextBox 260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09" name="TextBox 260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0" name="TextBox 260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1" name="TextBox 261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2" name="TextBox 261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3" name="TextBox 261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4" name="TextBox 261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5" name="TextBox 261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6" name="TextBox 261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7" name="TextBox 261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8" name="TextBox 261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19" name="TextBox 261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0" name="TextBox 261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1" name="TextBox 262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2" name="TextBox 262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3" name="TextBox 262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4" name="TextBox 262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5" name="TextBox 262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6" name="TextBox 262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7" name="TextBox 262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8" name="TextBox 262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29" name="TextBox 262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0" name="TextBox 262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1" name="TextBox 263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2" name="TextBox 263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3" name="TextBox 263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4" name="TextBox 263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5" name="TextBox 263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6" name="TextBox 263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7" name="TextBox 263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8" name="TextBox 263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39" name="TextBox 263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0" name="TextBox 263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1" name="TextBox 264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2" name="TextBox 264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3" name="TextBox 264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4" name="TextBox 264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5" name="TextBox 264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6" name="TextBox 264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7" name="TextBox 264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8" name="TextBox 264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49" name="TextBox 264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0" name="TextBox 264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1" name="TextBox 265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2" name="TextBox 265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3" name="TextBox 265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4" name="TextBox 265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5" name="TextBox 265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6" name="TextBox 265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7" name="TextBox 265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8" name="TextBox 265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59" name="TextBox 265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0" name="TextBox 265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1" name="TextBox 266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2" name="TextBox 266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3" name="TextBox 266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4" name="TextBox 266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5" name="TextBox 266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6" name="TextBox 266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7" name="TextBox 266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8" name="TextBox 266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69" name="TextBox 266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0" name="TextBox 266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1" name="TextBox 267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2" name="TextBox 267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3" name="TextBox 267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4" name="TextBox 267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5" name="TextBox 267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6" name="TextBox 267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7" name="TextBox 267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8" name="TextBox 267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79" name="TextBox 267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0" name="TextBox 267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1" name="TextBox 268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2" name="TextBox 268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3" name="TextBox 268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4" name="TextBox 268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5" name="TextBox 268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6" name="TextBox 268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7" name="TextBox 268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8" name="TextBox 268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89" name="TextBox 268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0" name="TextBox 268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1" name="TextBox 269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2" name="TextBox 269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3" name="TextBox 269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4" name="TextBox 269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5" name="TextBox 269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6" name="TextBox 269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7" name="TextBox 269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8" name="TextBox 269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699" name="TextBox 269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0" name="TextBox 269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1" name="TextBox 270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2" name="TextBox 270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3" name="TextBox 270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4" name="TextBox 270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5" name="TextBox 270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6" name="TextBox 270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7" name="TextBox 270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8" name="TextBox 270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09" name="TextBox 270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0" name="TextBox 270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1" name="TextBox 271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2" name="TextBox 271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3" name="TextBox 271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4" name="TextBox 271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5" name="TextBox 271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6" name="TextBox 271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7" name="TextBox 271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8" name="TextBox 271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19" name="TextBox 271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0" name="TextBox 271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1" name="TextBox 272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2" name="TextBox 272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3" name="TextBox 272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4" name="TextBox 272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5" name="TextBox 272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6" name="TextBox 272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7" name="TextBox 272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8" name="TextBox 272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29" name="TextBox 272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0" name="TextBox 272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1" name="TextBox 273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2" name="TextBox 273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3" name="TextBox 273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4" name="TextBox 273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5" name="TextBox 273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6" name="TextBox 273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7" name="TextBox 273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8" name="TextBox 273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39" name="TextBox 273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0" name="TextBox 273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1" name="TextBox 274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2" name="TextBox 274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3" name="TextBox 274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4" name="TextBox 274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5" name="TextBox 274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6" name="TextBox 274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7" name="TextBox 274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8" name="TextBox 274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49" name="TextBox 274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0" name="TextBox 274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1" name="TextBox 275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2" name="TextBox 275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3" name="TextBox 275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4" name="TextBox 275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5" name="TextBox 275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6" name="TextBox 275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7" name="TextBox 275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8" name="TextBox 275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59" name="TextBox 275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0" name="TextBox 275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1" name="TextBox 276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2" name="TextBox 276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3" name="TextBox 276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4" name="TextBox 276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5" name="TextBox 276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6" name="TextBox 276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7" name="TextBox 276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8" name="TextBox 276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69" name="TextBox 276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0" name="TextBox 276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1" name="TextBox 277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2" name="TextBox 277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3" name="TextBox 277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4" name="TextBox 277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5" name="TextBox 277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6" name="TextBox 277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7" name="TextBox 277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8" name="TextBox 277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79" name="TextBox 277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0" name="TextBox 277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1" name="TextBox 278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2" name="TextBox 278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3" name="TextBox 278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4" name="TextBox 278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5" name="TextBox 278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6" name="TextBox 278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7" name="TextBox 278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8" name="TextBox 278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89" name="TextBox 278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0" name="TextBox 278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1" name="TextBox 279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2" name="TextBox 279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3" name="TextBox 279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4" name="TextBox 279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5" name="TextBox 279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6" name="TextBox 279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7" name="TextBox 279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8" name="TextBox 279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799" name="TextBox 279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0" name="TextBox 2799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1" name="TextBox 2800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2" name="TextBox 2801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3" name="TextBox 2802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4" name="TextBox 2803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5" name="TextBox 2804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6" name="TextBox 2805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7" name="TextBox 2806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8" name="TextBox 2807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658</xdr:row>
      <xdr:rowOff>0</xdr:rowOff>
    </xdr:from>
    <xdr:ext cx="73607" cy="264560"/>
    <xdr:sp macro="" textlink="">
      <xdr:nvSpPr>
        <xdr:cNvPr id="2809" name="TextBox 2808"/>
        <xdr:cNvSpPr txBox="1"/>
      </xdr:nvSpPr>
      <xdr:spPr>
        <a:xfrm>
          <a:off x="5275262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0" name="TextBox 2809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1" name="TextBox 2810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2" name="TextBox 2811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3" name="TextBox 2812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4" name="TextBox 2813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5" name="TextBox 2814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6" name="TextBox 2815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7" name="TextBox 2816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8" name="TextBox 2817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19" name="TextBox 2818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0" name="TextBox 2819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1" name="TextBox 2820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2" name="TextBox 2821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3" name="TextBox 2822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4" name="TextBox 2823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5" name="TextBox 2824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6" name="TextBox 2825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7" name="TextBox 2826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8" name="TextBox 2827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29" name="TextBox 2828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0" name="TextBox 2829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1" name="TextBox 2830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2" name="TextBox 2831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3" name="TextBox 2832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4" name="TextBox 2833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5" name="TextBox 2834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6" name="TextBox 2835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7" name="TextBox 2836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8" name="TextBox 2837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39" name="TextBox 2838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40" name="TextBox 2839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41" name="TextBox 2840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42" name="TextBox 2841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43" name="TextBox 2842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44" name="TextBox 2843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658</xdr:row>
      <xdr:rowOff>0</xdr:rowOff>
    </xdr:from>
    <xdr:ext cx="73607" cy="264560"/>
    <xdr:sp macro="" textlink="">
      <xdr:nvSpPr>
        <xdr:cNvPr id="2845" name="TextBox 2844"/>
        <xdr:cNvSpPr txBox="1"/>
      </xdr:nvSpPr>
      <xdr:spPr>
        <a:xfrm>
          <a:off x="7875587" y="42805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46" name="TextBox 2845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47" name="TextBox 2846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48" name="TextBox 2847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49" name="TextBox 2848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0" name="TextBox 2849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1" name="TextBox 2850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2" name="TextBox 2851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3" name="TextBox 2852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4" name="TextBox 2853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5" name="TextBox 2854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6" name="TextBox 2855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7" name="TextBox 2856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8" name="TextBox 2857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59" name="TextBox 2858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60" name="TextBox 2859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61" name="TextBox 2860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62" name="TextBox 2861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624</xdr:row>
      <xdr:rowOff>0</xdr:rowOff>
    </xdr:from>
    <xdr:ext cx="73607" cy="264560"/>
    <xdr:sp macro="" textlink="">
      <xdr:nvSpPr>
        <xdr:cNvPr id="2863" name="TextBox 2862"/>
        <xdr:cNvSpPr txBox="1"/>
      </xdr:nvSpPr>
      <xdr:spPr>
        <a:xfrm>
          <a:off x="5275262" y="49053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64" name="TextBox 2863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65" name="TextBox 2864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66" name="TextBox 2865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67" name="TextBox 2866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68" name="TextBox 2867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69" name="TextBox 2868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0" name="TextBox 2869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1" name="TextBox 2870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2" name="TextBox 2871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3" name="TextBox 2872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4" name="TextBox 2873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5" name="TextBox 2874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6" name="TextBox 2875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7" name="TextBox 2876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8" name="TextBox 2877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79" name="TextBox 2878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0" name="TextBox 2879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1" name="TextBox 2880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2" name="TextBox 2881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3" name="TextBox 2882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4" name="TextBox 2883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5" name="TextBox 2884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6" name="TextBox 2885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7" name="TextBox 2886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8" name="TextBox 2887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89" name="TextBox 2888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0" name="TextBox 2889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1" name="TextBox 2890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2" name="TextBox 2891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3" name="TextBox 2892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4" name="TextBox 2893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5" name="TextBox 2894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6" name="TextBox 2895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7" name="TextBox 2896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8" name="TextBox 2897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899" name="TextBox 2898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0" name="TextBox 2899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1" name="TextBox 2900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2" name="TextBox 2901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3" name="TextBox 2902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4" name="TextBox 2903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5" name="TextBox 2904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6" name="TextBox 2905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7" name="TextBox 2906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8" name="TextBox 2907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09" name="TextBox 2908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0" name="TextBox 2909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1" name="TextBox 2910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2" name="TextBox 2911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3" name="TextBox 2912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4" name="TextBox 2913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5" name="TextBox 2914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6" name="TextBox 2915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7" name="TextBox 2916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8" name="TextBox 2917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19" name="TextBox 2918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0" name="TextBox 2919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1" name="TextBox 2920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2" name="TextBox 2921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3" name="TextBox 2922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4" name="TextBox 2923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5" name="TextBox 2924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6" name="TextBox 2925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7" name="TextBox 2926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8" name="TextBox 2927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29" name="TextBox 2928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30" name="TextBox 2929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31" name="TextBox 2930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32" name="TextBox 2931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33" name="TextBox 2932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34" name="TextBox 2933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2935" name="TextBox 2934"/>
        <xdr:cNvSpPr txBox="1"/>
      </xdr:nvSpPr>
      <xdr:spPr>
        <a:xfrm>
          <a:off x="5275262" y="49549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36" name="TextBox 2935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37" name="TextBox 2936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38" name="TextBox 2937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39" name="TextBox 2938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0" name="TextBox 2939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1" name="TextBox 2940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2" name="TextBox 2941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3" name="TextBox 2942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4" name="TextBox 2943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5" name="TextBox 2944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6" name="TextBox 2945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7" name="TextBox 2946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8" name="TextBox 2947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49" name="TextBox 2948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0" name="TextBox 2949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1" name="TextBox 2950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2" name="TextBox 2951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3" name="TextBox 2952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4" name="TextBox 2953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5" name="TextBox 2954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6" name="TextBox 2955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7" name="TextBox 2956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8" name="TextBox 2957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59" name="TextBox 2958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0" name="TextBox 2959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1" name="TextBox 2960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2" name="TextBox 2961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3" name="TextBox 2962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4" name="TextBox 2963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5" name="TextBox 2964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6" name="TextBox 2965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7" name="TextBox 2966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8" name="TextBox 2967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69" name="TextBox 2968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70" name="TextBox 2969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668</xdr:row>
      <xdr:rowOff>0</xdr:rowOff>
    </xdr:from>
    <xdr:ext cx="73607" cy="264560"/>
    <xdr:sp macro="" textlink="">
      <xdr:nvSpPr>
        <xdr:cNvPr id="2971" name="TextBox 2970"/>
        <xdr:cNvSpPr txBox="1"/>
      </xdr:nvSpPr>
      <xdr:spPr>
        <a:xfrm>
          <a:off x="5275262" y="49768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72" name="TextBox 2971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73" name="TextBox 2972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74" name="TextBox 2973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75" name="TextBox 2974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76" name="TextBox 2975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77" name="TextBox 2976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78" name="TextBox 2977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79" name="TextBox 2978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0" name="TextBox 2979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1" name="TextBox 2980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2" name="TextBox 2981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3" name="TextBox 2982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4" name="TextBox 2983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5" name="TextBox 2984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6" name="TextBox 2985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7" name="TextBox 2986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8" name="TextBox 2987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89" name="TextBox 2988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0" name="TextBox 2989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1" name="TextBox 2990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2" name="TextBox 2991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3" name="TextBox 2992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4" name="TextBox 2993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5" name="TextBox 2994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6" name="TextBox 2995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7" name="TextBox 2996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8" name="TextBox 2997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2999" name="TextBox 2998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3000" name="TextBox 2999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3001" name="TextBox 3000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3002" name="TextBox 3001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3003" name="TextBox 3002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3004" name="TextBox 3003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3005" name="TextBox 3004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3006" name="TextBox 3005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669</xdr:row>
      <xdr:rowOff>0</xdr:rowOff>
    </xdr:from>
    <xdr:ext cx="73607" cy="264560"/>
    <xdr:sp macro="" textlink="">
      <xdr:nvSpPr>
        <xdr:cNvPr id="3007" name="TextBox 3006"/>
        <xdr:cNvSpPr txBox="1"/>
      </xdr:nvSpPr>
      <xdr:spPr>
        <a:xfrm>
          <a:off x="5275262" y="50025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08" name="TextBox 3007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09" name="TextBox 3008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0" name="TextBox 3009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1" name="TextBox 3010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2" name="TextBox 3011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3" name="TextBox 3012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4" name="TextBox 3013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5" name="TextBox 3014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6" name="TextBox 3015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7" name="TextBox 3016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8" name="TextBox 3017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19" name="TextBox 3018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0" name="TextBox 3019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1" name="TextBox 3020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2" name="TextBox 3021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3" name="TextBox 3022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4" name="TextBox 3023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5" name="TextBox 3024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6" name="TextBox 3025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7" name="TextBox 3026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8" name="TextBox 3027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29" name="TextBox 3028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0" name="TextBox 3029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1" name="TextBox 3030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2" name="TextBox 3031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3" name="TextBox 3032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4" name="TextBox 3033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5" name="TextBox 3034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6" name="TextBox 3035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7" name="TextBox 3036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8" name="TextBox 3037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39" name="TextBox 3038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0" name="TextBox 3039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1" name="TextBox 3040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2" name="TextBox 3041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3" name="TextBox 3042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4" name="TextBox 3043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5" name="TextBox 3044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6" name="TextBox 3045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7" name="TextBox 3046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8" name="TextBox 3047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49" name="TextBox 3048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0" name="TextBox 3049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1" name="TextBox 3050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2" name="TextBox 3051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3" name="TextBox 3052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4" name="TextBox 3053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5" name="TextBox 3054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6" name="TextBox 3055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7" name="TextBox 3056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8" name="TextBox 3057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59" name="TextBox 3058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0" name="TextBox 3059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1" name="TextBox 3060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2" name="TextBox 3061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3" name="TextBox 3062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4" name="TextBox 3063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5" name="TextBox 3064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6" name="TextBox 3065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7" name="TextBox 3066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8" name="TextBox 3067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69" name="TextBox 3068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0" name="TextBox 3069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1" name="TextBox 3070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2" name="TextBox 3071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3" name="TextBox 3072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4" name="TextBox 3073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5" name="TextBox 3074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6" name="TextBox 3075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7" name="TextBox 3076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8" name="TextBox 3077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3079" name="TextBox 3078"/>
        <xdr:cNvSpPr txBox="1"/>
      </xdr:nvSpPr>
      <xdr:spPr>
        <a:xfrm>
          <a:off x="5275262" y="507873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0" name="TextBox 3079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1" name="TextBox 3080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2" name="TextBox 3081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3" name="TextBox 3082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4" name="TextBox 3083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5" name="TextBox 3084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6" name="TextBox 3085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7" name="TextBox 3086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8" name="TextBox 3087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89" name="TextBox 3088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0" name="TextBox 3089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1" name="TextBox 3090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2" name="TextBox 3091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3" name="TextBox 3092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4" name="TextBox 3093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5" name="TextBox 3094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6" name="TextBox 3095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7" name="TextBox 3096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8" name="TextBox 3097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099" name="TextBox 3098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0" name="TextBox 3099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1" name="TextBox 3100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2" name="TextBox 3101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3" name="TextBox 3102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4" name="TextBox 3103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5" name="TextBox 3104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6" name="TextBox 3105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7" name="TextBox 3106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8" name="TextBox 3107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09" name="TextBox 3108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0" name="TextBox 3109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1" name="TextBox 3110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2" name="TextBox 3111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3" name="TextBox 3112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4" name="TextBox 3113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5" name="TextBox 3114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6" name="TextBox 3115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7" name="TextBox 3116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8" name="TextBox 3117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19" name="TextBox 3118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0" name="TextBox 3119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1" name="TextBox 3120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2" name="TextBox 3121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3" name="TextBox 3122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4" name="TextBox 3123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5" name="TextBox 3124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6" name="TextBox 3125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7" name="TextBox 3126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8" name="TextBox 3127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29" name="TextBox 3128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0" name="TextBox 3129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1" name="TextBox 3130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2" name="TextBox 3131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3" name="TextBox 3132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4" name="TextBox 3133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5" name="TextBox 3134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6" name="TextBox 3135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7" name="TextBox 3136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8" name="TextBox 3137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39" name="TextBox 3138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0" name="TextBox 3139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1" name="TextBox 3140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2" name="TextBox 3141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3" name="TextBox 3142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4" name="TextBox 3143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5" name="TextBox 3144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6" name="TextBox 3145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7" name="TextBox 3146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8" name="TextBox 3147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49" name="TextBox 3148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50" name="TextBox 3149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3151" name="TextBox 3150"/>
        <xdr:cNvSpPr txBox="1"/>
      </xdr:nvSpPr>
      <xdr:spPr>
        <a:xfrm>
          <a:off x="5275262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52" name="TextBox 3151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53" name="TextBox 3152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54" name="TextBox 3153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55" name="TextBox 3154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56" name="TextBox 3155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57" name="TextBox 3156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58" name="TextBox 3157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59" name="TextBox 3158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0" name="TextBox 3159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1" name="TextBox 3160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2" name="TextBox 3161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3" name="TextBox 3162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4" name="TextBox 3163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5" name="TextBox 3164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6" name="TextBox 3165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7" name="TextBox 3166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8" name="TextBox 3167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69" name="TextBox 3168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0" name="TextBox 3169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1" name="TextBox 3170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2" name="TextBox 3171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3" name="TextBox 3172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4" name="TextBox 3173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5" name="TextBox 3174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6" name="TextBox 3175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7" name="TextBox 3176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8" name="TextBox 3177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79" name="TextBox 3178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0" name="TextBox 3179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1" name="TextBox 3180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2" name="TextBox 3181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3" name="TextBox 3182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4" name="TextBox 3183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5" name="TextBox 3184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6" name="TextBox 3185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7" name="TextBox 3186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8" name="TextBox 3187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89" name="TextBox 3188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0" name="TextBox 3189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1" name="TextBox 3190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2" name="TextBox 3191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3" name="TextBox 3192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4" name="TextBox 3193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5" name="TextBox 3194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6" name="TextBox 3195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7" name="TextBox 3196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8" name="TextBox 3197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199" name="TextBox 3198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0" name="TextBox 3199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1" name="TextBox 3200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2" name="TextBox 3201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3" name="TextBox 3202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4" name="TextBox 3203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5" name="TextBox 3204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6" name="TextBox 3205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7" name="TextBox 3206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8" name="TextBox 3207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09" name="TextBox 3208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0" name="TextBox 3209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1" name="TextBox 3210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2" name="TextBox 3211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3" name="TextBox 3212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4" name="TextBox 3213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5" name="TextBox 3214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6" name="TextBox 3215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7" name="TextBox 3216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8" name="TextBox 3217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19" name="TextBox 3218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20" name="TextBox 3219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21" name="TextBox 3220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22" name="TextBox 3221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3223" name="TextBox 3222"/>
        <xdr:cNvSpPr txBox="1"/>
      </xdr:nvSpPr>
      <xdr:spPr>
        <a:xfrm>
          <a:off x="7875587" y="51358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24" name="TextBox 3223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25" name="TextBox 3224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26" name="TextBox 3225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27" name="TextBox 3226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28" name="TextBox 3227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29" name="TextBox 3228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0" name="TextBox 3229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1" name="TextBox 3230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2" name="TextBox 3231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3" name="TextBox 3232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4" name="TextBox 3233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5" name="TextBox 3234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6" name="TextBox 3235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7" name="TextBox 3236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8" name="TextBox 3237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39" name="TextBox 3238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0" name="TextBox 3239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1" name="TextBox 3240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2" name="TextBox 3241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3" name="TextBox 3242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4" name="TextBox 3243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5" name="TextBox 3244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6" name="TextBox 3245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7" name="TextBox 3246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8" name="TextBox 3247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49" name="TextBox 3248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0" name="TextBox 3249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1" name="TextBox 3250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2" name="TextBox 3251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3" name="TextBox 3252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4" name="TextBox 3253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5" name="TextBox 3254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6" name="TextBox 3255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7" name="TextBox 3256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8" name="TextBox 3257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59" name="TextBox 3258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0" name="TextBox 3259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1" name="TextBox 3260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2" name="TextBox 3261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3" name="TextBox 3262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4" name="TextBox 3263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5" name="TextBox 3264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6" name="TextBox 3265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7" name="TextBox 3266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8" name="TextBox 3267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69" name="TextBox 3268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0" name="TextBox 3269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1" name="TextBox 3270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2" name="TextBox 3271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3" name="TextBox 3272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4" name="TextBox 3273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5" name="TextBox 3274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6" name="TextBox 3275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7" name="TextBox 3276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8" name="TextBox 3277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79" name="TextBox 3278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0" name="TextBox 3279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1" name="TextBox 3280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2" name="TextBox 3281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3" name="TextBox 3282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4" name="TextBox 3283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5" name="TextBox 3284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6" name="TextBox 3285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7" name="TextBox 3286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8" name="TextBox 3287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89" name="TextBox 3288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90" name="TextBox 3289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91" name="TextBox 3290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92" name="TextBox 3291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93" name="TextBox 3292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94" name="TextBox 3293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3295" name="TextBox 3294"/>
        <xdr:cNvSpPr txBox="1"/>
      </xdr:nvSpPr>
      <xdr:spPr>
        <a:xfrm>
          <a:off x="5275262" y="5173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296" name="TextBox 3295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297" name="TextBox 3296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298" name="TextBox 3297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299" name="TextBox 3298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0" name="TextBox 3299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1" name="TextBox 3300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2" name="TextBox 3301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3" name="TextBox 3302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4" name="TextBox 3303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5" name="TextBox 3304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6" name="TextBox 3305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7" name="TextBox 3306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8" name="TextBox 3307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09" name="TextBox 3308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0" name="TextBox 3309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1" name="TextBox 3310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2" name="TextBox 3311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3" name="TextBox 3312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4" name="TextBox 3313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5" name="TextBox 3314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6" name="TextBox 3315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7" name="TextBox 3316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8" name="TextBox 3317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19" name="TextBox 3318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0" name="TextBox 3319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1" name="TextBox 3320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2" name="TextBox 3321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3" name="TextBox 3322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4" name="TextBox 3323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5" name="TextBox 3324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6" name="TextBox 3325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7" name="TextBox 3326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8" name="TextBox 3327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29" name="TextBox 3328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30" name="TextBox 3329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703</xdr:row>
      <xdr:rowOff>0</xdr:rowOff>
    </xdr:from>
    <xdr:ext cx="73607" cy="264560"/>
    <xdr:sp macro="" textlink="">
      <xdr:nvSpPr>
        <xdr:cNvPr id="3331" name="TextBox 3330"/>
        <xdr:cNvSpPr txBox="1"/>
      </xdr:nvSpPr>
      <xdr:spPr>
        <a:xfrm>
          <a:off x="5275262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32" name="TextBox 3331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33" name="TextBox 3332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34" name="TextBox 3333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35" name="TextBox 3334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36" name="TextBox 3335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37" name="TextBox 3336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38" name="TextBox 3337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39" name="TextBox 3338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0" name="TextBox 3339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1" name="TextBox 3340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2" name="TextBox 3341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3" name="TextBox 3342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4" name="TextBox 3343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5" name="TextBox 3344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6" name="TextBox 3345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7" name="TextBox 3346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8" name="TextBox 3347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49" name="TextBox 3348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0" name="TextBox 3349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1" name="TextBox 3350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2" name="TextBox 3351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3" name="TextBox 3352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4" name="TextBox 3353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5" name="TextBox 3354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6" name="TextBox 3355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7" name="TextBox 3356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8" name="TextBox 3357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59" name="TextBox 3358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60" name="TextBox 3359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61" name="TextBox 3360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62" name="TextBox 3361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63" name="TextBox 3362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64" name="TextBox 3363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65" name="TextBox 3364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66" name="TextBox 3365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703</xdr:row>
      <xdr:rowOff>0</xdr:rowOff>
    </xdr:from>
    <xdr:ext cx="73607" cy="264560"/>
    <xdr:sp macro="" textlink="">
      <xdr:nvSpPr>
        <xdr:cNvPr id="3367" name="TextBox 3366"/>
        <xdr:cNvSpPr txBox="1"/>
      </xdr:nvSpPr>
      <xdr:spPr>
        <a:xfrm>
          <a:off x="7875587" y="53016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68" name="TextBox 3367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69" name="TextBox 3368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0" name="TextBox 3369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1" name="TextBox 3370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2" name="TextBox 3371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3" name="TextBox 3372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4" name="TextBox 3373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5" name="TextBox 3374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6" name="TextBox 3375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7" name="TextBox 3376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8" name="TextBox 3377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79" name="TextBox 3378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80" name="TextBox 3379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81" name="TextBox 3380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82" name="TextBox 3381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83" name="TextBox 3382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84" name="TextBox 3383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725</xdr:row>
      <xdr:rowOff>0</xdr:rowOff>
    </xdr:from>
    <xdr:ext cx="73607" cy="264560"/>
    <xdr:sp macro="" textlink="">
      <xdr:nvSpPr>
        <xdr:cNvPr id="3385" name="TextBox 3384"/>
        <xdr:cNvSpPr txBox="1"/>
      </xdr:nvSpPr>
      <xdr:spPr>
        <a:xfrm>
          <a:off x="5275262" y="53863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86" name="TextBox 3385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87" name="TextBox 3386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88" name="TextBox 3387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89" name="TextBox 3388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0" name="TextBox 3389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1" name="TextBox 3390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2" name="TextBox 3391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3" name="TextBox 3392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4" name="TextBox 3393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5" name="TextBox 3394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6" name="TextBox 3395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7" name="TextBox 3396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8" name="TextBox 3397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399" name="TextBox 3398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400" name="TextBox 3399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401" name="TextBox 3400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402" name="TextBox 3401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723</xdr:row>
      <xdr:rowOff>0</xdr:rowOff>
    </xdr:from>
    <xdr:ext cx="73607" cy="264560"/>
    <xdr:sp macro="" textlink="">
      <xdr:nvSpPr>
        <xdr:cNvPr id="3403" name="TextBox 3402"/>
        <xdr:cNvSpPr txBox="1"/>
      </xdr:nvSpPr>
      <xdr:spPr>
        <a:xfrm>
          <a:off x="5275262" y="5347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04" name="TextBox 3403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05" name="TextBox 3404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06" name="TextBox 3405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07" name="TextBox 3406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08" name="TextBox 3407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09" name="TextBox 3408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0" name="TextBox 3409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1" name="TextBox 3410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2" name="TextBox 3411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3" name="TextBox 3412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4" name="TextBox 3413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5" name="TextBox 3414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6" name="TextBox 3415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7" name="TextBox 3416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8" name="TextBox 3417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19" name="TextBox 3418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0" name="TextBox 3419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1" name="TextBox 3420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2" name="TextBox 3421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3" name="TextBox 3422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4" name="TextBox 3423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5" name="TextBox 3424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6" name="TextBox 3425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7" name="TextBox 3426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8" name="TextBox 3427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29" name="TextBox 3428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0" name="TextBox 3429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1" name="TextBox 3430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2" name="TextBox 3431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3" name="TextBox 3432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4" name="TextBox 3433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5" name="TextBox 3434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6" name="TextBox 3435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7" name="TextBox 3436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8" name="TextBox 3437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39" name="TextBox 3438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0" name="TextBox 3439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1" name="TextBox 3440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2" name="TextBox 3441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3" name="TextBox 3442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4" name="TextBox 3443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5" name="TextBox 3444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6" name="TextBox 3445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7" name="TextBox 3446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8" name="TextBox 3447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49" name="TextBox 3448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0" name="TextBox 3449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1" name="TextBox 3450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2" name="TextBox 3451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3" name="TextBox 3452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4" name="TextBox 3453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5" name="TextBox 3454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6" name="TextBox 3455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7" name="TextBox 3456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8" name="TextBox 3457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59" name="TextBox 3458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0" name="TextBox 3459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1" name="TextBox 3460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2" name="TextBox 3461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3" name="TextBox 3462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4" name="TextBox 3463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5" name="TextBox 3464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6" name="TextBox 3465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7" name="TextBox 3466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8" name="TextBox 3467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69" name="TextBox 3468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70" name="TextBox 3469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71" name="TextBox 3470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72" name="TextBox 3471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73" name="TextBox 3472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74" name="TextBox 3473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3475" name="TextBox 3474"/>
        <xdr:cNvSpPr txBox="1"/>
      </xdr:nvSpPr>
      <xdr:spPr>
        <a:xfrm>
          <a:off x="5275262" y="55959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76" name="TextBox 3475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77" name="TextBox 3476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78" name="TextBox 3477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79" name="TextBox 3478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0" name="TextBox 3479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1" name="TextBox 3480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2" name="TextBox 3481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3" name="TextBox 3482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4" name="TextBox 3483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5" name="TextBox 3484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6" name="TextBox 3485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7" name="TextBox 3486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8" name="TextBox 3487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89" name="TextBox 3488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0" name="TextBox 3489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1" name="TextBox 3490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2" name="TextBox 3491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3" name="TextBox 3492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4" name="TextBox 3493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5" name="TextBox 3494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6" name="TextBox 3495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7" name="TextBox 3496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8" name="TextBox 3497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499" name="TextBox 3498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0" name="TextBox 3499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1" name="TextBox 3500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2" name="TextBox 3501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3" name="TextBox 3502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4" name="TextBox 3503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5" name="TextBox 3504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6" name="TextBox 3505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7" name="TextBox 3506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8" name="TextBox 3507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09" name="TextBox 3508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10" name="TextBox 3509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3511" name="TextBox 3510"/>
        <xdr:cNvSpPr txBox="1"/>
      </xdr:nvSpPr>
      <xdr:spPr>
        <a:xfrm>
          <a:off x="5275262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12" name="TextBox 3511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13" name="TextBox 3512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14" name="TextBox 3513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15" name="TextBox 3514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16" name="TextBox 3515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17" name="TextBox 3516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18" name="TextBox 3517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19" name="TextBox 3518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0" name="TextBox 3519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1" name="TextBox 3520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2" name="TextBox 3521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3" name="TextBox 3522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4" name="TextBox 3523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5" name="TextBox 3524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6" name="TextBox 3525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7" name="TextBox 3526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8" name="TextBox 3527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29" name="TextBox 3528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0" name="TextBox 3529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1" name="TextBox 3530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2" name="TextBox 3531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3" name="TextBox 3532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4" name="TextBox 3533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5" name="TextBox 3534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6" name="TextBox 3535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7" name="TextBox 3536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8" name="TextBox 3537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39" name="TextBox 3538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40" name="TextBox 3539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41" name="TextBox 3540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42" name="TextBox 3541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43" name="TextBox 3542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44" name="TextBox 3543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45" name="TextBox 3544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46" name="TextBox 3545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3547" name="TextBox 3546"/>
        <xdr:cNvSpPr txBox="1"/>
      </xdr:nvSpPr>
      <xdr:spPr>
        <a:xfrm>
          <a:off x="7875587" y="56721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48" name="TextBox 3547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49" name="TextBox 3548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0" name="TextBox 3549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1" name="TextBox 3550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2" name="TextBox 3551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3" name="TextBox 3552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4" name="TextBox 3553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5" name="TextBox 3554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6" name="TextBox 3555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7" name="TextBox 3556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8" name="TextBox 3557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59" name="TextBox 3558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0" name="TextBox 3559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1" name="TextBox 3560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2" name="TextBox 3561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3" name="TextBox 3562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4" name="TextBox 3563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5" name="TextBox 3564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6" name="TextBox 3565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7" name="TextBox 3566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8" name="TextBox 3567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69" name="TextBox 3568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0" name="TextBox 3569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1" name="TextBox 3570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2" name="TextBox 3571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3" name="TextBox 3572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4" name="TextBox 3573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5" name="TextBox 3574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6" name="TextBox 3575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7" name="TextBox 3576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8" name="TextBox 3577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79" name="TextBox 3578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80" name="TextBox 3579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81" name="TextBox 3580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82" name="TextBox 3581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3583" name="TextBox 3582"/>
        <xdr:cNvSpPr txBox="1"/>
      </xdr:nvSpPr>
      <xdr:spPr>
        <a:xfrm>
          <a:off x="5275262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84" name="TextBox 3583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85" name="TextBox 3584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86" name="TextBox 3585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87" name="TextBox 3586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88" name="TextBox 3587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89" name="TextBox 3588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0" name="TextBox 3589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1" name="TextBox 3590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2" name="TextBox 3591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3" name="TextBox 3592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4" name="TextBox 3593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5" name="TextBox 3594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6" name="TextBox 3595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7" name="TextBox 3596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8" name="TextBox 3597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599" name="TextBox 3598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0" name="TextBox 3599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1" name="TextBox 3600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2" name="TextBox 3601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3" name="TextBox 3602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4" name="TextBox 3603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5" name="TextBox 3604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6" name="TextBox 3605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7" name="TextBox 3606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8" name="TextBox 3607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09" name="TextBox 3608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0" name="TextBox 3609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1" name="TextBox 3610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2" name="TextBox 3611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3" name="TextBox 3612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4" name="TextBox 3613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5" name="TextBox 3614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6" name="TextBox 3615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7" name="TextBox 3616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8" name="TextBox 3617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3619" name="TextBox 3618"/>
        <xdr:cNvSpPr txBox="1"/>
      </xdr:nvSpPr>
      <xdr:spPr>
        <a:xfrm>
          <a:off x="7875587" y="5843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0" name="TextBox 361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1" name="TextBox 362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2" name="TextBox 362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3" name="TextBox 362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4" name="TextBox 362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5" name="TextBox 362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6" name="TextBox 362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7" name="TextBox 362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8" name="TextBox 362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29" name="TextBox 362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0" name="TextBox 362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1" name="TextBox 363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2" name="TextBox 363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3" name="TextBox 363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4" name="TextBox 363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5" name="TextBox 363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6" name="TextBox 363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7" name="TextBox 363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8" name="TextBox 363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39" name="TextBox 363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0" name="TextBox 363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1" name="TextBox 364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2" name="TextBox 364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3" name="TextBox 364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4" name="TextBox 364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5" name="TextBox 364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6" name="TextBox 364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7" name="TextBox 364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8" name="TextBox 364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49" name="TextBox 364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0" name="TextBox 364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1" name="TextBox 365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2" name="TextBox 365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3" name="TextBox 365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4" name="TextBox 365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5" name="TextBox 365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6" name="TextBox 365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7" name="TextBox 365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8" name="TextBox 365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59" name="TextBox 365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0" name="TextBox 365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1" name="TextBox 366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2" name="TextBox 366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3" name="TextBox 366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4" name="TextBox 366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5" name="TextBox 366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6" name="TextBox 366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7" name="TextBox 366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8" name="TextBox 366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69" name="TextBox 366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0" name="TextBox 366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1" name="TextBox 367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2" name="TextBox 367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3" name="TextBox 367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4" name="TextBox 367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5" name="TextBox 367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6" name="TextBox 367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7" name="TextBox 367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8" name="TextBox 367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79" name="TextBox 367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0" name="TextBox 367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1" name="TextBox 368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2" name="TextBox 3681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3" name="TextBox 3682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4" name="TextBox 3683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5" name="TextBox 3684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6" name="TextBox 3685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7" name="TextBox 3686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8" name="TextBox 3687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89" name="TextBox 3688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90" name="TextBox 3689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</xdr:row>
      <xdr:rowOff>0</xdr:rowOff>
    </xdr:from>
    <xdr:ext cx="73607" cy="264560"/>
    <xdr:sp macro="" textlink="">
      <xdr:nvSpPr>
        <xdr:cNvPr id="3691" name="TextBox 3690"/>
        <xdr:cNvSpPr txBox="1"/>
      </xdr:nvSpPr>
      <xdr:spPr>
        <a:xfrm>
          <a:off x="5275262" y="447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692" name="TextBox 3691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693" name="TextBox 3692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694" name="TextBox 3693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695" name="TextBox 3694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696" name="TextBox 3695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697" name="TextBox 3696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698" name="TextBox 3697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699" name="TextBox 3698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0" name="TextBox 3699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1" name="TextBox 3700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2" name="TextBox 3701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3" name="TextBox 3702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4" name="TextBox 3703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5" name="TextBox 3704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6" name="TextBox 3705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7" name="TextBox 3706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8" name="TextBox 3707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56</xdr:row>
      <xdr:rowOff>0</xdr:rowOff>
    </xdr:from>
    <xdr:ext cx="73607" cy="264560"/>
    <xdr:sp macro="" textlink="">
      <xdr:nvSpPr>
        <xdr:cNvPr id="3709" name="TextBox 3708"/>
        <xdr:cNvSpPr txBox="1"/>
      </xdr:nvSpPr>
      <xdr:spPr>
        <a:xfrm>
          <a:off x="5275262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0" name="TextBox 370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1" name="TextBox 371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2" name="TextBox 371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3" name="TextBox 371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4" name="TextBox 371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5" name="TextBox 371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6" name="TextBox 371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7" name="TextBox 371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8" name="TextBox 371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19" name="TextBox 371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0" name="TextBox 371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1" name="TextBox 372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2" name="TextBox 372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3" name="TextBox 372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4" name="TextBox 372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5" name="TextBox 372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6" name="TextBox 372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7" name="TextBox 372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8" name="TextBox 372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29" name="TextBox 372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0" name="TextBox 372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1" name="TextBox 373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2" name="TextBox 373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3" name="TextBox 373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4" name="TextBox 373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5" name="TextBox 373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6" name="TextBox 373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7" name="TextBox 373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8" name="TextBox 373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39" name="TextBox 373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0" name="TextBox 373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1" name="TextBox 374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2" name="TextBox 374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3" name="TextBox 374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4" name="TextBox 374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5" name="TextBox 374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6" name="TextBox 374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7" name="TextBox 374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8" name="TextBox 374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49" name="TextBox 374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0" name="TextBox 374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1" name="TextBox 375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2" name="TextBox 375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3" name="TextBox 375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4" name="TextBox 375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5" name="TextBox 375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6" name="TextBox 375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7" name="TextBox 375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8" name="TextBox 375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59" name="TextBox 375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0" name="TextBox 375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1" name="TextBox 376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2" name="TextBox 376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3" name="TextBox 376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4" name="TextBox 376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5" name="TextBox 376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6" name="TextBox 376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7" name="TextBox 376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8" name="TextBox 376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69" name="TextBox 376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0" name="TextBox 376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1" name="TextBox 377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2" name="TextBox 377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3" name="TextBox 377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4" name="TextBox 377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5" name="TextBox 377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6" name="TextBox 377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7" name="TextBox 377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8" name="TextBox 377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79" name="TextBox 377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0" name="TextBox 377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1" name="TextBox 378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2" name="TextBox 378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3" name="TextBox 378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4" name="TextBox 378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5" name="TextBox 378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6" name="TextBox 378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7" name="TextBox 378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8" name="TextBox 378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89" name="TextBox 378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0" name="TextBox 378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1" name="TextBox 379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2" name="TextBox 379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3" name="TextBox 379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4" name="TextBox 379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5" name="TextBox 379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6" name="TextBox 379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7" name="TextBox 379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8" name="TextBox 379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799" name="TextBox 379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0" name="TextBox 379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1" name="TextBox 380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2" name="TextBox 380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3" name="TextBox 380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4" name="TextBox 380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5" name="TextBox 380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6" name="TextBox 380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7" name="TextBox 380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8" name="TextBox 380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09" name="TextBox 380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0" name="TextBox 380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1" name="TextBox 381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2" name="TextBox 381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3" name="TextBox 381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4" name="TextBox 381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5" name="TextBox 381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6" name="TextBox 381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7" name="TextBox 381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8" name="TextBox 381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19" name="TextBox 381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0" name="TextBox 381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1" name="TextBox 382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2" name="TextBox 382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3" name="TextBox 382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4" name="TextBox 382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5" name="TextBox 382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6" name="TextBox 382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7" name="TextBox 382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8" name="TextBox 382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29" name="TextBox 382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0" name="TextBox 382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1" name="TextBox 383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2" name="TextBox 383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3" name="TextBox 383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4" name="TextBox 383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5" name="TextBox 383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6" name="TextBox 383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7" name="TextBox 383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8" name="TextBox 383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39" name="TextBox 383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0" name="TextBox 383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1" name="TextBox 384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2" name="TextBox 384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3" name="TextBox 384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4" name="TextBox 3843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5" name="TextBox 3844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6" name="TextBox 3845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7" name="TextBox 3846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8" name="TextBox 3847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49" name="TextBox 3848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50" name="TextBox 3849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51" name="TextBox 3850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52" name="TextBox 3851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57</xdr:row>
      <xdr:rowOff>0</xdr:rowOff>
    </xdr:from>
    <xdr:ext cx="73607" cy="264560"/>
    <xdr:sp macro="" textlink="">
      <xdr:nvSpPr>
        <xdr:cNvPr id="3853" name="TextBox 3852"/>
        <xdr:cNvSpPr txBox="1"/>
      </xdr:nvSpPr>
      <xdr:spPr>
        <a:xfrm>
          <a:off x="5275262" y="8105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54" name="TextBox 3853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55" name="TextBox 3854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56" name="TextBox 3855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57" name="TextBox 3856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58" name="TextBox 3857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59" name="TextBox 3858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0" name="TextBox 3859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1" name="TextBox 3860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2" name="TextBox 3861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3" name="TextBox 3862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4" name="TextBox 3863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5" name="TextBox 3864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6" name="TextBox 3865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7" name="TextBox 3866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8" name="TextBox 3867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69" name="TextBox 3868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70" name="TextBox 3869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56</xdr:row>
      <xdr:rowOff>0</xdr:rowOff>
    </xdr:from>
    <xdr:ext cx="73607" cy="264560"/>
    <xdr:sp macro="" textlink="">
      <xdr:nvSpPr>
        <xdr:cNvPr id="3871" name="TextBox 3870"/>
        <xdr:cNvSpPr txBox="1"/>
      </xdr:nvSpPr>
      <xdr:spPr>
        <a:xfrm>
          <a:off x="7875587" y="79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72" name="TextBox 3871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73" name="TextBox 3872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74" name="TextBox 3873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75" name="TextBox 3874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76" name="TextBox 3875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77" name="TextBox 3876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78" name="TextBox 3877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79" name="TextBox 3878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0" name="TextBox 3879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1" name="TextBox 3880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2" name="TextBox 3881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3" name="TextBox 3882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4" name="TextBox 3883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5" name="TextBox 3884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6" name="TextBox 3885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7" name="TextBox 3886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8" name="TextBox 3887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68</xdr:row>
      <xdr:rowOff>0</xdr:rowOff>
    </xdr:from>
    <xdr:ext cx="73607" cy="264560"/>
    <xdr:sp macro="" textlink="">
      <xdr:nvSpPr>
        <xdr:cNvPr id="3889" name="TextBox 3888"/>
        <xdr:cNvSpPr txBox="1"/>
      </xdr:nvSpPr>
      <xdr:spPr>
        <a:xfrm>
          <a:off x="5275262" y="9629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0" name="TextBox 3889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1" name="TextBox 3890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2" name="TextBox 3891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3" name="TextBox 3892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4" name="TextBox 3893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5" name="TextBox 3894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6" name="TextBox 3895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7" name="TextBox 3896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8" name="TextBox 3897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899" name="TextBox 3898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900" name="TextBox 3899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901" name="TextBox 3900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902" name="TextBox 3901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903" name="TextBox 3902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904" name="TextBox 3903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905" name="TextBox 3904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906" name="TextBox 3905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86</xdr:row>
      <xdr:rowOff>0</xdr:rowOff>
    </xdr:from>
    <xdr:ext cx="73607" cy="264560"/>
    <xdr:sp macro="" textlink="">
      <xdr:nvSpPr>
        <xdr:cNvPr id="3907" name="TextBox 3906"/>
        <xdr:cNvSpPr txBox="1"/>
      </xdr:nvSpPr>
      <xdr:spPr>
        <a:xfrm>
          <a:off x="5275262" y="10277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08" name="TextBox 3907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09" name="TextBox 3908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0" name="TextBox 3909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1" name="TextBox 3910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2" name="TextBox 3911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3" name="TextBox 3912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4" name="TextBox 3913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5" name="TextBox 3914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6" name="TextBox 3915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7" name="TextBox 3916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8" name="TextBox 3917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19" name="TextBox 3918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0" name="TextBox 3919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1" name="TextBox 3920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2" name="TextBox 3921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3" name="TextBox 3922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4" name="TextBox 3923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5" name="TextBox 3924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6" name="TextBox 3925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7" name="TextBox 3926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8" name="TextBox 3927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29" name="TextBox 3928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0" name="TextBox 3929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1" name="TextBox 3930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2" name="TextBox 3931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3" name="TextBox 3932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4" name="TextBox 3933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5" name="TextBox 3934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6" name="TextBox 3935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7" name="TextBox 3936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8" name="TextBox 3937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39" name="TextBox 3938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40" name="TextBox 3939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41" name="TextBox 3940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42" name="TextBox 3941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89</xdr:row>
      <xdr:rowOff>0</xdr:rowOff>
    </xdr:from>
    <xdr:ext cx="73607" cy="264560"/>
    <xdr:sp macro="" textlink="">
      <xdr:nvSpPr>
        <xdr:cNvPr id="3943" name="TextBox 3942"/>
        <xdr:cNvSpPr txBox="1"/>
      </xdr:nvSpPr>
      <xdr:spPr>
        <a:xfrm>
          <a:off x="5275262" y="10925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44" name="TextBox 3943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45" name="TextBox 3944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46" name="TextBox 3945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47" name="TextBox 3946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48" name="TextBox 3947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49" name="TextBox 3948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0" name="TextBox 3949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1" name="TextBox 3950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2" name="TextBox 3951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3" name="TextBox 3952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4" name="TextBox 3953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5" name="TextBox 3954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6" name="TextBox 3955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7" name="TextBox 3956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8" name="TextBox 3957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59" name="TextBox 3958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0" name="TextBox 3959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1" name="TextBox 3960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2" name="TextBox 3961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3" name="TextBox 3962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4" name="TextBox 3963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5" name="TextBox 3964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6" name="TextBox 3965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7" name="TextBox 3966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8" name="TextBox 3967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69" name="TextBox 3968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0" name="TextBox 3969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1" name="TextBox 3970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2" name="TextBox 3971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3" name="TextBox 3972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4" name="TextBox 3973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5" name="TextBox 3974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6" name="TextBox 3975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7" name="TextBox 3976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8" name="TextBox 3977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92</xdr:row>
      <xdr:rowOff>0</xdr:rowOff>
    </xdr:from>
    <xdr:ext cx="73607" cy="264560"/>
    <xdr:sp macro="" textlink="">
      <xdr:nvSpPr>
        <xdr:cNvPr id="3979" name="TextBox 3978"/>
        <xdr:cNvSpPr txBox="1"/>
      </xdr:nvSpPr>
      <xdr:spPr>
        <a:xfrm>
          <a:off x="5275262" y="11410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0" name="TextBox 3979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1" name="TextBox 3980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2" name="TextBox 3981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3" name="TextBox 3982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4" name="TextBox 3983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5" name="TextBox 3984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6" name="TextBox 3985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7" name="TextBox 3986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8" name="TextBox 3987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89" name="TextBox 3988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0" name="TextBox 3989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1" name="TextBox 3990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2" name="TextBox 3991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3" name="TextBox 3992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4" name="TextBox 3993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5" name="TextBox 3994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6" name="TextBox 3995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7" name="TextBox 3996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8" name="TextBox 3997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3999" name="TextBox 3998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0" name="TextBox 3999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1" name="TextBox 4000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2" name="TextBox 4001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3" name="TextBox 4002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4" name="TextBox 4003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5" name="TextBox 4004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6" name="TextBox 4005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7" name="TextBox 4006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8" name="TextBox 4007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09" name="TextBox 4008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10" name="TextBox 4009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11" name="TextBox 4010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12" name="TextBox 4011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13" name="TextBox 4012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14" name="TextBox 4013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95</xdr:row>
      <xdr:rowOff>0</xdr:rowOff>
    </xdr:from>
    <xdr:ext cx="73607" cy="264560"/>
    <xdr:sp macro="" textlink="">
      <xdr:nvSpPr>
        <xdr:cNvPr id="4015" name="TextBox 4014"/>
        <xdr:cNvSpPr txBox="1"/>
      </xdr:nvSpPr>
      <xdr:spPr>
        <a:xfrm>
          <a:off x="5275262" y="1189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16" name="TextBox 4015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17" name="TextBox 4016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18" name="TextBox 4017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19" name="TextBox 4018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0" name="TextBox 4019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1" name="TextBox 4020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2" name="TextBox 4021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3" name="TextBox 4022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4" name="TextBox 4023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5" name="TextBox 4024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6" name="TextBox 4025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7" name="TextBox 4026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8" name="TextBox 4027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29" name="TextBox 4028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0" name="TextBox 4029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1" name="TextBox 4030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2" name="TextBox 4031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3" name="TextBox 4032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4" name="TextBox 4033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5" name="TextBox 4034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6" name="TextBox 4035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7" name="TextBox 4036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8" name="TextBox 4037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39" name="TextBox 4038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0" name="TextBox 4039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1" name="TextBox 4040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2" name="TextBox 4041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3" name="TextBox 4042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4" name="TextBox 4043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5" name="TextBox 4044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6" name="TextBox 4045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7" name="TextBox 4046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8" name="TextBox 4047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49" name="TextBox 4048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50" name="TextBox 4049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106</xdr:row>
      <xdr:rowOff>0</xdr:rowOff>
    </xdr:from>
    <xdr:ext cx="73607" cy="264560"/>
    <xdr:sp macro="" textlink="">
      <xdr:nvSpPr>
        <xdr:cNvPr id="4051" name="TextBox 4050"/>
        <xdr:cNvSpPr txBox="1"/>
      </xdr:nvSpPr>
      <xdr:spPr>
        <a:xfrm>
          <a:off x="5275262" y="1270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52" name="TextBox 4051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53" name="TextBox 4052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54" name="TextBox 4053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55" name="TextBox 4054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56" name="TextBox 4055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57" name="TextBox 4056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58" name="TextBox 4057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59" name="TextBox 4058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0" name="TextBox 4059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1" name="TextBox 4060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2" name="TextBox 4061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3" name="TextBox 4062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4" name="TextBox 4063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5" name="TextBox 4064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6" name="TextBox 4065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7" name="TextBox 4066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8" name="TextBox 4067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69" name="TextBox 4068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0" name="TextBox 4069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1" name="TextBox 4070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2" name="TextBox 4071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3" name="TextBox 4072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4" name="TextBox 4073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5" name="TextBox 4074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6" name="TextBox 4075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7" name="TextBox 4076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8" name="TextBox 4077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79" name="TextBox 4078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80" name="TextBox 4079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81" name="TextBox 4080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82" name="TextBox 4081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83" name="TextBox 4082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84" name="TextBox 4083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85" name="TextBox 4084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86" name="TextBox 4085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154</xdr:row>
      <xdr:rowOff>0</xdr:rowOff>
    </xdr:from>
    <xdr:ext cx="73607" cy="264560"/>
    <xdr:sp macro="" textlink="">
      <xdr:nvSpPr>
        <xdr:cNvPr id="4087" name="TextBox 4086"/>
        <xdr:cNvSpPr txBox="1"/>
      </xdr:nvSpPr>
      <xdr:spPr>
        <a:xfrm>
          <a:off x="5275262" y="19050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88" name="TextBox 4087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89" name="TextBox 4088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0" name="TextBox 4089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1" name="TextBox 4090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2" name="TextBox 4091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3" name="TextBox 4092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4" name="TextBox 4093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5" name="TextBox 4094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6" name="TextBox 4095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7" name="TextBox 4096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8" name="TextBox 4097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099" name="TextBox 4098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100" name="TextBox 4099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101" name="TextBox 4100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102" name="TextBox 4101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103" name="TextBox 4102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104" name="TextBox 4103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237</xdr:row>
      <xdr:rowOff>0</xdr:rowOff>
    </xdr:from>
    <xdr:ext cx="73607" cy="264560"/>
    <xdr:sp macro="" textlink="">
      <xdr:nvSpPr>
        <xdr:cNvPr id="4105" name="TextBox 4104"/>
        <xdr:cNvSpPr txBox="1"/>
      </xdr:nvSpPr>
      <xdr:spPr>
        <a:xfrm>
          <a:off x="5275262" y="28194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06" name="TextBox 4105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07" name="TextBox 4106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08" name="TextBox 4107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09" name="TextBox 4108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0" name="TextBox 4109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1" name="TextBox 4110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2" name="TextBox 4111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3" name="TextBox 4112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4" name="TextBox 4113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5" name="TextBox 4114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6" name="TextBox 4115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7" name="TextBox 4116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8" name="TextBox 4117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19" name="TextBox 4118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0" name="TextBox 4119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1" name="TextBox 4120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2" name="TextBox 4121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3" name="TextBox 4122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4" name="TextBox 4123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5" name="TextBox 4124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6" name="TextBox 4125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7" name="TextBox 4126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8" name="TextBox 4127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29" name="TextBox 4128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0" name="TextBox 4129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1" name="TextBox 4130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2" name="TextBox 4131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3" name="TextBox 4132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4" name="TextBox 4133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5" name="TextBox 4134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6" name="TextBox 4135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7" name="TextBox 4136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8" name="TextBox 4137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39" name="TextBox 4138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0" name="TextBox 4139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1" name="TextBox 4140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2" name="TextBox 4141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3" name="TextBox 4142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4" name="TextBox 4143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5" name="TextBox 4144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6" name="TextBox 4145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7" name="TextBox 4146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8" name="TextBox 4147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49" name="TextBox 4148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0" name="TextBox 4149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1" name="TextBox 4150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2" name="TextBox 4151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3" name="TextBox 4152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4" name="TextBox 4153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5" name="TextBox 4154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6" name="TextBox 4155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7" name="TextBox 4156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8" name="TextBox 4157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303</xdr:row>
      <xdr:rowOff>0</xdr:rowOff>
    </xdr:from>
    <xdr:ext cx="73607" cy="264560"/>
    <xdr:sp macro="" textlink="">
      <xdr:nvSpPr>
        <xdr:cNvPr id="4159" name="TextBox 4158"/>
        <xdr:cNvSpPr txBox="1"/>
      </xdr:nvSpPr>
      <xdr:spPr>
        <a:xfrm>
          <a:off x="5275262" y="30670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0" name="TextBox 4159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1" name="TextBox 4160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2" name="TextBox 4161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3" name="TextBox 4162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4" name="TextBox 4163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5" name="TextBox 4164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6" name="TextBox 4165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7" name="TextBox 4166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8" name="TextBox 4167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69" name="TextBox 4168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0" name="TextBox 4169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1" name="TextBox 4170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2" name="TextBox 4171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3" name="TextBox 4172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4" name="TextBox 4173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5" name="TextBox 4174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6" name="TextBox 4175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7" name="TextBox 4176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8" name="TextBox 4177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79" name="TextBox 4178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0" name="TextBox 4179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1" name="TextBox 4180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2" name="TextBox 4181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3" name="TextBox 4182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4" name="TextBox 4183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5" name="TextBox 4184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6" name="TextBox 4185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7" name="TextBox 4186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8" name="TextBox 4187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89" name="TextBox 4188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90" name="TextBox 4189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91" name="TextBox 4190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92" name="TextBox 4191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93" name="TextBox 4192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94" name="TextBox 4193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304</xdr:row>
      <xdr:rowOff>0</xdr:rowOff>
    </xdr:from>
    <xdr:ext cx="73607" cy="264560"/>
    <xdr:sp macro="" textlink="">
      <xdr:nvSpPr>
        <xdr:cNvPr id="4195" name="TextBox 4194"/>
        <xdr:cNvSpPr txBox="1"/>
      </xdr:nvSpPr>
      <xdr:spPr>
        <a:xfrm>
          <a:off x="5275262" y="3088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196" name="TextBox 4195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197" name="TextBox 4196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198" name="TextBox 4197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199" name="TextBox 4198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0" name="TextBox 4199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1" name="TextBox 4200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2" name="TextBox 4201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3" name="TextBox 4202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4" name="TextBox 4203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5" name="TextBox 4204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6" name="TextBox 4205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7" name="TextBox 4206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8" name="TextBox 4207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09" name="TextBox 4208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10" name="TextBox 4209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11" name="TextBox 4210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12" name="TextBox 4211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13" name="TextBox 4212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14" name="TextBox 421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15" name="TextBox 421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16" name="TextBox 421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17" name="TextBox 421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18" name="TextBox 421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19" name="TextBox 421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0" name="TextBox 421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1" name="TextBox 422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2" name="TextBox 422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3" name="TextBox 422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4" name="TextBox 422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5" name="TextBox 422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6" name="TextBox 422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7" name="TextBox 422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8" name="TextBox 422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29" name="TextBox 422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30" name="TextBox 422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31" name="TextBox 423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32" name="TextBox 4231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33" name="TextBox 4232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34" name="TextBox 4233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35" name="TextBox 4234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36" name="TextBox 4235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37" name="TextBox 4236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38" name="TextBox 4237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39" name="TextBox 4238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0" name="TextBox 4239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1" name="TextBox 4240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2" name="TextBox 4241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3" name="TextBox 4242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4" name="TextBox 4243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5" name="TextBox 4244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6" name="TextBox 4245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7" name="TextBox 4246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8" name="TextBox 4247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360</xdr:row>
      <xdr:rowOff>0</xdr:rowOff>
    </xdr:from>
    <xdr:ext cx="73607" cy="264560"/>
    <xdr:sp macro="" textlink="">
      <xdr:nvSpPr>
        <xdr:cNvPr id="4249" name="TextBox 4248"/>
        <xdr:cNvSpPr txBox="1"/>
      </xdr:nvSpPr>
      <xdr:spPr>
        <a:xfrm>
          <a:off x="5275262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0" name="TextBox 424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1" name="TextBox 425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2" name="TextBox 425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3" name="TextBox 425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4" name="TextBox 425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5" name="TextBox 425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6" name="TextBox 425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7" name="TextBox 425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8" name="TextBox 425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59" name="TextBox 425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60" name="TextBox 425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61" name="TextBox 426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62" name="TextBox 426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63" name="TextBox 426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64" name="TextBox 426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65" name="TextBox 426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66" name="TextBox 426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4267" name="TextBox 426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68" name="TextBox 426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69" name="TextBox 426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0" name="TextBox 426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1" name="TextBox 427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2" name="TextBox 427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3" name="TextBox 427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4" name="TextBox 427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5" name="TextBox 427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6" name="TextBox 427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7" name="TextBox 427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8" name="TextBox 427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79" name="TextBox 427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80" name="TextBox 427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81" name="TextBox 428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82" name="TextBox 428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83" name="TextBox 428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84" name="TextBox 428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4285" name="TextBox 428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86" name="TextBox 428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87" name="TextBox 428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88" name="TextBox 428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89" name="TextBox 428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0" name="TextBox 428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1" name="TextBox 429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2" name="TextBox 429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3" name="TextBox 429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4" name="TextBox 429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5" name="TextBox 429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6" name="TextBox 429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7" name="TextBox 429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8" name="TextBox 429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299" name="TextBox 429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0" name="TextBox 429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1" name="TextBox 430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2" name="TextBox 430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3" name="TextBox 430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4" name="TextBox 430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5" name="TextBox 430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6" name="TextBox 430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7" name="TextBox 430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8" name="TextBox 430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09" name="TextBox 430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0" name="TextBox 430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1" name="TextBox 431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2" name="TextBox 431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3" name="TextBox 431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4" name="TextBox 431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5" name="TextBox 431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6" name="TextBox 431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7" name="TextBox 431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8" name="TextBox 431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19" name="TextBox 431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0" name="TextBox 431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1" name="TextBox 432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2" name="TextBox 432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3" name="TextBox 432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4" name="TextBox 432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5" name="TextBox 432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6" name="TextBox 432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7" name="TextBox 432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8" name="TextBox 432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29" name="TextBox 432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0" name="TextBox 432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1" name="TextBox 433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2" name="TextBox 433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3" name="TextBox 433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4" name="TextBox 433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5" name="TextBox 433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6" name="TextBox 433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7" name="TextBox 433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8" name="TextBox 433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39" name="TextBox 433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0" name="TextBox 433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1" name="TextBox 434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2" name="TextBox 434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3" name="TextBox 434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4" name="TextBox 434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5" name="TextBox 434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6" name="TextBox 434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7" name="TextBox 434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8" name="TextBox 434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49" name="TextBox 434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0" name="TextBox 434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1" name="TextBox 435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2" name="TextBox 435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3" name="TextBox 435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4" name="TextBox 435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5" name="TextBox 435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6" name="TextBox 435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7" name="TextBox 435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8" name="TextBox 435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59" name="TextBox 435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0" name="TextBox 435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1" name="TextBox 436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2" name="TextBox 436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3" name="TextBox 436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4" name="TextBox 436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5" name="TextBox 436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6" name="TextBox 436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7" name="TextBox 436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8" name="TextBox 436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69" name="TextBox 436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0" name="TextBox 436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1" name="TextBox 437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2" name="TextBox 437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3" name="TextBox 437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4" name="TextBox 437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5" name="TextBox 437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6" name="TextBox 437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7" name="TextBox 437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8" name="TextBox 437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79" name="TextBox 437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0" name="TextBox 437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1" name="TextBox 438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2" name="TextBox 438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3" name="TextBox 438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4" name="TextBox 4383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5" name="TextBox 4384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6" name="TextBox 4385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7" name="TextBox 4386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8" name="TextBox 4387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89" name="TextBox 4388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90" name="TextBox 4389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91" name="TextBox 4390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92" name="TextBox 4391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361</xdr:row>
      <xdr:rowOff>0</xdr:rowOff>
    </xdr:from>
    <xdr:ext cx="73607" cy="264560"/>
    <xdr:sp macro="" textlink="">
      <xdr:nvSpPr>
        <xdr:cNvPr id="4393" name="TextBox 4392"/>
        <xdr:cNvSpPr txBox="1"/>
      </xdr:nvSpPr>
      <xdr:spPr>
        <a:xfrm>
          <a:off x="5275262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394" name="TextBox 439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395" name="TextBox 439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396" name="TextBox 439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397" name="TextBox 439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398" name="TextBox 439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399" name="TextBox 439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0" name="TextBox 439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1" name="TextBox 440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2" name="TextBox 440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3" name="TextBox 440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4" name="TextBox 440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5" name="TextBox 440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6" name="TextBox 440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7" name="TextBox 440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8" name="TextBox 440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09" name="TextBox 440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0" name="TextBox 440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1" name="TextBox 441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2" name="TextBox 441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3" name="TextBox 441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4" name="TextBox 441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5" name="TextBox 441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6" name="TextBox 441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7" name="TextBox 441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8" name="TextBox 441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19" name="TextBox 441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0" name="TextBox 441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1" name="TextBox 442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2" name="TextBox 442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3" name="TextBox 442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4" name="TextBox 442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5" name="TextBox 442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6" name="TextBox 442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7" name="TextBox 442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8" name="TextBox 442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29" name="TextBox 442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0" name="TextBox 442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1" name="TextBox 443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2" name="TextBox 443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3" name="TextBox 443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4" name="TextBox 443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5" name="TextBox 443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6" name="TextBox 443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7" name="TextBox 443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8" name="TextBox 443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39" name="TextBox 443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0" name="TextBox 443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1" name="TextBox 444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2" name="TextBox 444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3" name="TextBox 444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4" name="TextBox 444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5" name="TextBox 444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6" name="TextBox 444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7" name="TextBox 444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8" name="TextBox 444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49" name="TextBox 444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0" name="TextBox 444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1" name="TextBox 445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2" name="TextBox 445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3" name="TextBox 445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4" name="TextBox 445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5" name="TextBox 445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6" name="TextBox 445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7" name="TextBox 445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8" name="TextBox 445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59" name="TextBox 445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0" name="TextBox 445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1" name="TextBox 446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2" name="TextBox 446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3" name="TextBox 446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4" name="TextBox 446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5" name="TextBox 446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6" name="TextBox 446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7" name="TextBox 446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8" name="TextBox 446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69" name="TextBox 446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0" name="TextBox 446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1" name="TextBox 447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2" name="TextBox 447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3" name="TextBox 447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4" name="TextBox 447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5" name="TextBox 447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6" name="TextBox 447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7" name="TextBox 447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8" name="TextBox 447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79" name="TextBox 447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0" name="TextBox 447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1" name="TextBox 448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2" name="TextBox 448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3" name="TextBox 448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4" name="TextBox 448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5" name="TextBox 448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6" name="TextBox 448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7" name="TextBox 448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8" name="TextBox 448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89" name="TextBox 448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0" name="TextBox 448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1" name="TextBox 449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2" name="TextBox 4491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3" name="TextBox 4492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4" name="TextBox 4493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5" name="TextBox 4494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6" name="TextBox 4495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7" name="TextBox 4496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8" name="TextBox 4497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499" name="TextBox 4498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500" name="TextBox 4499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362</xdr:row>
      <xdr:rowOff>0</xdr:rowOff>
    </xdr:from>
    <xdr:ext cx="73607" cy="264560"/>
    <xdr:sp macro="" textlink="">
      <xdr:nvSpPr>
        <xdr:cNvPr id="4501" name="TextBox 4500"/>
        <xdr:cNvSpPr txBox="1"/>
      </xdr:nvSpPr>
      <xdr:spPr>
        <a:xfrm>
          <a:off x="5275262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02" name="TextBox 450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03" name="TextBox 450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04" name="TextBox 450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05" name="TextBox 450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06" name="TextBox 450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07" name="TextBox 450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08" name="TextBox 450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09" name="TextBox 450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0" name="TextBox 450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1" name="TextBox 451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2" name="TextBox 451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3" name="TextBox 451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4" name="TextBox 451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5" name="TextBox 451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6" name="TextBox 451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7" name="TextBox 451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8" name="TextBox 451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19" name="TextBox 451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0" name="TextBox 451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1" name="TextBox 452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2" name="TextBox 452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3" name="TextBox 452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4" name="TextBox 452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5" name="TextBox 452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6" name="TextBox 452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7" name="TextBox 452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8" name="TextBox 452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29" name="TextBox 452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0" name="TextBox 452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1" name="TextBox 453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2" name="TextBox 453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3" name="TextBox 453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4" name="TextBox 453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5" name="TextBox 453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6" name="TextBox 453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7" name="TextBox 453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8" name="TextBox 453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39" name="TextBox 453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0" name="TextBox 453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1" name="TextBox 454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2" name="TextBox 454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3" name="TextBox 454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4" name="TextBox 454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5" name="TextBox 454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6" name="TextBox 454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7" name="TextBox 454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8" name="TextBox 454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49" name="TextBox 454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0" name="TextBox 454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1" name="TextBox 455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2" name="TextBox 455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3" name="TextBox 455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4" name="TextBox 455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5" name="TextBox 455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6" name="TextBox 455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7" name="TextBox 455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8" name="TextBox 455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59" name="TextBox 455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0" name="TextBox 455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1" name="TextBox 456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2" name="TextBox 456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3" name="TextBox 456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4" name="TextBox 456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5" name="TextBox 456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6" name="TextBox 456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7" name="TextBox 456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8" name="TextBox 456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69" name="TextBox 456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0" name="TextBox 456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1" name="TextBox 457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2" name="TextBox 457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3" name="TextBox 457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4" name="TextBox 457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5" name="TextBox 457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6" name="TextBox 457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7" name="TextBox 457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8" name="TextBox 457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79" name="TextBox 457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0" name="TextBox 457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1" name="TextBox 458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2" name="TextBox 458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3" name="TextBox 458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4" name="TextBox 458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5" name="TextBox 458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6" name="TextBox 458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7" name="TextBox 458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8" name="TextBox 458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89" name="TextBox 458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0" name="TextBox 458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1" name="TextBox 459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2" name="TextBox 459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3" name="TextBox 459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4" name="TextBox 459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5" name="TextBox 459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6" name="TextBox 459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7" name="TextBox 459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8" name="TextBox 459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599" name="TextBox 459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0" name="TextBox 459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1" name="TextBox 460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2" name="TextBox 460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3" name="TextBox 460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4" name="TextBox 460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5" name="TextBox 460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6" name="TextBox 460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7" name="TextBox 460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8" name="TextBox 460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09" name="TextBox 460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0" name="TextBox 460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1" name="TextBox 461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2" name="TextBox 461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3" name="TextBox 461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4" name="TextBox 461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5" name="TextBox 461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6" name="TextBox 461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7" name="TextBox 461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8" name="TextBox 461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19" name="TextBox 461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0" name="TextBox 461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1" name="TextBox 462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2" name="TextBox 462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3" name="TextBox 462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4" name="TextBox 462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5" name="TextBox 462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6" name="TextBox 462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7" name="TextBox 462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8" name="TextBox 462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29" name="TextBox 462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0" name="TextBox 462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1" name="TextBox 463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2" name="TextBox 463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3" name="TextBox 463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4" name="TextBox 463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5" name="TextBox 463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6" name="TextBox 4635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7" name="TextBox 4636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8" name="TextBox 4637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39" name="TextBox 4638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40" name="TextBox 4639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41" name="TextBox 4640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42" name="TextBox 4641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43" name="TextBox 4642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44" name="TextBox 4643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363</xdr:row>
      <xdr:rowOff>0</xdr:rowOff>
    </xdr:from>
    <xdr:ext cx="73607" cy="264560"/>
    <xdr:sp macro="" textlink="">
      <xdr:nvSpPr>
        <xdr:cNvPr id="4645" name="TextBox 4644"/>
        <xdr:cNvSpPr txBox="1"/>
      </xdr:nvSpPr>
      <xdr:spPr>
        <a:xfrm>
          <a:off x="5275262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46" name="TextBox 464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47" name="TextBox 464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48" name="TextBox 464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49" name="TextBox 464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0" name="TextBox 464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1" name="TextBox 465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2" name="TextBox 465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3" name="TextBox 465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4" name="TextBox 465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5" name="TextBox 465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6" name="TextBox 465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7" name="TextBox 465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8" name="TextBox 465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59" name="TextBox 465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0" name="TextBox 465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1" name="TextBox 466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2" name="TextBox 466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3" name="TextBox 466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4" name="TextBox 466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5" name="TextBox 466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6" name="TextBox 466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7" name="TextBox 466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8" name="TextBox 466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69" name="TextBox 466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0" name="TextBox 466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1" name="TextBox 467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2" name="TextBox 467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3" name="TextBox 467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4" name="TextBox 467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5" name="TextBox 467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6" name="TextBox 467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7" name="TextBox 467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8" name="TextBox 467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79" name="TextBox 467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0" name="TextBox 467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1" name="TextBox 468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2" name="TextBox 468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3" name="TextBox 468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4" name="TextBox 468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5" name="TextBox 468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6" name="TextBox 468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7" name="TextBox 468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8" name="TextBox 468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89" name="TextBox 468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0" name="TextBox 468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1" name="TextBox 469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2" name="TextBox 469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3" name="TextBox 469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4" name="TextBox 469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5" name="TextBox 469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6" name="TextBox 469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7" name="TextBox 469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8" name="TextBox 469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699" name="TextBox 469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0" name="TextBox 469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1" name="TextBox 470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2" name="TextBox 470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3" name="TextBox 470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4" name="TextBox 470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5" name="TextBox 470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6" name="TextBox 470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7" name="TextBox 470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8" name="TextBox 470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09" name="TextBox 470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0" name="TextBox 470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1" name="TextBox 471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2" name="TextBox 471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3" name="TextBox 471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4" name="TextBox 471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5" name="TextBox 471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6" name="TextBox 471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7" name="TextBox 471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8" name="TextBox 471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19" name="TextBox 471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0" name="TextBox 471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1" name="TextBox 472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2" name="TextBox 472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3" name="TextBox 472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4" name="TextBox 472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5" name="TextBox 472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6" name="TextBox 472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7" name="TextBox 472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8" name="TextBox 472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29" name="TextBox 472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0" name="TextBox 472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1" name="TextBox 473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2" name="TextBox 473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3" name="TextBox 473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4" name="TextBox 473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5" name="TextBox 473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6" name="TextBox 473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7" name="TextBox 473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8" name="TextBox 473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39" name="TextBox 473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0" name="TextBox 473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1" name="TextBox 474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2" name="TextBox 474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3" name="TextBox 474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4" name="TextBox 474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5" name="TextBox 474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6" name="TextBox 474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7" name="TextBox 474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8" name="TextBox 474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49" name="TextBox 474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0" name="TextBox 474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1" name="TextBox 475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2" name="TextBox 475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3" name="TextBox 475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4" name="TextBox 475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5" name="TextBox 475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6" name="TextBox 475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7" name="TextBox 475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8" name="TextBox 475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59" name="TextBox 475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0" name="TextBox 475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1" name="TextBox 476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2" name="TextBox 476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3" name="TextBox 476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4" name="TextBox 476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5" name="TextBox 476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6" name="TextBox 476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7" name="TextBox 476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8" name="TextBox 476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69" name="TextBox 476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0" name="TextBox 476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1" name="TextBox 477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2" name="TextBox 477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3" name="TextBox 477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4" name="TextBox 477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5" name="TextBox 477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6" name="TextBox 477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7" name="TextBox 477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8" name="TextBox 477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79" name="TextBox 477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0" name="TextBox 4779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1" name="TextBox 4780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2" name="TextBox 4781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3" name="TextBox 4782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4" name="TextBox 4783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5" name="TextBox 4784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6" name="TextBox 4785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7" name="TextBox 4786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8" name="TextBox 4787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364</xdr:row>
      <xdr:rowOff>0</xdr:rowOff>
    </xdr:from>
    <xdr:ext cx="73607" cy="264560"/>
    <xdr:sp macro="" textlink="">
      <xdr:nvSpPr>
        <xdr:cNvPr id="4789" name="TextBox 4788"/>
        <xdr:cNvSpPr txBox="1"/>
      </xdr:nvSpPr>
      <xdr:spPr>
        <a:xfrm>
          <a:off x="5275262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0" name="TextBox 478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1" name="TextBox 479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2" name="TextBox 479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3" name="TextBox 479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4" name="TextBox 479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5" name="TextBox 479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6" name="TextBox 479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7" name="TextBox 479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8" name="TextBox 479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799" name="TextBox 479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0" name="TextBox 479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1" name="TextBox 480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2" name="TextBox 480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3" name="TextBox 480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4" name="TextBox 480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5" name="TextBox 480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6" name="TextBox 480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7" name="TextBox 480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8" name="TextBox 480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09" name="TextBox 480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0" name="TextBox 480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1" name="TextBox 481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2" name="TextBox 481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3" name="TextBox 481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4" name="TextBox 481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5" name="TextBox 481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6" name="TextBox 481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7" name="TextBox 481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8" name="TextBox 481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19" name="TextBox 481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0" name="TextBox 481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1" name="TextBox 482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2" name="TextBox 482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3" name="TextBox 482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4" name="TextBox 482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5" name="TextBox 482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6" name="TextBox 482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7" name="TextBox 482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8" name="TextBox 482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29" name="TextBox 482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0" name="TextBox 482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1" name="TextBox 483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2" name="TextBox 483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3" name="TextBox 483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4" name="TextBox 483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5" name="TextBox 483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6" name="TextBox 483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7" name="TextBox 483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8" name="TextBox 483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39" name="TextBox 483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0" name="TextBox 483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1" name="TextBox 484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2" name="TextBox 484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3" name="TextBox 484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4" name="TextBox 484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5" name="TextBox 484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6" name="TextBox 484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7" name="TextBox 484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8" name="TextBox 484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49" name="TextBox 484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0" name="TextBox 484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1" name="TextBox 485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2" name="TextBox 485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3" name="TextBox 485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4" name="TextBox 485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5" name="TextBox 485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6" name="TextBox 485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7" name="TextBox 485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8" name="TextBox 485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59" name="TextBox 485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0" name="TextBox 485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1" name="TextBox 486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2" name="TextBox 486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3" name="TextBox 486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4" name="TextBox 486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5" name="TextBox 486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6" name="TextBox 486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7" name="TextBox 486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8" name="TextBox 486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69" name="TextBox 486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0" name="TextBox 486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1" name="TextBox 487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2" name="TextBox 487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3" name="TextBox 487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4" name="TextBox 487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5" name="TextBox 487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6" name="TextBox 487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7" name="TextBox 487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8" name="TextBox 487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79" name="TextBox 487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0" name="TextBox 487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1" name="TextBox 488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2" name="TextBox 488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3" name="TextBox 488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4" name="TextBox 488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5" name="TextBox 488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6" name="TextBox 488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7" name="TextBox 488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8" name="TextBox 488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89" name="TextBox 488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0" name="TextBox 488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1" name="TextBox 489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2" name="TextBox 489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3" name="TextBox 489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4" name="TextBox 489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5" name="TextBox 489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6" name="TextBox 489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7" name="TextBox 489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8" name="TextBox 489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899" name="TextBox 489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0" name="TextBox 489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1" name="TextBox 490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2" name="TextBox 490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3" name="TextBox 490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4" name="TextBox 490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5" name="TextBox 490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6" name="TextBox 490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7" name="TextBox 490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8" name="TextBox 490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09" name="TextBox 490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0" name="TextBox 490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1" name="TextBox 491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2" name="TextBox 491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3" name="TextBox 491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4" name="TextBox 491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5" name="TextBox 491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6" name="TextBox 491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7" name="TextBox 491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8" name="TextBox 491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19" name="TextBox 491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0" name="TextBox 491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1" name="TextBox 492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2" name="TextBox 492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3" name="TextBox 492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4" name="TextBox 4923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5" name="TextBox 4924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6" name="TextBox 4925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7" name="TextBox 4926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8" name="TextBox 4927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29" name="TextBox 4928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30" name="TextBox 4929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31" name="TextBox 4930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32" name="TextBox 4931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365</xdr:row>
      <xdr:rowOff>0</xdr:rowOff>
    </xdr:from>
    <xdr:ext cx="73607" cy="264560"/>
    <xdr:sp macro="" textlink="">
      <xdr:nvSpPr>
        <xdr:cNvPr id="4933" name="TextBox 4932"/>
        <xdr:cNvSpPr txBox="1"/>
      </xdr:nvSpPr>
      <xdr:spPr>
        <a:xfrm>
          <a:off x="5275262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34" name="TextBox 493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35" name="TextBox 493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36" name="TextBox 493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37" name="TextBox 493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38" name="TextBox 493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39" name="TextBox 493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0" name="TextBox 493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1" name="TextBox 494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2" name="TextBox 494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3" name="TextBox 494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4" name="TextBox 494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5" name="TextBox 494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6" name="TextBox 494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7" name="TextBox 494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8" name="TextBox 494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49" name="TextBox 494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0" name="TextBox 494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1" name="TextBox 495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2" name="TextBox 495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3" name="TextBox 495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4" name="TextBox 495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5" name="TextBox 495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6" name="TextBox 495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7" name="TextBox 495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8" name="TextBox 495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59" name="TextBox 495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0" name="TextBox 495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1" name="TextBox 496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2" name="TextBox 496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3" name="TextBox 496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4" name="TextBox 496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5" name="TextBox 496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6" name="TextBox 496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7" name="TextBox 496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8" name="TextBox 496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69" name="TextBox 496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0" name="TextBox 496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1" name="TextBox 497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2" name="TextBox 497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3" name="TextBox 497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4" name="TextBox 497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5" name="TextBox 497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6" name="TextBox 497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7" name="TextBox 497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8" name="TextBox 497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79" name="TextBox 497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0" name="TextBox 497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1" name="TextBox 498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2" name="TextBox 498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3" name="TextBox 498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4" name="TextBox 498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5" name="TextBox 498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6" name="TextBox 498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7" name="TextBox 498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8" name="TextBox 498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89" name="TextBox 498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0" name="TextBox 498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1" name="TextBox 499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2" name="TextBox 499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3" name="TextBox 499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4" name="TextBox 499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5" name="TextBox 499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6" name="TextBox 499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7" name="TextBox 499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8" name="TextBox 499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4999" name="TextBox 499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0" name="TextBox 499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1" name="TextBox 500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2" name="TextBox 500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3" name="TextBox 500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4" name="TextBox 500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5" name="TextBox 500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6" name="TextBox 500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7" name="TextBox 500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8" name="TextBox 500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09" name="TextBox 500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0" name="TextBox 500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1" name="TextBox 501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2" name="TextBox 501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3" name="TextBox 501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4" name="TextBox 501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5" name="TextBox 501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6" name="TextBox 501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7" name="TextBox 501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8" name="TextBox 501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19" name="TextBox 501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0" name="TextBox 501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1" name="TextBox 502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2" name="TextBox 502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3" name="TextBox 502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4" name="TextBox 502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5" name="TextBox 502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6" name="TextBox 502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7" name="TextBox 502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8" name="TextBox 502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29" name="TextBox 502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0" name="TextBox 502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1" name="TextBox 503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2" name="TextBox 503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3" name="TextBox 503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4" name="TextBox 503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5" name="TextBox 503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6" name="TextBox 503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7" name="TextBox 503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8" name="TextBox 503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39" name="TextBox 503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0" name="TextBox 503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1" name="TextBox 504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2" name="TextBox 504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3" name="TextBox 504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4" name="TextBox 504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5" name="TextBox 504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6" name="TextBox 504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7" name="TextBox 504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8" name="TextBox 504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49" name="TextBox 504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0" name="TextBox 504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1" name="TextBox 505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2" name="TextBox 505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3" name="TextBox 505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4" name="TextBox 505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5" name="TextBox 505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6" name="TextBox 505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7" name="TextBox 505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8" name="TextBox 505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59" name="TextBox 505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0" name="TextBox 505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1" name="TextBox 506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2" name="TextBox 506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3" name="TextBox 506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4" name="TextBox 506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5" name="TextBox 506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6" name="TextBox 506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7" name="TextBox 506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8" name="TextBox 5067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69" name="TextBox 5068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70" name="TextBox 5069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71" name="TextBox 5070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72" name="TextBox 5071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73" name="TextBox 5072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74" name="TextBox 5073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75" name="TextBox 5074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76" name="TextBox 5075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366</xdr:row>
      <xdr:rowOff>0</xdr:rowOff>
    </xdr:from>
    <xdr:ext cx="73607" cy="264560"/>
    <xdr:sp macro="" textlink="">
      <xdr:nvSpPr>
        <xdr:cNvPr id="5077" name="TextBox 5076"/>
        <xdr:cNvSpPr txBox="1"/>
      </xdr:nvSpPr>
      <xdr:spPr>
        <a:xfrm>
          <a:off x="5275262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78" name="TextBox 507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79" name="TextBox 507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0" name="TextBox 507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1" name="TextBox 508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2" name="TextBox 508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3" name="TextBox 508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4" name="TextBox 508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5" name="TextBox 508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6" name="TextBox 508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7" name="TextBox 508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8" name="TextBox 508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89" name="TextBox 508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0" name="TextBox 508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1" name="TextBox 509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2" name="TextBox 509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3" name="TextBox 509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4" name="TextBox 509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5" name="TextBox 509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6" name="TextBox 509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7" name="TextBox 509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8" name="TextBox 509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099" name="TextBox 509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0" name="TextBox 509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1" name="TextBox 510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2" name="TextBox 510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3" name="TextBox 510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4" name="TextBox 510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5" name="TextBox 510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6" name="TextBox 510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7" name="TextBox 510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8" name="TextBox 510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09" name="TextBox 510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0" name="TextBox 510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1" name="TextBox 511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2" name="TextBox 511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3" name="TextBox 511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4" name="TextBox 511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5" name="TextBox 511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6" name="TextBox 511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7" name="TextBox 511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8" name="TextBox 511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19" name="TextBox 511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0" name="TextBox 511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1" name="TextBox 512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2" name="TextBox 512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3" name="TextBox 512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4" name="TextBox 512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5" name="TextBox 512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6" name="TextBox 512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7" name="TextBox 512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8" name="TextBox 512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29" name="TextBox 512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0" name="TextBox 512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1" name="TextBox 513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2" name="TextBox 513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3" name="TextBox 513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4" name="TextBox 513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5" name="TextBox 513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6" name="TextBox 513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7" name="TextBox 513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8" name="TextBox 513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39" name="TextBox 513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0" name="TextBox 513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1" name="TextBox 514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2" name="TextBox 514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3" name="TextBox 514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4" name="TextBox 514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5" name="TextBox 514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6" name="TextBox 514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7" name="TextBox 514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8" name="TextBox 514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49" name="TextBox 514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0" name="TextBox 514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1" name="TextBox 515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2" name="TextBox 515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3" name="TextBox 515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4" name="TextBox 515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5" name="TextBox 515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6" name="TextBox 515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7" name="TextBox 515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8" name="TextBox 515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59" name="TextBox 515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0" name="TextBox 515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1" name="TextBox 516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2" name="TextBox 516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3" name="TextBox 516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4" name="TextBox 516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5" name="TextBox 516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6" name="TextBox 516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7" name="TextBox 516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8" name="TextBox 516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69" name="TextBox 516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0" name="TextBox 516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1" name="TextBox 517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2" name="TextBox 517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3" name="TextBox 517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4" name="TextBox 517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5" name="TextBox 517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6" name="TextBox 517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7" name="TextBox 517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8" name="TextBox 517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79" name="TextBox 517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0" name="TextBox 517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1" name="TextBox 518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2" name="TextBox 518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3" name="TextBox 518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4" name="TextBox 518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5" name="TextBox 518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6" name="TextBox 518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7" name="TextBox 518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8" name="TextBox 518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89" name="TextBox 518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0" name="TextBox 518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1" name="TextBox 519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2" name="TextBox 519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3" name="TextBox 519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4" name="TextBox 519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5" name="TextBox 519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6" name="TextBox 519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7" name="TextBox 519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8" name="TextBox 519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199" name="TextBox 519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0" name="TextBox 519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1" name="TextBox 520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2" name="TextBox 520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3" name="TextBox 520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4" name="TextBox 520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5" name="TextBox 520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6" name="TextBox 520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7" name="TextBox 520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8" name="TextBox 520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09" name="TextBox 520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0" name="TextBox 520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1" name="TextBox 521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2" name="TextBox 5211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3" name="TextBox 5212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4" name="TextBox 5213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5" name="TextBox 5214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6" name="TextBox 5215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7" name="TextBox 5216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8" name="TextBox 5217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19" name="TextBox 5218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20" name="TextBox 5219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367</xdr:row>
      <xdr:rowOff>0</xdr:rowOff>
    </xdr:from>
    <xdr:ext cx="73607" cy="264560"/>
    <xdr:sp macro="" textlink="">
      <xdr:nvSpPr>
        <xdr:cNvPr id="5221" name="TextBox 5220"/>
        <xdr:cNvSpPr txBox="1"/>
      </xdr:nvSpPr>
      <xdr:spPr>
        <a:xfrm>
          <a:off x="5275262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22" name="TextBox 522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23" name="TextBox 522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24" name="TextBox 522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25" name="TextBox 522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26" name="TextBox 522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27" name="TextBox 522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28" name="TextBox 522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29" name="TextBox 522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0" name="TextBox 522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1" name="TextBox 523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2" name="TextBox 523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3" name="TextBox 523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4" name="TextBox 523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5" name="TextBox 523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6" name="TextBox 523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7" name="TextBox 523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8" name="TextBox 523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39" name="TextBox 523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0" name="TextBox 523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1" name="TextBox 524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2" name="TextBox 524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3" name="TextBox 524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4" name="TextBox 524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5" name="TextBox 524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6" name="TextBox 524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7" name="TextBox 524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8" name="TextBox 524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49" name="TextBox 524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0" name="TextBox 524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1" name="TextBox 525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2" name="TextBox 525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3" name="TextBox 525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4" name="TextBox 525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5" name="TextBox 525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6" name="TextBox 525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7" name="TextBox 525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8" name="TextBox 525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59" name="TextBox 525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0" name="TextBox 525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1" name="TextBox 526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2" name="TextBox 526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3" name="TextBox 526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4" name="TextBox 526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5" name="TextBox 526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6" name="TextBox 526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7" name="TextBox 526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8" name="TextBox 526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69" name="TextBox 526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0" name="TextBox 526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1" name="TextBox 527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2" name="TextBox 527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3" name="TextBox 527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4" name="TextBox 527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5" name="TextBox 527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6" name="TextBox 527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7" name="TextBox 527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8" name="TextBox 527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79" name="TextBox 527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0" name="TextBox 527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1" name="TextBox 528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2" name="TextBox 528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3" name="TextBox 528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4" name="TextBox 528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5" name="TextBox 528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6" name="TextBox 528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7" name="TextBox 528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8" name="TextBox 528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89" name="TextBox 528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0" name="TextBox 528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1" name="TextBox 529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2" name="TextBox 529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3" name="TextBox 529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4" name="TextBox 529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5" name="TextBox 529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6" name="TextBox 529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7" name="TextBox 529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8" name="TextBox 529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299" name="TextBox 529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0" name="TextBox 529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1" name="TextBox 530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2" name="TextBox 530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3" name="TextBox 530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4" name="TextBox 530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5" name="TextBox 530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6" name="TextBox 530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7" name="TextBox 530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8" name="TextBox 530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09" name="TextBox 530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0" name="TextBox 530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1" name="TextBox 531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2" name="TextBox 531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3" name="TextBox 531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4" name="TextBox 531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5" name="TextBox 531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6" name="TextBox 531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7" name="TextBox 531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8" name="TextBox 531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19" name="TextBox 531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0" name="TextBox 531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1" name="TextBox 532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2" name="TextBox 532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3" name="TextBox 532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4" name="TextBox 532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5" name="TextBox 532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6" name="TextBox 532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7" name="TextBox 532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8" name="TextBox 532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29" name="TextBox 532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0" name="TextBox 532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1" name="TextBox 533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2" name="TextBox 533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3" name="TextBox 533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4" name="TextBox 533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5" name="TextBox 533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6" name="TextBox 533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7" name="TextBox 533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8" name="TextBox 533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39" name="TextBox 533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0" name="TextBox 533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1" name="TextBox 534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2" name="TextBox 534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3" name="TextBox 534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4" name="TextBox 534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5" name="TextBox 534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6" name="TextBox 534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7" name="TextBox 534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8" name="TextBox 534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49" name="TextBox 534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0" name="TextBox 534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1" name="TextBox 535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2" name="TextBox 535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3" name="TextBox 535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4" name="TextBox 535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5" name="TextBox 535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6" name="TextBox 5355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7" name="TextBox 5356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8" name="TextBox 5357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59" name="TextBox 5358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60" name="TextBox 5359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61" name="TextBox 5360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62" name="TextBox 5361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63" name="TextBox 5362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64" name="TextBox 5363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368</xdr:row>
      <xdr:rowOff>0</xdr:rowOff>
    </xdr:from>
    <xdr:ext cx="73607" cy="264560"/>
    <xdr:sp macro="" textlink="">
      <xdr:nvSpPr>
        <xdr:cNvPr id="5365" name="TextBox 5364"/>
        <xdr:cNvSpPr txBox="1"/>
      </xdr:nvSpPr>
      <xdr:spPr>
        <a:xfrm>
          <a:off x="5275262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66" name="TextBox 536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67" name="TextBox 536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68" name="TextBox 536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69" name="TextBox 536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0" name="TextBox 536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1" name="TextBox 537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2" name="TextBox 537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3" name="TextBox 537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4" name="TextBox 537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5" name="TextBox 537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6" name="TextBox 537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7" name="TextBox 537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8" name="TextBox 537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79" name="TextBox 537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0" name="TextBox 537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1" name="TextBox 538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2" name="TextBox 538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3" name="TextBox 538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4" name="TextBox 538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5" name="TextBox 538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6" name="TextBox 538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7" name="TextBox 538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8" name="TextBox 538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89" name="TextBox 538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0" name="TextBox 538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1" name="TextBox 539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2" name="TextBox 539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3" name="TextBox 539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4" name="TextBox 539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5" name="TextBox 539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6" name="TextBox 539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7" name="TextBox 539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8" name="TextBox 539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399" name="TextBox 539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0" name="TextBox 539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1" name="TextBox 540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2" name="TextBox 540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3" name="TextBox 540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4" name="TextBox 540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5" name="TextBox 540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6" name="TextBox 540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7" name="TextBox 540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8" name="TextBox 540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09" name="TextBox 540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0" name="TextBox 540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1" name="TextBox 541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2" name="TextBox 541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3" name="TextBox 541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4" name="TextBox 541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5" name="TextBox 541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6" name="TextBox 541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7" name="TextBox 541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8" name="TextBox 541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19" name="TextBox 541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0" name="TextBox 541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1" name="TextBox 542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2" name="TextBox 542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3" name="TextBox 542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4" name="TextBox 542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5" name="TextBox 542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6" name="TextBox 542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7" name="TextBox 542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8" name="TextBox 542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29" name="TextBox 542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0" name="TextBox 542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1" name="TextBox 543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2" name="TextBox 543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3" name="TextBox 543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4" name="TextBox 543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5" name="TextBox 543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6" name="TextBox 543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7" name="TextBox 543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8" name="TextBox 543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39" name="TextBox 543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0" name="TextBox 543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1" name="TextBox 544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2" name="TextBox 544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3" name="TextBox 544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4" name="TextBox 544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5" name="TextBox 544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6" name="TextBox 544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7" name="TextBox 544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8" name="TextBox 544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49" name="TextBox 544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0" name="TextBox 544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1" name="TextBox 545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2" name="TextBox 545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3" name="TextBox 545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4" name="TextBox 545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5" name="TextBox 545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6" name="TextBox 545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7" name="TextBox 545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8" name="TextBox 545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59" name="TextBox 545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0" name="TextBox 545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1" name="TextBox 546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2" name="TextBox 546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3" name="TextBox 546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4" name="TextBox 546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5" name="TextBox 546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6" name="TextBox 546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7" name="TextBox 546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8" name="TextBox 546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69" name="TextBox 546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0" name="TextBox 546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1" name="TextBox 547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2" name="TextBox 547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3" name="TextBox 547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4" name="TextBox 547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5" name="TextBox 547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6" name="TextBox 547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7" name="TextBox 547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8" name="TextBox 547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79" name="TextBox 547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0" name="TextBox 547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1" name="TextBox 548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2" name="TextBox 548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3" name="TextBox 548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4" name="TextBox 548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5" name="TextBox 548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6" name="TextBox 548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7" name="TextBox 548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8" name="TextBox 548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89" name="TextBox 548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0" name="TextBox 548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1" name="TextBox 549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2" name="TextBox 549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3" name="TextBox 549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4" name="TextBox 549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5" name="TextBox 549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6" name="TextBox 549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7" name="TextBox 549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8" name="TextBox 549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499" name="TextBox 549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0" name="TextBox 5499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1" name="TextBox 5500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2" name="TextBox 5501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3" name="TextBox 5502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4" name="TextBox 5503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5" name="TextBox 5504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6" name="TextBox 5505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7" name="TextBox 5506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8" name="TextBox 5507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369</xdr:row>
      <xdr:rowOff>0</xdr:rowOff>
    </xdr:from>
    <xdr:ext cx="73607" cy="264560"/>
    <xdr:sp macro="" textlink="">
      <xdr:nvSpPr>
        <xdr:cNvPr id="5509" name="TextBox 5508"/>
        <xdr:cNvSpPr txBox="1"/>
      </xdr:nvSpPr>
      <xdr:spPr>
        <a:xfrm>
          <a:off x="5275262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0" name="TextBox 550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1" name="TextBox 551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2" name="TextBox 551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3" name="TextBox 551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4" name="TextBox 551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5" name="TextBox 551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6" name="TextBox 551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7" name="TextBox 551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8" name="TextBox 551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19" name="TextBox 551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0" name="TextBox 551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1" name="TextBox 552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2" name="TextBox 552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3" name="TextBox 552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4" name="TextBox 552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5" name="TextBox 552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6" name="TextBox 552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7" name="TextBox 552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8" name="TextBox 552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29" name="TextBox 552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0" name="TextBox 552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1" name="TextBox 553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2" name="TextBox 553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3" name="TextBox 553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4" name="TextBox 553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5" name="TextBox 553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6" name="TextBox 553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7" name="TextBox 553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8" name="TextBox 553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39" name="TextBox 553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0" name="TextBox 553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1" name="TextBox 554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2" name="TextBox 554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3" name="TextBox 554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4" name="TextBox 554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5" name="TextBox 554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6" name="TextBox 554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7" name="TextBox 554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8" name="TextBox 554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49" name="TextBox 554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0" name="TextBox 554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1" name="TextBox 555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2" name="TextBox 555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3" name="TextBox 555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4" name="TextBox 555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5" name="TextBox 555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6" name="TextBox 555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7" name="TextBox 555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8" name="TextBox 555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59" name="TextBox 555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0" name="TextBox 555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1" name="TextBox 556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2" name="TextBox 556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3" name="TextBox 556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4" name="TextBox 556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5" name="TextBox 556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6" name="TextBox 556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7" name="TextBox 556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8" name="TextBox 556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69" name="TextBox 556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0" name="TextBox 556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1" name="TextBox 557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2" name="TextBox 557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3" name="TextBox 557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4" name="TextBox 557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5" name="TextBox 557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6" name="TextBox 557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7" name="TextBox 557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8" name="TextBox 557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79" name="TextBox 557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0" name="TextBox 557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1" name="TextBox 558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2" name="TextBox 558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3" name="TextBox 558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4" name="TextBox 558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5" name="TextBox 558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6" name="TextBox 558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7" name="TextBox 558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8" name="TextBox 558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89" name="TextBox 558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0" name="TextBox 558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1" name="TextBox 559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2" name="TextBox 559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3" name="TextBox 559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4" name="TextBox 559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5" name="TextBox 559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6" name="TextBox 559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7" name="TextBox 559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8" name="TextBox 559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599" name="TextBox 559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0" name="TextBox 559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1" name="TextBox 560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2" name="TextBox 560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3" name="TextBox 560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4" name="TextBox 560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5" name="TextBox 560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6" name="TextBox 560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7" name="TextBox 560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8" name="TextBox 560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09" name="TextBox 560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0" name="TextBox 560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1" name="TextBox 561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2" name="TextBox 561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3" name="TextBox 561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4" name="TextBox 561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5" name="TextBox 561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6" name="TextBox 561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7" name="TextBox 561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8" name="TextBox 561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19" name="TextBox 561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0" name="TextBox 561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1" name="TextBox 562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2" name="TextBox 562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3" name="TextBox 562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4" name="TextBox 562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5" name="TextBox 562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6" name="TextBox 562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7" name="TextBox 562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8" name="TextBox 562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29" name="TextBox 562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0" name="TextBox 562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1" name="TextBox 563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2" name="TextBox 563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3" name="TextBox 563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4" name="TextBox 563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5" name="TextBox 563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6" name="TextBox 563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7" name="TextBox 563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8" name="TextBox 563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39" name="TextBox 563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0" name="TextBox 563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1" name="TextBox 564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2" name="TextBox 564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3" name="TextBox 564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4" name="TextBox 5643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5" name="TextBox 5644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6" name="TextBox 5645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7" name="TextBox 5646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8" name="TextBox 5647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49" name="TextBox 5648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50" name="TextBox 5649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51" name="TextBox 5650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52" name="TextBox 5651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370</xdr:row>
      <xdr:rowOff>0</xdr:rowOff>
    </xdr:from>
    <xdr:ext cx="73607" cy="264560"/>
    <xdr:sp macro="" textlink="">
      <xdr:nvSpPr>
        <xdr:cNvPr id="5653" name="TextBox 5652"/>
        <xdr:cNvSpPr txBox="1"/>
      </xdr:nvSpPr>
      <xdr:spPr>
        <a:xfrm>
          <a:off x="5275262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54" name="TextBox 565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55" name="TextBox 565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56" name="TextBox 565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57" name="TextBox 565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58" name="TextBox 565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59" name="TextBox 565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0" name="TextBox 565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1" name="TextBox 566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2" name="TextBox 566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3" name="TextBox 566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4" name="TextBox 566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5" name="TextBox 566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6" name="TextBox 566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7" name="TextBox 566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8" name="TextBox 566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69" name="TextBox 566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0" name="TextBox 566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1" name="TextBox 567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2" name="TextBox 567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3" name="TextBox 567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4" name="TextBox 567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5" name="TextBox 567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6" name="TextBox 567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7" name="TextBox 567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8" name="TextBox 567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79" name="TextBox 567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0" name="TextBox 567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1" name="TextBox 568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2" name="TextBox 568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3" name="TextBox 568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4" name="TextBox 568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5" name="TextBox 568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6" name="TextBox 568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7" name="TextBox 568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8" name="TextBox 568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89" name="TextBox 568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0" name="TextBox 568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1" name="TextBox 569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2" name="TextBox 569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3" name="TextBox 569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4" name="TextBox 569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5" name="TextBox 569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6" name="TextBox 569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7" name="TextBox 569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8" name="TextBox 569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699" name="TextBox 569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0" name="TextBox 569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1" name="TextBox 570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2" name="TextBox 570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3" name="TextBox 570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4" name="TextBox 570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5" name="TextBox 570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6" name="TextBox 570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7" name="TextBox 570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8" name="TextBox 570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09" name="TextBox 570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0" name="TextBox 570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1" name="TextBox 571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2" name="TextBox 571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3" name="TextBox 571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4" name="TextBox 571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5" name="TextBox 571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6" name="TextBox 571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7" name="TextBox 571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8" name="TextBox 571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19" name="TextBox 571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0" name="TextBox 571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1" name="TextBox 572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2" name="TextBox 572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3" name="TextBox 572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4" name="TextBox 572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5" name="TextBox 572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6" name="TextBox 572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7" name="TextBox 572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8" name="TextBox 572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29" name="TextBox 572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0" name="TextBox 572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1" name="TextBox 573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2" name="TextBox 573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3" name="TextBox 573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4" name="TextBox 573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5" name="TextBox 573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6" name="TextBox 573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7" name="TextBox 573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8" name="TextBox 573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39" name="TextBox 573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0" name="TextBox 573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1" name="TextBox 574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2" name="TextBox 574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3" name="TextBox 574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4" name="TextBox 574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5" name="TextBox 574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6" name="TextBox 574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7" name="TextBox 574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8" name="TextBox 574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49" name="TextBox 574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0" name="TextBox 574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1" name="TextBox 575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2" name="TextBox 575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3" name="TextBox 575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4" name="TextBox 575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5" name="TextBox 575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6" name="TextBox 575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7" name="TextBox 575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8" name="TextBox 575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59" name="TextBox 575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0" name="TextBox 575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1" name="TextBox 576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2" name="TextBox 576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3" name="TextBox 576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4" name="TextBox 576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5" name="TextBox 576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6" name="TextBox 576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7" name="TextBox 576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8" name="TextBox 576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69" name="TextBox 576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0" name="TextBox 576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1" name="TextBox 577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2" name="TextBox 577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3" name="TextBox 577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4" name="TextBox 577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5" name="TextBox 577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6" name="TextBox 577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7" name="TextBox 577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8" name="TextBox 577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79" name="TextBox 577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0" name="TextBox 577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1" name="TextBox 578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2" name="TextBox 578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3" name="TextBox 578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4" name="TextBox 578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5" name="TextBox 578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6" name="TextBox 578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7" name="TextBox 578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8" name="TextBox 5787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89" name="TextBox 5788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90" name="TextBox 5789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91" name="TextBox 5790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92" name="TextBox 5791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93" name="TextBox 5792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94" name="TextBox 5793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95" name="TextBox 5794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96" name="TextBox 5795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371</xdr:row>
      <xdr:rowOff>0</xdr:rowOff>
    </xdr:from>
    <xdr:ext cx="73607" cy="264560"/>
    <xdr:sp macro="" textlink="">
      <xdr:nvSpPr>
        <xdr:cNvPr id="5797" name="TextBox 5796"/>
        <xdr:cNvSpPr txBox="1"/>
      </xdr:nvSpPr>
      <xdr:spPr>
        <a:xfrm>
          <a:off x="5275262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798" name="TextBox 579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799" name="TextBox 579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0" name="TextBox 579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1" name="TextBox 580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2" name="TextBox 580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3" name="TextBox 580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4" name="TextBox 580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5" name="TextBox 580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6" name="TextBox 580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7" name="TextBox 580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8" name="TextBox 580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09" name="TextBox 580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0" name="TextBox 580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1" name="TextBox 581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2" name="TextBox 581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3" name="TextBox 581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4" name="TextBox 581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5" name="TextBox 581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6" name="TextBox 581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7" name="TextBox 581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8" name="TextBox 581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19" name="TextBox 581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0" name="TextBox 581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1" name="TextBox 582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2" name="TextBox 582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3" name="TextBox 582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4" name="TextBox 582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5" name="TextBox 582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6" name="TextBox 582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7" name="TextBox 582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8" name="TextBox 582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29" name="TextBox 582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0" name="TextBox 582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1" name="TextBox 583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2" name="TextBox 583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3" name="TextBox 583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4" name="TextBox 583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5" name="TextBox 583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6" name="TextBox 583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7" name="TextBox 583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8" name="TextBox 583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39" name="TextBox 583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0" name="TextBox 583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1" name="TextBox 584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2" name="TextBox 584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3" name="TextBox 584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4" name="TextBox 584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5" name="TextBox 584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6" name="TextBox 584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7" name="TextBox 584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8" name="TextBox 584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49" name="TextBox 584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0" name="TextBox 584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1" name="TextBox 585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2" name="TextBox 585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3" name="TextBox 585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4" name="TextBox 585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5" name="TextBox 585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6" name="TextBox 585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7" name="TextBox 585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8" name="TextBox 585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59" name="TextBox 585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0" name="TextBox 585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1" name="TextBox 586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2" name="TextBox 586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3" name="TextBox 586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4" name="TextBox 586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5" name="TextBox 586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6" name="TextBox 586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7" name="TextBox 586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8" name="TextBox 586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69" name="TextBox 586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0" name="TextBox 586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1" name="TextBox 587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2" name="TextBox 587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3" name="TextBox 587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4" name="TextBox 587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5" name="TextBox 587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6" name="TextBox 587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7" name="TextBox 587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8" name="TextBox 587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79" name="TextBox 587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0" name="TextBox 587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1" name="TextBox 588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2" name="TextBox 588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3" name="TextBox 588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4" name="TextBox 588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5" name="TextBox 588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6" name="TextBox 588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7" name="TextBox 588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8" name="TextBox 588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89" name="TextBox 588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0" name="TextBox 588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1" name="TextBox 589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2" name="TextBox 589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3" name="TextBox 589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4" name="TextBox 589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5" name="TextBox 589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6" name="TextBox 589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7" name="TextBox 589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8" name="TextBox 589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899" name="TextBox 589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0" name="TextBox 589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1" name="TextBox 590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2" name="TextBox 590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3" name="TextBox 590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4" name="TextBox 590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5" name="TextBox 590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6" name="TextBox 590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7" name="TextBox 590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8" name="TextBox 590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09" name="TextBox 590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0" name="TextBox 590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1" name="TextBox 591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2" name="TextBox 591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3" name="TextBox 591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4" name="TextBox 591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5" name="TextBox 591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6" name="TextBox 591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7" name="TextBox 591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8" name="TextBox 591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19" name="TextBox 591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0" name="TextBox 591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1" name="TextBox 592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2" name="TextBox 592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3" name="TextBox 592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4" name="TextBox 592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5" name="TextBox 592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6" name="TextBox 592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7" name="TextBox 592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8" name="TextBox 592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29" name="TextBox 592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0" name="TextBox 592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1" name="TextBox 593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2" name="TextBox 5931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3" name="TextBox 5932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4" name="TextBox 5933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5" name="TextBox 5934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6" name="TextBox 5935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7" name="TextBox 5936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8" name="TextBox 5937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39" name="TextBox 5938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40" name="TextBox 5939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372</xdr:row>
      <xdr:rowOff>0</xdr:rowOff>
    </xdr:from>
    <xdr:ext cx="73607" cy="264560"/>
    <xdr:sp macro="" textlink="">
      <xdr:nvSpPr>
        <xdr:cNvPr id="5941" name="TextBox 5940"/>
        <xdr:cNvSpPr txBox="1"/>
      </xdr:nvSpPr>
      <xdr:spPr>
        <a:xfrm>
          <a:off x="5275262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42" name="TextBox 594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43" name="TextBox 594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44" name="TextBox 594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45" name="TextBox 594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46" name="TextBox 594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47" name="TextBox 594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48" name="TextBox 594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49" name="TextBox 594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0" name="TextBox 594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1" name="TextBox 595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2" name="TextBox 595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3" name="TextBox 595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4" name="TextBox 595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5" name="TextBox 595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6" name="TextBox 595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7" name="TextBox 595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8" name="TextBox 595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59" name="TextBox 595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0" name="TextBox 595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1" name="TextBox 596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2" name="TextBox 596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3" name="TextBox 596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4" name="TextBox 596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5" name="TextBox 596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6" name="TextBox 596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7" name="TextBox 596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8" name="TextBox 596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69" name="TextBox 596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0" name="TextBox 596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1" name="TextBox 597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2" name="TextBox 597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3" name="TextBox 597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4" name="TextBox 597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5" name="TextBox 597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6" name="TextBox 597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7" name="TextBox 597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8" name="TextBox 597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79" name="TextBox 597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0" name="TextBox 597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1" name="TextBox 598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2" name="TextBox 598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3" name="TextBox 598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4" name="TextBox 598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5" name="TextBox 598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6" name="TextBox 598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7" name="TextBox 598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8" name="TextBox 598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89" name="TextBox 598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0" name="TextBox 598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1" name="TextBox 599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2" name="TextBox 599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3" name="TextBox 599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4" name="TextBox 599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5" name="TextBox 599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6" name="TextBox 599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7" name="TextBox 599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8" name="TextBox 599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5999" name="TextBox 599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0" name="TextBox 599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1" name="TextBox 600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2" name="TextBox 600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3" name="TextBox 600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4" name="TextBox 600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5" name="TextBox 600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6" name="TextBox 600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7" name="TextBox 600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8" name="TextBox 600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09" name="TextBox 600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0" name="TextBox 600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1" name="TextBox 601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2" name="TextBox 601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3" name="TextBox 601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4" name="TextBox 601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5" name="TextBox 601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6" name="TextBox 601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7" name="TextBox 601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8" name="TextBox 601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19" name="TextBox 601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0" name="TextBox 601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1" name="TextBox 602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2" name="TextBox 602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3" name="TextBox 602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4" name="TextBox 602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5" name="TextBox 602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6" name="TextBox 602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7" name="TextBox 602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8" name="TextBox 602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29" name="TextBox 602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0" name="TextBox 602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1" name="TextBox 603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2" name="TextBox 603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3" name="TextBox 603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4" name="TextBox 603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5" name="TextBox 603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6" name="TextBox 603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7" name="TextBox 603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8" name="TextBox 603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39" name="TextBox 603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0" name="TextBox 603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1" name="TextBox 604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2" name="TextBox 604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3" name="TextBox 604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4" name="TextBox 604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5" name="TextBox 604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6" name="TextBox 604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7" name="TextBox 604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8" name="TextBox 604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49" name="TextBox 604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0" name="TextBox 604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1" name="TextBox 605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2" name="TextBox 605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3" name="TextBox 605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4" name="TextBox 605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5" name="TextBox 605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6" name="TextBox 605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7" name="TextBox 605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8" name="TextBox 605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59" name="TextBox 605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0" name="TextBox 605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1" name="TextBox 606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2" name="TextBox 606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3" name="TextBox 606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4" name="TextBox 606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5" name="TextBox 606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6" name="TextBox 606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7" name="TextBox 606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8" name="TextBox 606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69" name="TextBox 606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0" name="TextBox 606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1" name="TextBox 607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2" name="TextBox 607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3" name="TextBox 607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4" name="TextBox 607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5" name="TextBox 607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6" name="TextBox 6075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7" name="TextBox 6076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8" name="TextBox 6077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79" name="TextBox 6078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80" name="TextBox 6079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81" name="TextBox 6080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82" name="TextBox 6081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83" name="TextBox 6082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84" name="TextBox 6083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373</xdr:row>
      <xdr:rowOff>0</xdr:rowOff>
    </xdr:from>
    <xdr:ext cx="73607" cy="264560"/>
    <xdr:sp macro="" textlink="">
      <xdr:nvSpPr>
        <xdr:cNvPr id="6085" name="TextBox 6084"/>
        <xdr:cNvSpPr txBox="1"/>
      </xdr:nvSpPr>
      <xdr:spPr>
        <a:xfrm>
          <a:off x="5275262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86" name="TextBox 608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87" name="TextBox 608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88" name="TextBox 608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89" name="TextBox 608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0" name="TextBox 608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1" name="TextBox 609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2" name="TextBox 609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3" name="TextBox 609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4" name="TextBox 609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5" name="TextBox 609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6" name="TextBox 609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7" name="TextBox 609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8" name="TextBox 609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099" name="TextBox 609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0" name="TextBox 609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1" name="TextBox 610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2" name="TextBox 610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3" name="TextBox 610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4" name="TextBox 610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5" name="TextBox 610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6" name="TextBox 610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7" name="TextBox 610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8" name="TextBox 610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09" name="TextBox 610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0" name="TextBox 610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1" name="TextBox 611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2" name="TextBox 611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3" name="TextBox 611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4" name="TextBox 611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5" name="TextBox 611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6" name="TextBox 611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7" name="TextBox 611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8" name="TextBox 611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19" name="TextBox 611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0" name="TextBox 611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1" name="TextBox 612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2" name="TextBox 612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3" name="TextBox 612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4" name="TextBox 612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5" name="TextBox 612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6" name="TextBox 612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7" name="TextBox 612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8" name="TextBox 612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29" name="TextBox 612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0" name="TextBox 612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1" name="TextBox 613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2" name="TextBox 613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3" name="TextBox 613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4" name="TextBox 613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5" name="TextBox 613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6" name="TextBox 613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7" name="TextBox 613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8" name="TextBox 613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39" name="TextBox 613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0" name="TextBox 613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1" name="TextBox 614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2" name="TextBox 614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3" name="TextBox 614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4" name="TextBox 614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5" name="TextBox 614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6" name="TextBox 614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7" name="TextBox 614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8" name="TextBox 614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49" name="TextBox 614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0" name="TextBox 614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1" name="TextBox 615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2" name="TextBox 615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3" name="TextBox 615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4" name="TextBox 615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5" name="TextBox 615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6" name="TextBox 615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7" name="TextBox 615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8" name="TextBox 615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59" name="TextBox 615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0" name="TextBox 615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1" name="TextBox 616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2" name="TextBox 616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3" name="TextBox 616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4" name="TextBox 616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5" name="TextBox 616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6" name="TextBox 616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7" name="TextBox 616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8" name="TextBox 616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69" name="TextBox 616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0" name="TextBox 616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1" name="TextBox 617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2" name="TextBox 617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3" name="TextBox 617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4" name="TextBox 617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5" name="TextBox 617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6" name="TextBox 617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7" name="TextBox 617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8" name="TextBox 617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79" name="TextBox 617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0" name="TextBox 617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1" name="TextBox 618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2" name="TextBox 618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3" name="TextBox 618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4" name="TextBox 618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5" name="TextBox 618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6" name="TextBox 618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7" name="TextBox 618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8" name="TextBox 618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89" name="TextBox 618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0" name="TextBox 618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1" name="TextBox 619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2" name="TextBox 619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3" name="TextBox 619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4" name="TextBox 619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5" name="TextBox 619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6" name="TextBox 619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7" name="TextBox 619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8" name="TextBox 619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199" name="TextBox 619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0" name="TextBox 619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1" name="TextBox 620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2" name="TextBox 620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3" name="TextBox 620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4" name="TextBox 620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5" name="TextBox 620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6" name="TextBox 620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7" name="TextBox 620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8" name="TextBox 620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09" name="TextBox 620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0" name="TextBox 620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1" name="TextBox 621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2" name="TextBox 621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3" name="TextBox 621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4" name="TextBox 621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5" name="TextBox 621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6" name="TextBox 621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7" name="TextBox 621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8" name="TextBox 621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19" name="TextBox 621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0" name="TextBox 6219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1" name="TextBox 6220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2" name="TextBox 6221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3" name="TextBox 6222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4" name="TextBox 6223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5" name="TextBox 6224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6" name="TextBox 6225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7" name="TextBox 6226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8" name="TextBox 6227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374</xdr:row>
      <xdr:rowOff>0</xdr:rowOff>
    </xdr:from>
    <xdr:ext cx="73607" cy="264560"/>
    <xdr:sp macro="" textlink="">
      <xdr:nvSpPr>
        <xdr:cNvPr id="6229" name="TextBox 6228"/>
        <xdr:cNvSpPr txBox="1"/>
      </xdr:nvSpPr>
      <xdr:spPr>
        <a:xfrm>
          <a:off x="5275262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0" name="TextBox 622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1" name="TextBox 623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2" name="TextBox 623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3" name="TextBox 623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4" name="TextBox 623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5" name="TextBox 623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6" name="TextBox 623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7" name="TextBox 623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8" name="TextBox 623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39" name="TextBox 623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0" name="TextBox 623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1" name="TextBox 624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2" name="TextBox 624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3" name="TextBox 624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4" name="TextBox 624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5" name="TextBox 624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6" name="TextBox 624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7" name="TextBox 624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8" name="TextBox 624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49" name="TextBox 624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0" name="TextBox 624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1" name="TextBox 625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2" name="TextBox 625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3" name="TextBox 625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4" name="TextBox 625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5" name="TextBox 625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6" name="TextBox 625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7" name="TextBox 625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8" name="TextBox 625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59" name="TextBox 625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0" name="TextBox 625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1" name="TextBox 626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2" name="TextBox 626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3" name="TextBox 626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4" name="TextBox 626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5" name="TextBox 626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6" name="TextBox 626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7" name="TextBox 626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8" name="TextBox 626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69" name="TextBox 626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0" name="TextBox 626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1" name="TextBox 627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2" name="TextBox 627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3" name="TextBox 627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4" name="TextBox 627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5" name="TextBox 627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6" name="TextBox 627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7" name="TextBox 627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8" name="TextBox 627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79" name="TextBox 627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0" name="TextBox 627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1" name="TextBox 628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2" name="TextBox 628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3" name="TextBox 628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4" name="TextBox 628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5" name="TextBox 628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6" name="TextBox 628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7" name="TextBox 628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8" name="TextBox 628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89" name="TextBox 628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0" name="TextBox 628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1" name="TextBox 629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2" name="TextBox 629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3" name="TextBox 629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4" name="TextBox 629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5" name="TextBox 629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6" name="TextBox 629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7" name="TextBox 629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8" name="TextBox 629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299" name="TextBox 629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0" name="TextBox 629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1" name="TextBox 630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2" name="TextBox 630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3" name="TextBox 630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4" name="TextBox 630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5" name="TextBox 630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6" name="TextBox 630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7" name="TextBox 630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8" name="TextBox 630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09" name="TextBox 630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0" name="TextBox 630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1" name="TextBox 631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2" name="TextBox 631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3" name="TextBox 631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4" name="TextBox 631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5" name="TextBox 631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6" name="TextBox 631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7" name="TextBox 631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8" name="TextBox 631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19" name="TextBox 631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0" name="TextBox 631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1" name="TextBox 632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2" name="TextBox 632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3" name="TextBox 632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4" name="TextBox 632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5" name="TextBox 632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6" name="TextBox 632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7" name="TextBox 632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8" name="TextBox 632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29" name="TextBox 632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0" name="TextBox 632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1" name="TextBox 633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2" name="TextBox 633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3" name="TextBox 633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4" name="TextBox 633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5" name="TextBox 633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6" name="TextBox 633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7" name="TextBox 633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8" name="TextBox 633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39" name="TextBox 633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0" name="TextBox 633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1" name="TextBox 634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2" name="TextBox 634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3" name="TextBox 634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4" name="TextBox 634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5" name="TextBox 634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6" name="TextBox 634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7" name="TextBox 634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8" name="TextBox 634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49" name="TextBox 634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0" name="TextBox 634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1" name="TextBox 635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2" name="TextBox 635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3" name="TextBox 635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4" name="TextBox 635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5" name="TextBox 635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6" name="TextBox 635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7" name="TextBox 635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8" name="TextBox 635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59" name="TextBox 635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0" name="TextBox 635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1" name="TextBox 636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2" name="TextBox 636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3" name="TextBox 636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4" name="TextBox 6363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5" name="TextBox 6364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6" name="TextBox 6365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7" name="TextBox 6366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8" name="TextBox 6367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69" name="TextBox 6368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70" name="TextBox 6369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71" name="TextBox 6370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72" name="TextBox 6371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375</xdr:row>
      <xdr:rowOff>0</xdr:rowOff>
    </xdr:from>
    <xdr:ext cx="73607" cy="264560"/>
    <xdr:sp macro="" textlink="">
      <xdr:nvSpPr>
        <xdr:cNvPr id="6373" name="TextBox 6372"/>
        <xdr:cNvSpPr txBox="1"/>
      </xdr:nvSpPr>
      <xdr:spPr>
        <a:xfrm>
          <a:off x="5275262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74" name="TextBox 637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75" name="TextBox 637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76" name="TextBox 637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77" name="TextBox 637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78" name="TextBox 637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79" name="TextBox 637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0" name="TextBox 637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1" name="TextBox 638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2" name="TextBox 638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3" name="TextBox 638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4" name="TextBox 638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5" name="TextBox 638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6" name="TextBox 638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7" name="TextBox 638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8" name="TextBox 638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89" name="TextBox 638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0" name="TextBox 638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1" name="TextBox 639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2" name="TextBox 639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3" name="TextBox 639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4" name="TextBox 639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5" name="TextBox 639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6" name="TextBox 639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7" name="TextBox 639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8" name="TextBox 639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399" name="TextBox 639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0" name="TextBox 639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1" name="TextBox 640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2" name="TextBox 640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3" name="TextBox 640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4" name="TextBox 640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5" name="TextBox 640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6" name="TextBox 640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7" name="TextBox 640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8" name="TextBox 640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09" name="TextBox 640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0" name="TextBox 640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1" name="TextBox 641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2" name="TextBox 641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3" name="TextBox 641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4" name="TextBox 641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5" name="TextBox 641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6" name="TextBox 641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7" name="TextBox 641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8" name="TextBox 641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19" name="TextBox 641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0" name="TextBox 641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1" name="TextBox 642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2" name="TextBox 642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3" name="TextBox 642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4" name="TextBox 642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5" name="TextBox 642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6" name="TextBox 642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7" name="TextBox 642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8" name="TextBox 642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29" name="TextBox 642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0" name="TextBox 642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1" name="TextBox 643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2" name="TextBox 643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3" name="TextBox 643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4" name="TextBox 643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5" name="TextBox 643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6" name="TextBox 643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7" name="TextBox 643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8" name="TextBox 643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39" name="TextBox 643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0" name="TextBox 643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1" name="TextBox 644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2" name="TextBox 644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3" name="TextBox 644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4" name="TextBox 644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5" name="TextBox 644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6" name="TextBox 644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7" name="TextBox 644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8" name="TextBox 644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49" name="TextBox 644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0" name="TextBox 644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1" name="TextBox 645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2" name="TextBox 645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3" name="TextBox 645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4" name="TextBox 645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5" name="TextBox 645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6" name="TextBox 645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7" name="TextBox 645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8" name="TextBox 645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59" name="TextBox 645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0" name="TextBox 645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1" name="TextBox 646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2" name="TextBox 646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3" name="TextBox 646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4" name="TextBox 646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5" name="TextBox 646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6" name="TextBox 646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7" name="TextBox 646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8" name="TextBox 646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69" name="TextBox 646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0" name="TextBox 646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1" name="TextBox 647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2" name="TextBox 647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3" name="TextBox 647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4" name="TextBox 647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5" name="TextBox 647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6" name="TextBox 647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7" name="TextBox 647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8" name="TextBox 647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79" name="TextBox 647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0" name="TextBox 647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1" name="TextBox 648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2" name="TextBox 648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3" name="TextBox 648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4" name="TextBox 648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5" name="TextBox 648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6" name="TextBox 648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7" name="TextBox 648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8" name="TextBox 648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89" name="TextBox 648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0" name="TextBox 648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1" name="TextBox 649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2" name="TextBox 649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3" name="TextBox 649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4" name="TextBox 649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5" name="TextBox 649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6" name="TextBox 649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7" name="TextBox 649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8" name="TextBox 649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499" name="TextBox 649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0" name="TextBox 649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1" name="TextBox 650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2" name="TextBox 650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3" name="TextBox 650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4" name="TextBox 650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5" name="TextBox 650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6" name="TextBox 650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7" name="TextBox 650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8" name="TextBox 6507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09" name="TextBox 6508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10" name="TextBox 6509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11" name="TextBox 6510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12" name="TextBox 6511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13" name="TextBox 6512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14" name="TextBox 6513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15" name="TextBox 6514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16" name="TextBox 6515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376</xdr:row>
      <xdr:rowOff>0</xdr:rowOff>
    </xdr:from>
    <xdr:ext cx="73607" cy="264560"/>
    <xdr:sp macro="" textlink="">
      <xdr:nvSpPr>
        <xdr:cNvPr id="6517" name="TextBox 6516"/>
        <xdr:cNvSpPr txBox="1"/>
      </xdr:nvSpPr>
      <xdr:spPr>
        <a:xfrm>
          <a:off x="5275262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18" name="TextBox 651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19" name="TextBox 651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0" name="TextBox 651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1" name="TextBox 652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2" name="TextBox 652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3" name="TextBox 652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4" name="TextBox 652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5" name="TextBox 652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6" name="TextBox 652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7" name="TextBox 652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8" name="TextBox 652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29" name="TextBox 652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0" name="TextBox 652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1" name="TextBox 653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2" name="TextBox 653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3" name="TextBox 653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4" name="TextBox 653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5" name="TextBox 653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6" name="TextBox 653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7" name="TextBox 653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8" name="TextBox 653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39" name="TextBox 653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0" name="TextBox 653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1" name="TextBox 654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2" name="TextBox 654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3" name="TextBox 654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4" name="TextBox 654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5" name="TextBox 654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6" name="TextBox 654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7" name="TextBox 654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8" name="TextBox 654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49" name="TextBox 654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0" name="TextBox 654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1" name="TextBox 655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2" name="TextBox 655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3" name="TextBox 655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4" name="TextBox 655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5" name="TextBox 655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6" name="TextBox 655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7" name="TextBox 655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8" name="TextBox 655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59" name="TextBox 655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0" name="TextBox 655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1" name="TextBox 656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2" name="TextBox 656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3" name="TextBox 656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4" name="TextBox 656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5" name="TextBox 656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6" name="TextBox 656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7" name="TextBox 656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8" name="TextBox 656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69" name="TextBox 656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0" name="TextBox 656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1" name="TextBox 657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2" name="TextBox 657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3" name="TextBox 657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4" name="TextBox 657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5" name="TextBox 657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6" name="TextBox 657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7" name="TextBox 657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8" name="TextBox 657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79" name="TextBox 657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0" name="TextBox 657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1" name="TextBox 658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2" name="TextBox 658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3" name="TextBox 658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4" name="TextBox 658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5" name="TextBox 658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6" name="TextBox 658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7" name="TextBox 658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8" name="TextBox 658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89" name="TextBox 658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0" name="TextBox 658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1" name="TextBox 659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2" name="TextBox 659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3" name="TextBox 659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4" name="TextBox 659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5" name="TextBox 659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6" name="TextBox 659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7" name="TextBox 659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8" name="TextBox 659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599" name="TextBox 659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0" name="TextBox 659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1" name="TextBox 660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2" name="TextBox 660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3" name="TextBox 660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4" name="TextBox 660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5" name="TextBox 660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6" name="TextBox 660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7" name="TextBox 660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8" name="TextBox 660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09" name="TextBox 660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0" name="TextBox 660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1" name="TextBox 661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2" name="TextBox 661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3" name="TextBox 661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4" name="TextBox 661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5" name="TextBox 661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6" name="TextBox 661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7" name="TextBox 661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8" name="TextBox 661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19" name="TextBox 661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0" name="TextBox 661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1" name="TextBox 662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2" name="TextBox 662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3" name="TextBox 662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4" name="TextBox 662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5" name="TextBox 662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6" name="TextBox 662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7" name="TextBox 662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8" name="TextBox 662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29" name="TextBox 662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0" name="TextBox 662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1" name="TextBox 663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2" name="TextBox 663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3" name="TextBox 663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4" name="TextBox 663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5" name="TextBox 663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6" name="TextBox 663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7" name="TextBox 663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8" name="TextBox 663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39" name="TextBox 663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0" name="TextBox 663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1" name="TextBox 664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2" name="TextBox 664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3" name="TextBox 664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4" name="TextBox 664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5" name="TextBox 664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6" name="TextBox 664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7" name="TextBox 664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8" name="TextBox 664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49" name="TextBox 664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0" name="TextBox 664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1" name="TextBox 665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2" name="TextBox 6651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3" name="TextBox 6652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4" name="TextBox 6653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5" name="TextBox 6654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6" name="TextBox 6655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7" name="TextBox 6656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8" name="TextBox 6657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59" name="TextBox 6658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60" name="TextBox 6659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377</xdr:row>
      <xdr:rowOff>0</xdr:rowOff>
    </xdr:from>
    <xdr:ext cx="73607" cy="264560"/>
    <xdr:sp macro="" textlink="">
      <xdr:nvSpPr>
        <xdr:cNvPr id="6661" name="TextBox 6660"/>
        <xdr:cNvSpPr txBox="1"/>
      </xdr:nvSpPr>
      <xdr:spPr>
        <a:xfrm>
          <a:off x="5275262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62" name="TextBox 666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63" name="TextBox 666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64" name="TextBox 666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65" name="TextBox 666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66" name="TextBox 666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67" name="TextBox 666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68" name="TextBox 666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69" name="TextBox 666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0" name="TextBox 666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1" name="TextBox 667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2" name="TextBox 667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3" name="TextBox 667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4" name="TextBox 667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5" name="TextBox 667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6" name="TextBox 667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7" name="TextBox 667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8" name="TextBox 667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79" name="TextBox 667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0" name="TextBox 667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1" name="TextBox 668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2" name="TextBox 668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3" name="TextBox 668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4" name="TextBox 668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5" name="TextBox 668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6" name="TextBox 668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7" name="TextBox 668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8" name="TextBox 668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89" name="TextBox 668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0" name="TextBox 668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1" name="TextBox 669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2" name="TextBox 669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3" name="TextBox 669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4" name="TextBox 669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5" name="TextBox 669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6" name="TextBox 669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7" name="TextBox 669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8" name="TextBox 669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699" name="TextBox 669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0" name="TextBox 669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1" name="TextBox 670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2" name="TextBox 670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3" name="TextBox 670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4" name="TextBox 670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5" name="TextBox 670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6" name="TextBox 670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7" name="TextBox 670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8" name="TextBox 670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09" name="TextBox 670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0" name="TextBox 670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1" name="TextBox 671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2" name="TextBox 671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3" name="TextBox 671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4" name="TextBox 671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5" name="TextBox 671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6" name="TextBox 671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7" name="TextBox 671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8" name="TextBox 671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19" name="TextBox 671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0" name="TextBox 671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1" name="TextBox 672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2" name="TextBox 672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3" name="TextBox 672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4" name="TextBox 672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5" name="TextBox 672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6" name="TextBox 672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7" name="TextBox 672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8" name="TextBox 672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29" name="TextBox 672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0" name="TextBox 672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1" name="TextBox 673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2" name="TextBox 673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3" name="TextBox 673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4" name="TextBox 673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5" name="TextBox 673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6" name="TextBox 673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7" name="TextBox 673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8" name="TextBox 673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39" name="TextBox 673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0" name="TextBox 673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1" name="TextBox 674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2" name="TextBox 674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3" name="TextBox 674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4" name="TextBox 674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5" name="TextBox 674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6" name="TextBox 674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7" name="TextBox 674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8" name="TextBox 674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49" name="TextBox 674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0" name="TextBox 674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1" name="TextBox 675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2" name="TextBox 675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3" name="TextBox 675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4" name="TextBox 675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5" name="TextBox 675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6" name="TextBox 675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7" name="TextBox 675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8" name="TextBox 675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59" name="TextBox 675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0" name="TextBox 675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1" name="TextBox 676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2" name="TextBox 676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3" name="TextBox 676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4" name="TextBox 676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5" name="TextBox 676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6" name="TextBox 676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7" name="TextBox 676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8" name="TextBox 676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69" name="TextBox 676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0" name="TextBox 676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1" name="TextBox 677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2" name="TextBox 677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3" name="TextBox 677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4" name="TextBox 677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5" name="TextBox 677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6" name="TextBox 677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7" name="TextBox 677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8" name="TextBox 677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79" name="TextBox 677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0" name="TextBox 677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1" name="TextBox 678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2" name="TextBox 678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3" name="TextBox 678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4" name="TextBox 678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5" name="TextBox 678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6" name="TextBox 678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7" name="TextBox 678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8" name="TextBox 678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89" name="TextBox 678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0" name="TextBox 678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1" name="TextBox 679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2" name="TextBox 679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3" name="TextBox 679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4" name="TextBox 679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5" name="TextBox 679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6" name="TextBox 6795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7" name="TextBox 6796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8" name="TextBox 6797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799" name="TextBox 6798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800" name="TextBox 6799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801" name="TextBox 6800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802" name="TextBox 6801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803" name="TextBox 6802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804" name="TextBox 6803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378</xdr:row>
      <xdr:rowOff>0</xdr:rowOff>
    </xdr:from>
    <xdr:ext cx="73607" cy="264560"/>
    <xdr:sp macro="" textlink="">
      <xdr:nvSpPr>
        <xdr:cNvPr id="6805" name="TextBox 6804"/>
        <xdr:cNvSpPr txBox="1"/>
      </xdr:nvSpPr>
      <xdr:spPr>
        <a:xfrm>
          <a:off x="5275262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06" name="TextBox 680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07" name="TextBox 680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08" name="TextBox 680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09" name="TextBox 680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0" name="TextBox 680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1" name="TextBox 681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2" name="TextBox 681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3" name="TextBox 681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4" name="TextBox 681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5" name="TextBox 681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6" name="TextBox 681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7" name="TextBox 681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8" name="TextBox 681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19" name="TextBox 681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0" name="TextBox 681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1" name="TextBox 682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2" name="TextBox 682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3" name="TextBox 682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4" name="TextBox 682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5" name="TextBox 682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6" name="TextBox 682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7" name="TextBox 682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8" name="TextBox 682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29" name="TextBox 682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0" name="TextBox 682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1" name="TextBox 683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2" name="TextBox 683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3" name="TextBox 683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4" name="TextBox 683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5" name="TextBox 683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6" name="TextBox 683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7" name="TextBox 683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8" name="TextBox 683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39" name="TextBox 683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0" name="TextBox 683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1" name="TextBox 684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2" name="TextBox 684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3" name="TextBox 684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4" name="TextBox 684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5" name="TextBox 684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6" name="TextBox 684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7" name="TextBox 684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8" name="TextBox 684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49" name="TextBox 684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0" name="TextBox 684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1" name="TextBox 685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2" name="TextBox 685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3" name="TextBox 685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4" name="TextBox 685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5" name="TextBox 685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6" name="TextBox 685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7" name="TextBox 685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8" name="TextBox 685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59" name="TextBox 685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0" name="TextBox 685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1" name="TextBox 686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2" name="TextBox 686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3" name="TextBox 686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4" name="TextBox 686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5" name="TextBox 686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6" name="TextBox 686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7" name="TextBox 686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8" name="TextBox 686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69" name="TextBox 686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0" name="TextBox 686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1" name="TextBox 687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2" name="TextBox 687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3" name="TextBox 687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4" name="TextBox 687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5" name="TextBox 687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6" name="TextBox 687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7" name="TextBox 687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8" name="TextBox 687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79" name="TextBox 687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0" name="TextBox 687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1" name="TextBox 688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2" name="TextBox 688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3" name="TextBox 688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4" name="TextBox 688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5" name="TextBox 688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6" name="TextBox 688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7" name="TextBox 688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8" name="TextBox 688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89" name="TextBox 688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0" name="TextBox 688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1" name="TextBox 689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2" name="TextBox 689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3" name="TextBox 689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4" name="TextBox 689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5" name="TextBox 689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6" name="TextBox 689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7" name="TextBox 689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8" name="TextBox 689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899" name="TextBox 689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0" name="TextBox 689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1" name="TextBox 690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2" name="TextBox 690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3" name="TextBox 690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4" name="TextBox 690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5" name="TextBox 690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6" name="TextBox 690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7" name="TextBox 690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8" name="TextBox 690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09" name="TextBox 690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0" name="TextBox 690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1" name="TextBox 691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2" name="TextBox 691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3" name="TextBox 691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4" name="TextBox 691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5" name="TextBox 691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6" name="TextBox 691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7" name="TextBox 691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8" name="TextBox 691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19" name="TextBox 691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0" name="TextBox 691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1" name="TextBox 692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2" name="TextBox 692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3" name="TextBox 692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4" name="TextBox 692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5" name="TextBox 692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6" name="TextBox 692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7" name="TextBox 692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8" name="TextBox 692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29" name="TextBox 692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0" name="TextBox 692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1" name="TextBox 693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2" name="TextBox 693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3" name="TextBox 693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4" name="TextBox 693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5" name="TextBox 693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6" name="TextBox 693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7" name="TextBox 693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8" name="TextBox 693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39" name="TextBox 693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0" name="TextBox 6939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1" name="TextBox 6940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2" name="TextBox 6941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3" name="TextBox 6942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4" name="TextBox 6943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5" name="TextBox 6944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6" name="TextBox 6945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7" name="TextBox 6946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8" name="TextBox 6947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379</xdr:row>
      <xdr:rowOff>0</xdr:rowOff>
    </xdr:from>
    <xdr:ext cx="73607" cy="264560"/>
    <xdr:sp macro="" textlink="">
      <xdr:nvSpPr>
        <xdr:cNvPr id="6949" name="TextBox 6948"/>
        <xdr:cNvSpPr txBox="1"/>
      </xdr:nvSpPr>
      <xdr:spPr>
        <a:xfrm>
          <a:off x="5275262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0" name="TextBox 694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1" name="TextBox 695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2" name="TextBox 695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3" name="TextBox 695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4" name="TextBox 695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5" name="TextBox 695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6" name="TextBox 695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7" name="TextBox 695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8" name="TextBox 695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59" name="TextBox 695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0" name="TextBox 695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1" name="TextBox 696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2" name="TextBox 696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3" name="TextBox 696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4" name="TextBox 696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5" name="TextBox 696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6" name="TextBox 696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7" name="TextBox 696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8" name="TextBox 696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69" name="TextBox 696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0" name="TextBox 696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1" name="TextBox 697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2" name="TextBox 697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3" name="TextBox 697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4" name="TextBox 697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5" name="TextBox 697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6" name="TextBox 697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7" name="TextBox 697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8" name="TextBox 697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79" name="TextBox 697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0" name="TextBox 697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1" name="TextBox 698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2" name="TextBox 698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3" name="TextBox 698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4" name="TextBox 698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5" name="TextBox 698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6" name="TextBox 698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7" name="TextBox 698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8" name="TextBox 698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89" name="TextBox 698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0" name="TextBox 698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1" name="TextBox 699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2" name="TextBox 699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3" name="TextBox 699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4" name="TextBox 699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5" name="TextBox 699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6" name="TextBox 699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7" name="TextBox 699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8" name="TextBox 699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6999" name="TextBox 699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0" name="TextBox 699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1" name="TextBox 700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2" name="TextBox 700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3" name="TextBox 700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4" name="TextBox 700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5" name="TextBox 700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6" name="TextBox 700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7" name="TextBox 700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8" name="TextBox 700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09" name="TextBox 700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0" name="TextBox 700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1" name="TextBox 701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2" name="TextBox 701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3" name="TextBox 701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4" name="TextBox 701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5" name="TextBox 701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6" name="TextBox 701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7" name="TextBox 701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8" name="TextBox 701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19" name="TextBox 701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0" name="TextBox 701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1" name="TextBox 702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2" name="TextBox 702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3" name="TextBox 702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4" name="TextBox 702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5" name="TextBox 702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6" name="TextBox 702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7" name="TextBox 702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8" name="TextBox 702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29" name="TextBox 702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0" name="TextBox 702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1" name="TextBox 703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2" name="TextBox 703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3" name="TextBox 703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4" name="TextBox 703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5" name="TextBox 703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6" name="TextBox 703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7" name="TextBox 703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8" name="TextBox 703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39" name="TextBox 703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0" name="TextBox 703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1" name="TextBox 704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2" name="TextBox 704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3" name="TextBox 704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4" name="TextBox 704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5" name="TextBox 704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6" name="TextBox 704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7" name="TextBox 704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8" name="TextBox 7047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49" name="TextBox 7048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50" name="TextBox 7049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51" name="TextBox 7050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52" name="TextBox 7051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53" name="TextBox 7052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54" name="TextBox 7053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55" name="TextBox 7054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56" name="TextBox 7055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380</xdr:row>
      <xdr:rowOff>0</xdr:rowOff>
    </xdr:from>
    <xdr:ext cx="73607" cy="264560"/>
    <xdr:sp macro="" textlink="">
      <xdr:nvSpPr>
        <xdr:cNvPr id="7057" name="TextBox 7056"/>
        <xdr:cNvSpPr txBox="1"/>
      </xdr:nvSpPr>
      <xdr:spPr>
        <a:xfrm>
          <a:off x="5275262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58" name="TextBox 7057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59" name="TextBox 7058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0" name="TextBox 7059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1" name="TextBox 7060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2" name="TextBox 7061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3" name="TextBox 7062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4" name="TextBox 7063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5" name="TextBox 7064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6" name="TextBox 7065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7" name="TextBox 7066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8" name="TextBox 7067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69" name="TextBox 7068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0" name="TextBox 7069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1" name="TextBox 7070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2" name="TextBox 7071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3" name="TextBox 7072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4" name="TextBox 7073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5" name="TextBox 7074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6" name="TextBox 7075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7" name="TextBox 7076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8" name="TextBox 7077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79" name="TextBox 7078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0" name="TextBox 7079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1" name="TextBox 7080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2" name="TextBox 7081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3" name="TextBox 7082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4" name="TextBox 7083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5" name="TextBox 7084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6" name="TextBox 7085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7" name="TextBox 7086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8" name="TextBox 7087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89" name="TextBox 7088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90" name="TextBox 7089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91" name="TextBox 7090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92" name="TextBox 7091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360</xdr:row>
      <xdr:rowOff>0</xdr:rowOff>
    </xdr:from>
    <xdr:ext cx="73607" cy="264560"/>
    <xdr:sp macro="" textlink="">
      <xdr:nvSpPr>
        <xdr:cNvPr id="7093" name="TextBox 7092"/>
        <xdr:cNvSpPr txBox="1"/>
      </xdr:nvSpPr>
      <xdr:spPr>
        <a:xfrm>
          <a:off x="7875587" y="41509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094" name="TextBox 7093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095" name="TextBox 7094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096" name="TextBox 7095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097" name="TextBox 7096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098" name="TextBox 7097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099" name="TextBox 7098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0" name="TextBox 7099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1" name="TextBox 7100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2" name="TextBox 7101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3" name="TextBox 7102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4" name="TextBox 7103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5" name="TextBox 7104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6" name="TextBox 7105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7" name="TextBox 7106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8" name="TextBox 7107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09" name="TextBox 7108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0" name="TextBox 7109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1" name="TextBox 7110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2" name="TextBox 7111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3" name="TextBox 7112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4" name="TextBox 7113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5" name="TextBox 7114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6" name="TextBox 7115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7" name="TextBox 7116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8" name="TextBox 7117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19" name="TextBox 7118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0" name="TextBox 7119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1" name="TextBox 7120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2" name="TextBox 7121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3" name="TextBox 7122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4" name="TextBox 7123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5" name="TextBox 7124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6" name="TextBox 7125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7" name="TextBox 7126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8" name="TextBox 7127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361</xdr:row>
      <xdr:rowOff>0</xdr:rowOff>
    </xdr:from>
    <xdr:ext cx="73607" cy="264560"/>
    <xdr:sp macro="" textlink="">
      <xdr:nvSpPr>
        <xdr:cNvPr id="7129" name="TextBox 7128"/>
        <xdr:cNvSpPr txBox="1"/>
      </xdr:nvSpPr>
      <xdr:spPr>
        <a:xfrm>
          <a:off x="7875587" y="4170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0" name="TextBox 7129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1" name="TextBox 7130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2" name="TextBox 7131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3" name="TextBox 7132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4" name="TextBox 7133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5" name="TextBox 7134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6" name="TextBox 7135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7" name="TextBox 7136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8" name="TextBox 7137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39" name="TextBox 7138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0" name="TextBox 7139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1" name="TextBox 7140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2" name="TextBox 7141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3" name="TextBox 7142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4" name="TextBox 7143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5" name="TextBox 7144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6" name="TextBox 7145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7" name="TextBox 7146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8" name="TextBox 7147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49" name="TextBox 7148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0" name="TextBox 7149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1" name="TextBox 7150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2" name="TextBox 7151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3" name="TextBox 7152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4" name="TextBox 7153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5" name="TextBox 7154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6" name="TextBox 7155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7" name="TextBox 7156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8" name="TextBox 7157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59" name="TextBox 7158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60" name="TextBox 7159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61" name="TextBox 7160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62" name="TextBox 7161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63" name="TextBox 7162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64" name="TextBox 7163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362</xdr:row>
      <xdr:rowOff>0</xdr:rowOff>
    </xdr:from>
    <xdr:ext cx="73607" cy="264560"/>
    <xdr:sp macro="" textlink="">
      <xdr:nvSpPr>
        <xdr:cNvPr id="7165" name="TextBox 7164"/>
        <xdr:cNvSpPr txBox="1"/>
      </xdr:nvSpPr>
      <xdr:spPr>
        <a:xfrm>
          <a:off x="7875587" y="42043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66" name="TextBox 7165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67" name="TextBox 7166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68" name="TextBox 7167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69" name="TextBox 7168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0" name="TextBox 7169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1" name="TextBox 7170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2" name="TextBox 7171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3" name="TextBox 7172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4" name="TextBox 7173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5" name="TextBox 7174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6" name="TextBox 7175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7" name="TextBox 7176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8" name="TextBox 7177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79" name="TextBox 7178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0" name="TextBox 7179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1" name="TextBox 7180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2" name="TextBox 7181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3" name="TextBox 7182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4" name="TextBox 7183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5" name="TextBox 7184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6" name="TextBox 7185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7" name="TextBox 7186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8" name="TextBox 7187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89" name="TextBox 7188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0" name="TextBox 7189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1" name="TextBox 7190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2" name="TextBox 7191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3" name="TextBox 7192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4" name="TextBox 7193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5" name="TextBox 7194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6" name="TextBox 7195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7" name="TextBox 7196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8" name="TextBox 7197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199" name="TextBox 7198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0" name="TextBox 7199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1" name="TextBox 7200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2" name="TextBox 7201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3" name="TextBox 7202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4" name="TextBox 7203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5" name="TextBox 7204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6" name="TextBox 7205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7" name="TextBox 7206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8" name="TextBox 7207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09" name="TextBox 7208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0" name="TextBox 7209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1" name="TextBox 7210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2" name="TextBox 7211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3" name="TextBox 7212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4" name="TextBox 7213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5" name="TextBox 7214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6" name="TextBox 7215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7" name="TextBox 7216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8" name="TextBox 7217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19" name="TextBox 7218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0" name="TextBox 7219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1" name="TextBox 7220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2" name="TextBox 7221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3" name="TextBox 7222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4" name="TextBox 7223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5" name="TextBox 7224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6" name="TextBox 7225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7" name="TextBox 7226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8" name="TextBox 7227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29" name="TextBox 7228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30" name="TextBox 7229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31" name="TextBox 7230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32" name="TextBox 7231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33" name="TextBox 7232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34" name="TextBox 7233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35" name="TextBox 7234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36" name="TextBox 7235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363</xdr:row>
      <xdr:rowOff>0</xdr:rowOff>
    </xdr:from>
    <xdr:ext cx="73607" cy="264560"/>
    <xdr:sp macro="" textlink="">
      <xdr:nvSpPr>
        <xdr:cNvPr id="7237" name="TextBox 7236"/>
        <xdr:cNvSpPr txBox="1"/>
      </xdr:nvSpPr>
      <xdr:spPr>
        <a:xfrm>
          <a:off x="7875587" y="42310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38" name="TextBox 7237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39" name="TextBox 7238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0" name="TextBox 7239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1" name="TextBox 7240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2" name="TextBox 7241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3" name="TextBox 7242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4" name="TextBox 7243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5" name="TextBox 7244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6" name="TextBox 7245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7" name="TextBox 7246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8" name="TextBox 7247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49" name="TextBox 7248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0" name="TextBox 7249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1" name="TextBox 7250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2" name="TextBox 7251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3" name="TextBox 7252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4" name="TextBox 7253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5" name="TextBox 7254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6" name="TextBox 7255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7" name="TextBox 7256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8" name="TextBox 7257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59" name="TextBox 7258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0" name="TextBox 7259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1" name="TextBox 7260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2" name="TextBox 7261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3" name="TextBox 7262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4" name="TextBox 7263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5" name="TextBox 7264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6" name="TextBox 7265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7" name="TextBox 7266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8" name="TextBox 7267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69" name="TextBox 7268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0" name="TextBox 7269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1" name="TextBox 7270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2" name="TextBox 7271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3" name="TextBox 7272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4" name="TextBox 7273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5" name="TextBox 7274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6" name="TextBox 7275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7" name="TextBox 7276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8" name="TextBox 7277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79" name="TextBox 7278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0" name="TextBox 7279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1" name="TextBox 7280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2" name="TextBox 7281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3" name="TextBox 7282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4" name="TextBox 7283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5" name="TextBox 7284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6" name="TextBox 7285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7" name="TextBox 7286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8" name="TextBox 7287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89" name="TextBox 7288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0" name="TextBox 7289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1" name="TextBox 7290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2" name="TextBox 7291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3" name="TextBox 7292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4" name="TextBox 7293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5" name="TextBox 7294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6" name="TextBox 7295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7" name="TextBox 7296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8" name="TextBox 7297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299" name="TextBox 7298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0" name="TextBox 7299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1" name="TextBox 7300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2" name="TextBox 7301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3" name="TextBox 7302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4" name="TextBox 7303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5" name="TextBox 7304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6" name="TextBox 7305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7" name="TextBox 7306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8" name="TextBox 7307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364</xdr:row>
      <xdr:rowOff>0</xdr:rowOff>
    </xdr:from>
    <xdr:ext cx="73607" cy="264560"/>
    <xdr:sp macro="" textlink="">
      <xdr:nvSpPr>
        <xdr:cNvPr id="7309" name="TextBox 7308"/>
        <xdr:cNvSpPr txBox="1"/>
      </xdr:nvSpPr>
      <xdr:spPr>
        <a:xfrm>
          <a:off x="7875587" y="4247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0" name="TextBox 7309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1" name="TextBox 7310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2" name="TextBox 7311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3" name="TextBox 7312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4" name="TextBox 7313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5" name="TextBox 7314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6" name="TextBox 7315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7" name="TextBox 7316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8" name="TextBox 7317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19" name="TextBox 7318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0" name="TextBox 7319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1" name="TextBox 7320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2" name="TextBox 7321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3" name="TextBox 7322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4" name="TextBox 7323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5" name="TextBox 7324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6" name="TextBox 7325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7" name="TextBox 7326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8" name="TextBox 7327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29" name="TextBox 7328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0" name="TextBox 7329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1" name="TextBox 7330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2" name="TextBox 7331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3" name="TextBox 7332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4" name="TextBox 7333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5" name="TextBox 7334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6" name="TextBox 7335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7" name="TextBox 7336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8" name="TextBox 7337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39" name="TextBox 7338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0" name="TextBox 7339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1" name="TextBox 7340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2" name="TextBox 7341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3" name="TextBox 7342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4" name="TextBox 7343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5" name="TextBox 7344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6" name="TextBox 7345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7" name="TextBox 7346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8" name="TextBox 7347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49" name="TextBox 7348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0" name="TextBox 7349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1" name="TextBox 7350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2" name="TextBox 7351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3" name="TextBox 7352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4" name="TextBox 7353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5" name="TextBox 7354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6" name="TextBox 7355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7" name="TextBox 7356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8" name="TextBox 7357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59" name="TextBox 7358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0" name="TextBox 7359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1" name="TextBox 7360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2" name="TextBox 7361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3" name="TextBox 7362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4" name="TextBox 7363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5" name="TextBox 7364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6" name="TextBox 7365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7" name="TextBox 7366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8" name="TextBox 7367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69" name="TextBox 7368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0" name="TextBox 7369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1" name="TextBox 7370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2" name="TextBox 7371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3" name="TextBox 7372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4" name="TextBox 7373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5" name="TextBox 7374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6" name="TextBox 7375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7" name="TextBox 7376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8" name="TextBox 7377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79" name="TextBox 7378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80" name="TextBox 7379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365</xdr:row>
      <xdr:rowOff>0</xdr:rowOff>
    </xdr:from>
    <xdr:ext cx="73607" cy="264560"/>
    <xdr:sp macro="" textlink="">
      <xdr:nvSpPr>
        <xdr:cNvPr id="7381" name="TextBox 7380"/>
        <xdr:cNvSpPr txBox="1"/>
      </xdr:nvSpPr>
      <xdr:spPr>
        <a:xfrm>
          <a:off x="7875587" y="427196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82" name="TextBox 7381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83" name="TextBox 7382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84" name="TextBox 7383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85" name="TextBox 7384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86" name="TextBox 7385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87" name="TextBox 7386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88" name="TextBox 7387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89" name="TextBox 7388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0" name="TextBox 7389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1" name="TextBox 7390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2" name="TextBox 7391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3" name="TextBox 7392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4" name="TextBox 7393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5" name="TextBox 7394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6" name="TextBox 7395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7" name="TextBox 7396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8" name="TextBox 7397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399" name="TextBox 7398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0" name="TextBox 7399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1" name="TextBox 7400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2" name="TextBox 7401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3" name="TextBox 7402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4" name="TextBox 7403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5" name="TextBox 7404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6" name="TextBox 7405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7" name="TextBox 7406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8" name="TextBox 7407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09" name="TextBox 7408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0" name="TextBox 7409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1" name="TextBox 7410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2" name="TextBox 7411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3" name="TextBox 7412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4" name="TextBox 7413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5" name="TextBox 7414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6" name="TextBox 7415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7" name="TextBox 7416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8" name="TextBox 7417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19" name="TextBox 7418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0" name="TextBox 7419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1" name="TextBox 7420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2" name="TextBox 7421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3" name="TextBox 7422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4" name="TextBox 7423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5" name="TextBox 7424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6" name="TextBox 7425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7" name="TextBox 7426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8" name="TextBox 7427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29" name="TextBox 7428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0" name="TextBox 7429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1" name="TextBox 7430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2" name="TextBox 7431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3" name="TextBox 7432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4" name="TextBox 7433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5" name="TextBox 7434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6" name="TextBox 7435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7" name="TextBox 7436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8" name="TextBox 7437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39" name="TextBox 7438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0" name="TextBox 7439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1" name="TextBox 7440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2" name="TextBox 7441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3" name="TextBox 7442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4" name="TextBox 7443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5" name="TextBox 7444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6" name="TextBox 7445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7" name="TextBox 7446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8" name="TextBox 7447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49" name="TextBox 7448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50" name="TextBox 7449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51" name="TextBox 7450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52" name="TextBox 7451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366</xdr:row>
      <xdr:rowOff>0</xdr:rowOff>
    </xdr:from>
    <xdr:ext cx="73607" cy="264560"/>
    <xdr:sp macro="" textlink="">
      <xdr:nvSpPr>
        <xdr:cNvPr id="7453" name="TextBox 7452"/>
        <xdr:cNvSpPr txBox="1"/>
      </xdr:nvSpPr>
      <xdr:spPr>
        <a:xfrm>
          <a:off x="7875587" y="42919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54" name="TextBox 7453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55" name="TextBox 7454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56" name="TextBox 7455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57" name="TextBox 7456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58" name="TextBox 7457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59" name="TextBox 7458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0" name="TextBox 7459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1" name="TextBox 7460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2" name="TextBox 7461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3" name="TextBox 7462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4" name="TextBox 7463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5" name="TextBox 7464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6" name="TextBox 7465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7" name="TextBox 7466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8" name="TextBox 7467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69" name="TextBox 7468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0" name="TextBox 7469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1" name="TextBox 7470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2" name="TextBox 7471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3" name="TextBox 7472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4" name="TextBox 7473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5" name="TextBox 7474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6" name="TextBox 7475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7" name="TextBox 7476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8" name="TextBox 7477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79" name="TextBox 7478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0" name="TextBox 7479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1" name="TextBox 7480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2" name="TextBox 7481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3" name="TextBox 7482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4" name="TextBox 7483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5" name="TextBox 7484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6" name="TextBox 7485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7" name="TextBox 7486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8" name="TextBox 7487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89" name="TextBox 7488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0" name="TextBox 7489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1" name="TextBox 7490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2" name="TextBox 7491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3" name="TextBox 7492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4" name="TextBox 7493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5" name="TextBox 7494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6" name="TextBox 7495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7" name="TextBox 7496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8" name="TextBox 7497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499" name="TextBox 7498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0" name="TextBox 7499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1" name="TextBox 7500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2" name="TextBox 7501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3" name="TextBox 7502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4" name="TextBox 7503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5" name="TextBox 7504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6" name="TextBox 7505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7" name="TextBox 7506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8" name="TextBox 7507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09" name="TextBox 7508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0" name="TextBox 7509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1" name="TextBox 7510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2" name="TextBox 7511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3" name="TextBox 7512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4" name="TextBox 7513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5" name="TextBox 7514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6" name="TextBox 7515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7" name="TextBox 7516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8" name="TextBox 7517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19" name="TextBox 7518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20" name="TextBox 7519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21" name="TextBox 7520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22" name="TextBox 7521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23" name="TextBox 7522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24" name="TextBox 7523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367</xdr:row>
      <xdr:rowOff>0</xdr:rowOff>
    </xdr:from>
    <xdr:ext cx="73607" cy="264560"/>
    <xdr:sp macro="" textlink="">
      <xdr:nvSpPr>
        <xdr:cNvPr id="7525" name="TextBox 7524"/>
        <xdr:cNvSpPr txBox="1"/>
      </xdr:nvSpPr>
      <xdr:spPr>
        <a:xfrm>
          <a:off x="7875587" y="43119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26" name="TextBox 7525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27" name="TextBox 7526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28" name="TextBox 7527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29" name="TextBox 7528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0" name="TextBox 7529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1" name="TextBox 7530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2" name="TextBox 7531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3" name="TextBox 7532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4" name="TextBox 7533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5" name="TextBox 7534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6" name="TextBox 7535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7" name="TextBox 7536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8" name="TextBox 7537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39" name="TextBox 7538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0" name="TextBox 7539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1" name="TextBox 7540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2" name="TextBox 7541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3" name="TextBox 7542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4" name="TextBox 7543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5" name="TextBox 7544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6" name="TextBox 7545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7" name="TextBox 7546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8" name="TextBox 7547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49" name="TextBox 7548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0" name="TextBox 7549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1" name="TextBox 7550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2" name="TextBox 7551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3" name="TextBox 7552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4" name="TextBox 7553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5" name="TextBox 7554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6" name="TextBox 7555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7" name="TextBox 7556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8" name="TextBox 7557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59" name="TextBox 7558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0" name="TextBox 7559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1" name="TextBox 7560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2" name="TextBox 7561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3" name="TextBox 7562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4" name="TextBox 7563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5" name="TextBox 7564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6" name="TextBox 7565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7" name="TextBox 7566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8" name="TextBox 7567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69" name="TextBox 7568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0" name="TextBox 7569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1" name="TextBox 7570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2" name="TextBox 7571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3" name="TextBox 7572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4" name="TextBox 7573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5" name="TextBox 7574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6" name="TextBox 7575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7" name="TextBox 7576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8" name="TextBox 7577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79" name="TextBox 7578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0" name="TextBox 7579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1" name="TextBox 7580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2" name="TextBox 7581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3" name="TextBox 7582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4" name="TextBox 7583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5" name="TextBox 7584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6" name="TextBox 7585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7" name="TextBox 7586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8" name="TextBox 7587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89" name="TextBox 7588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90" name="TextBox 7589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91" name="TextBox 7590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92" name="TextBox 7591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93" name="TextBox 7592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94" name="TextBox 7593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95" name="TextBox 7594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96" name="TextBox 7595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368</xdr:row>
      <xdr:rowOff>0</xdr:rowOff>
    </xdr:from>
    <xdr:ext cx="73607" cy="264560"/>
    <xdr:sp macro="" textlink="">
      <xdr:nvSpPr>
        <xdr:cNvPr id="7597" name="TextBox 7596"/>
        <xdr:cNvSpPr txBox="1"/>
      </xdr:nvSpPr>
      <xdr:spPr>
        <a:xfrm>
          <a:off x="7875587" y="43281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598" name="TextBox 7597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599" name="TextBox 7598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0" name="TextBox 7599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1" name="TextBox 7600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2" name="TextBox 7601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3" name="TextBox 7602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4" name="TextBox 7603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5" name="TextBox 7604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6" name="TextBox 7605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7" name="TextBox 7606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8" name="TextBox 7607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09" name="TextBox 7608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0" name="TextBox 7609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1" name="TextBox 7610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2" name="TextBox 7611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3" name="TextBox 7612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4" name="TextBox 7613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5" name="TextBox 7614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6" name="TextBox 7615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7" name="TextBox 7616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8" name="TextBox 7617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19" name="TextBox 7618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0" name="TextBox 7619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1" name="TextBox 7620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2" name="TextBox 7621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3" name="TextBox 7622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4" name="TextBox 7623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5" name="TextBox 7624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6" name="TextBox 7625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7" name="TextBox 7626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8" name="TextBox 7627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29" name="TextBox 7628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0" name="TextBox 7629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1" name="TextBox 7630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2" name="TextBox 7631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3" name="TextBox 7632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4" name="TextBox 7633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5" name="TextBox 7634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6" name="TextBox 7635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7" name="TextBox 7636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8" name="TextBox 7637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39" name="TextBox 7638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0" name="TextBox 7639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1" name="TextBox 7640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2" name="TextBox 7641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3" name="TextBox 7642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4" name="TextBox 7643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5" name="TextBox 7644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6" name="TextBox 7645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7" name="TextBox 7646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8" name="TextBox 7647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49" name="TextBox 7648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0" name="TextBox 7649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1" name="TextBox 7650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2" name="TextBox 7651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3" name="TextBox 7652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4" name="TextBox 7653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5" name="TextBox 7654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6" name="TextBox 7655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7" name="TextBox 7656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8" name="TextBox 7657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59" name="TextBox 7658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0" name="TextBox 7659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1" name="TextBox 7660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2" name="TextBox 7661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3" name="TextBox 7662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4" name="TextBox 7663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5" name="TextBox 7664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6" name="TextBox 7665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7" name="TextBox 7666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8" name="TextBox 7667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369</xdr:row>
      <xdr:rowOff>0</xdr:rowOff>
    </xdr:from>
    <xdr:ext cx="73607" cy="264560"/>
    <xdr:sp macro="" textlink="">
      <xdr:nvSpPr>
        <xdr:cNvPr id="7669" name="TextBox 7668"/>
        <xdr:cNvSpPr txBox="1"/>
      </xdr:nvSpPr>
      <xdr:spPr>
        <a:xfrm>
          <a:off x="7875587" y="43443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0" name="TextBox 7669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1" name="TextBox 7670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2" name="TextBox 7671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3" name="TextBox 7672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4" name="TextBox 7673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5" name="TextBox 7674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6" name="TextBox 7675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7" name="TextBox 7676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8" name="TextBox 7677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79" name="TextBox 7678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0" name="TextBox 7679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1" name="TextBox 7680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2" name="TextBox 7681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3" name="TextBox 7682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4" name="TextBox 7683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5" name="TextBox 7684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6" name="TextBox 7685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7" name="TextBox 7686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8" name="TextBox 7687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89" name="TextBox 7688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0" name="TextBox 7689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1" name="TextBox 7690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2" name="TextBox 7691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3" name="TextBox 7692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4" name="TextBox 7693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5" name="TextBox 7694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6" name="TextBox 7695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7" name="TextBox 7696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8" name="TextBox 7697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699" name="TextBox 7698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0" name="TextBox 7699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1" name="TextBox 7700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2" name="TextBox 7701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3" name="TextBox 7702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4" name="TextBox 7703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5" name="TextBox 7704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6" name="TextBox 7705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7" name="TextBox 7706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8" name="TextBox 7707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09" name="TextBox 7708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0" name="TextBox 7709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1" name="TextBox 7710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2" name="TextBox 7711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3" name="TextBox 7712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4" name="TextBox 7713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5" name="TextBox 7714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6" name="TextBox 7715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7" name="TextBox 7716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8" name="TextBox 7717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19" name="TextBox 7718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0" name="TextBox 7719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1" name="TextBox 7720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2" name="TextBox 7721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3" name="TextBox 7722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4" name="TextBox 7723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5" name="TextBox 7724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6" name="TextBox 7725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7" name="TextBox 7726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8" name="TextBox 7727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29" name="TextBox 7728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0" name="TextBox 7729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1" name="TextBox 7730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2" name="TextBox 7731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3" name="TextBox 7732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4" name="TextBox 7733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5" name="TextBox 7734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6" name="TextBox 7735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7" name="TextBox 7736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8" name="TextBox 7737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39" name="TextBox 7738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40" name="TextBox 7739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370</xdr:row>
      <xdr:rowOff>0</xdr:rowOff>
    </xdr:from>
    <xdr:ext cx="73607" cy="264560"/>
    <xdr:sp macro="" textlink="">
      <xdr:nvSpPr>
        <xdr:cNvPr id="7741" name="TextBox 7740"/>
        <xdr:cNvSpPr txBox="1"/>
      </xdr:nvSpPr>
      <xdr:spPr>
        <a:xfrm>
          <a:off x="7875587" y="43757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42" name="TextBox 7741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43" name="TextBox 7742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44" name="TextBox 7743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45" name="TextBox 7744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46" name="TextBox 7745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47" name="TextBox 7746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48" name="TextBox 7747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49" name="TextBox 7748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0" name="TextBox 7749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1" name="TextBox 7750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2" name="TextBox 7751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3" name="TextBox 7752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4" name="TextBox 7753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5" name="TextBox 7754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6" name="TextBox 7755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7" name="TextBox 7756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8" name="TextBox 7757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59" name="TextBox 7758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0" name="TextBox 7759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1" name="TextBox 7760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2" name="TextBox 7761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3" name="TextBox 7762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4" name="TextBox 7763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5" name="TextBox 7764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6" name="TextBox 7765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7" name="TextBox 7766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8" name="TextBox 7767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69" name="TextBox 7768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0" name="TextBox 7769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1" name="TextBox 7770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2" name="TextBox 7771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3" name="TextBox 7772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4" name="TextBox 7773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5" name="TextBox 7774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6" name="TextBox 7775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7" name="TextBox 7776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8" name="TextBox 7777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79" name="TextBox 7778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0" name="TextBox 7779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1" name="TextBox 7780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2" name="TextBox 7781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3" name="TextBox 7782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4" name="TextBox 7783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5" name="TextBox 7784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6" name="TextBox 7785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7" name="TextBox 7786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8" name="TextBox 7787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89" name="TextBox 7788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0" name="TextBox 7789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1" name="TextBox 7790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2" name="TextBox 7791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3" name="TextBox 7792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4" name="TextBox 7793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5" name="TextBox 7794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6" name="TextBox 7795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7" name="TextBox 7796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8" name="TextBox 7797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799" name="TextBox 7798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0" name="TextBox 7799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1" name="TextBox 7800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2" name="TextBox 7801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3" name="TextBox 7802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4" name="TextBox 7803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5" name="TextBox 7804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6" name="TextBox 7805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7" name="TextBox 7806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8" name="TextBox 7807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09" name="TextBox 7808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10" name="TextBox 7809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11" name="TextBox 7810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12" name="TextBox 7811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371</xdr:row>
      <xdr:rowOff>0</xdr:rowOff>
    </xdr:from>
    <xdr:ext cx="73607" cy="264560"/>
    <xdr:sp macro="" textlink="">
      <xdr:nvSpPr>
        <xdr:cNvPr id="7813" name="TextBox 7812"/>
        <xdr:cNvSpPr txBox="1"/>
      </xdr:nvSpPr>
      <xdr:spPr>
        <a:xfrm>
          <a:off x="7875587" y="44119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14" name="TextBox 7813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15" name="TextBox 7814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16" name="TextBox 7815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17" name="TextBox 7816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18" name="TextBox 7817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19" name="TextBox 7818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0" name="TextBox 7819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1" name="TextBox 7820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2" name="TextBox 7821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3" name="TextBox 7822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4" name="TextBox 7823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5" name="TextBox 7824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6" name="TextBox 7825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7" name="TextBox 7826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8" name="TextBox 7827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29" name="TextBox 7828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0" name="TextBox 7829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1" name="TextBox 7830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2" name="TextBox 7831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3" name="TextBox 7832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4" name="TextBox 7833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5" name="TextBox 7834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6" name="TextBox 7835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7" name="TextBox 7836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8" name="TextBox 7837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39" name="TextBox 7838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0" name="TextBox 7839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1" name="TextBox 7840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2" name="TextBox 7841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3" name="TextBox 7842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4" name="TextBox 7843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5" name="TextBox 7844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6" name="TextBox 7845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7" name="TextBox 7846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8" name="TextBox 7847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49" name="TextBox 7848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0" name="TextBox 7849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1" name="TextBox 7850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2" name="TextBox 7851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3" name="TextBox 7852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4" name="TextBox 7853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5" name="TextBox 7854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6" name="TextBox 7855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7" name="TextBox 7856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8" name="TextBox 7857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59" name="TextBox 7858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0" name="TextBox 7859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1" name="TextBox 7860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2" name="TextBox 7861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3" name="TextBox 7862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4" name="TextBox 7863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5" name="TextBox 7864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6" name="TextBox 7865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7" name="TextBox 7866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8" name="TextBox 7867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69" name="TextBox 7868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0" name="TextBox 7869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1" name="TextBox 7870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2" name="TextBox 7871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3" name="TextBox 7872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4" name="TextBox 7873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5" name="TextBox 7874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6" name="TextBox 7875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7" name="TextBox 7876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8" name="TextBox 7877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79" name="TextBox 7878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80" name="TextBox 7879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81" name="TextBox 7880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82" name="TextBox 7881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83" name="TextBox 7882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84" name="TextBox 7883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372</xdr:row>
      <xdr:rowOff>0</xdr:rowOff>
    </xdr:from>
    <xdr:ext cx="73607" cy="264560"/>
    <xdr:sp macro="" textlink="">
      <xdr:nvSpPr>
        <xdr:cNvPr id="7885" name="TextBox 7884"/>
        <xdr:cNvSpPr txBox="1"/>
      </xdr:nvSpPr>
      <xdr:spPr>
        <a:xfrm>
          <a:off x="7875587" y="44434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86" name="TextBox 7885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87" name="TextBox 7886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88" name="TextBox 7887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89" name="TextBox 7888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0" name="TextBox 7889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1" name="TextBox 7890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2" name="TextBox 7891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3" name="TextBox 7892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4" name="TextBox 7893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5" name="TextBox 7894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6" name="TextBox 7895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7" name="TextBox 7896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8" name="TextBox 7897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899" name="TextBox 7898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0" name="TextBox 7899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1" name="TextBox 7900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2" name="TextBox 7901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3" name="TextBox 7902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4" name="TextBox 7903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5" name="TextBox 7904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6" name="TextBox 7905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7" name="TextBox 7906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8" name="TextBox 7907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09" name="TextBox 7908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0" name="TextBox 7909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1" name="TextBox 7910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2" name="TextBox 7911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3" name="TextBox 7912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4" name="TextBox 7913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5" name="TextBox 7914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6" name="TextBox 7915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7" name="TextBox 7916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8" name="TextBox 7917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19" name="TextBox 7918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0" name="TextBox 7919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1" name="TextBox 7920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2" name="TextBox 7921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3" name="TextBox 7922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4" name="TextBox 7923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5" name="TextBox 7924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6" name="TextBox 7925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7" name="TextBox 7926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8" name="TextBox 7927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29" name="TextBox 7928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0" name="TextBox 7929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1" name="TextBox 7930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2" name="TextBox 7931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3" name="TextBox 7932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4" name="TextBox 7933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5" name="TextBox 7934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6" name="TextBox 7935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7" name="TextBox 7936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8" name="TextBox 7937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39" name="TextBox 7938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0" name="TextBox 7939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1" name="TextBox 7940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2" name="TextBox 7941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3" name="TextBox 7942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4" name="TextBox 7943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5" name="TextBox 7944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6" name="TextBox 7945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7" name="TextBox 7946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8" name="TextBox 7947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49" name="TextBox 7948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50" name="TextBox 7949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51" name="TextBox 7950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52" name="TextBox 7951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53" name="TextBox 7952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54" name="TextBox 7953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55" name="TextBox 7954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56" name="TextBox 7955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373</xdr:row>
      <xdr:rowOff>0</xdr:rowOff>
    </xdr:from>
    <xdr:ext cx="73607" cy="264560"/>
    <xdr:sp macro="" textlink="">
      <xdr:nvSpPr>
        <xdr:cNvPr id="7957" name="TextBox 7956"/>
        <xdr:cNvSpPr txBox="1"/>
      </xdr:nvSpPr>
      <xdr:spPr>
        <a:xfrm>
          <a:off x="7875587" y="4474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58" name="TextBox 7957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59" name="TextBox 7958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0" name="TextBox 7959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1" name="TextBox 7960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2" name="TextBox 7961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3" name="TextBox 7962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4" name="TextBox 7963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5" name="TextBox 7964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6" name="TextBox 7965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7" name="TextBox 7966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8" name="TextBox 7967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69" name="TextBox 7968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0" name="TextBox 7969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1" name="TextBox 7970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2" name="TextBox 7971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3" name="TextBox 7972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4" name="TextBox 7973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5" name="TextBox 7974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6" name="TextBox 7975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7" name="TextBox 7976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8" name="TextBox 7977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79" name="TextBox 7978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0" name="TextBox 7979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1" name="TextBox 7980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2" name="TextBox 7981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3" name="TextBox 7982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4" name="TextBox 7983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5" name="TextBox 7984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6" name="TextBox 7985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7" name="TextBox 7986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8" name="TextBox 7987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89" name="TextBox 7988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0" name="TextBox 7989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1" name="TextBox 7990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2" name="TextBox 7991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3" name="TextBox 7992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4" name="TextBox 7993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5" name="TextBox 7994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6" name="TextBox 7995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7" name="TextBox 7996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8" name="TextBox 7997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7999" name="TextBox 7998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0" name="TextBox 7999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1" name="TextBox 8000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2" name="TextBox 8001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3" name="TextBox 8002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4" name="TextBox 8003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5" name="TextBox 8004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6" name="TextBox 8005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7" name="TextBox 8006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8" name="TextBox 8007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09" name="TextBox 8008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0" name="TextBox 8009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1" name="TextBox 8010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2" name="TextBox 8011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3" name="TextBox 8012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4" name="TextBox 8013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5" name="TextBox 8014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6" name="TextBox 8015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7" name="TextBox 8016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8" name="TextBox 8017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19" name="TextBox 8018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0" name="TextBox 8019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1" name="TextBox 8020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2" name="TextBox 8021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3" name="TextBox 8022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4" name="TextBox 8023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5" name="TextBox 8024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6" name="TextBox 8025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7" name="TextBox 8026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8" name="TextBox 8027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374</xdr:row>
      <xdr:rowOff>0</xdr:rowOff>
    </xdr:from>
    <xdr:ext cx="73607" cy="264560"/>
    <xdr:sp macro="" textlink="">
      <xdr:nvSpPr>
        <xdr:cNvPr id="8029" name="TextBox 8028"/>
        <xdr:cNvSpPr txBox="1"/>
      </xdr:nvSpPr>
      <xdr:spPr>
        <a:xfrm>
          <a:off x="7875587" y="45062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0" name="TextBox 8029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1" name="TextBox 8030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2" name="TextBox 8031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3" name="TextBox 8032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4" name="TextBox 8033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5" name="TextBox 8034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6" name="TextBox 8035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7" name="TextBox 8036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8" name="TextBox 8037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39" name="TextBox 8038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0" name="TextBox 8039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1" name="TextBox 8040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2" name="TextBox 8041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3" name="TextBox 8042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4" name="TextBox 8043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5" name="TextBox 8044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6" name="TextBox 8045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7" name="TextBox 8046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8" name="TextBox 8047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49" name="TextBox 8048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0" name="TextBox 8049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1" name="TextBox 8050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2" name="TextBox 8051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3" name="TextBox 8052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4" name="TextBox 8053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5" name="TextBox 8054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6" name="TextBox 8055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7" name="TextBox 8056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8" name="TextBox 8057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59" name="TextBox 8058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0" name="TextBox 8059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1" name="TextBox 8060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2" name="TextBox 8061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3" name="TextBox 8062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4" name="TextBox 8063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5" name="TextBox 8064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6" name="TextBox 8065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7" name="TextBox 8066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8" name="TextBox 8067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69" name="TextBox 8068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0" name="TextBox 8069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1" name="TextBox 8070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2" name="TextBox 8071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3" name="TextBox 8072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4" name="TextBox 8073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5" name="TextBox 8074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6" name="TextBox 8075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7" name="TextBox 8076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8" name="TextBox 8077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79" name="TextBox 8078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0" name="TextBox 8079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1" name="TextBox 8080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2" name="TextBox 8081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3" name="TextBox 8082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4" name="TextBox 8083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5" name="TextBox 8084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6" name="TextBox 8085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7" name="TextBox 8086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8" name="TextBox 8087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89" name="TextBox 8088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0" name="TextBox 8089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1" name="TextBox 8090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2" name="TextBox 8091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3" name="TextBox 8092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4" name="TextBox 8093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5" name="TextBox 8094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6" name="TextBox 8095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7" name="TextBox 8096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8" name="TextBox 8097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099" name="TextBox 8098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100" name="TextBox 8099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375</xdr:row>
      <xdr:rowOff>0</xdr:rowOff>
    </xdr:from>
    <xdr:ext cx="73607" cy="264560"/>
    <xdr:sp macro="" textlink="">
      <xdr:nvSpPr>
        <xdr:cNvPr id="8101" name="TextBox 8100"/>
        <xdr:cNvSpPr txBox="1"/>
      </xdr:nvSpPr>
      <xdr:spPr>
        <a:xfrm>
          <a:off x="7875587" y="45377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02" name="TextBox 8101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03" name="TextBox 8102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04" name="TextBox 8103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05" name="TextBox 8104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06" name="TextBox 8105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07" name="TextBox 8106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08" name="TextBox 8107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09" name="TextBox 8108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0" name="TextBox 8109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1" name="TextBox 8110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2" name="TextBox 8111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3" name="TextBox 8112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4" name="TextBox 8113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5" name="TextBox 8114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6" name="TextBox 8115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7" name="TextBox 8116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8" name="TextBox 8117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19" name="TextBox 8118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0" name="TextBox 8119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1" name="TextBox 8120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2" name="TextBox 8121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3" name="TextBox 8122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4" name="TextBox 8123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5" name="TextBox 8124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6" name="TextBox 8125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7" name="TextBox 8126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8" name="TextBox 8127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29" name="TextBox 8128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0" name="TextBox 8129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1" name="TextBox 8130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2" name="TextBox 8131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3" name="TextBox 8132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4" name="TextBox 8133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5" name="TextBox 8134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6" name="TextBox 8135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7" name="TextBox 8136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8" name="TextBox 8137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39" name="TextBox 8138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0" name="TextBox 8139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1" name="TextBox 8140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2" name="TextBox 8141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3" name="TextBox 8142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4" name="TextBox 8143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5" name="TextBox 8144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6" name="TextBox 8145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7" name="TextBox 8146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8" name="TextBox 8147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49" name="TextBox 8148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0" name="TextBox 8149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1" name="TextBox 8150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2" name="TextBox 8151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3" name="TextBox 8152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4" name="TextBox 8153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5" name="TextBox 8154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6" name="TextBox 8155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7" name="TextBox 8156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8" name="TextBox 8157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59" name="TextBox 8158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0" name="TextBox 8159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1" name="TextBox 8160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2" name="TextBox 8161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3" name="TextBox 8162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4" name="TextBox 8163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5" name="TextBox 8164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6" name="TextBox 8165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7" name="TextBox 8166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8" name="TextBox 8167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69" name="TextBox 8168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70" name="TextBox 8169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71" name="TextBox 8170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72" name="TextBox 8171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376</xdr:row>
      <xdr:rowOff>0</xdr:rowOff>
    </xdr:from>
    <xdr:ext cx="73607" cy="264560"/>
    <xdr:sp macro="" textlink="">
      <xdr:nvSpPr>
        <xdr:cNvPr id="8173" name="TextBox 8172"/>
        <xdr:cNvSpPr txBox="1"/>
      </xdr:nvSpPr>
      <xdr:spPr>
        <a:xfrm>
          <a:off x="7875587" y="456914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74" name="TextBox 8173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75" name="TextBox 8174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76" name="TextBox 8175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77" name="TextBox 8176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78" name="TextBox 8177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79" name="TextBox 8178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0" name="TextBox 8179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1" name="TextBox 8180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2" name="TextBox 8181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3" name="TextBox 8182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4" name="TextBox 8183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5" name="TextBox 8184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6" name="TextBox 8185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7" name="TextBox 8186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8" name="TextBox 8187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89" name="TextBox 8188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0" name="TextBox 8189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1" name="TextBox 8190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2" name="TextBox 8191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3" name="TextBox 8192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4" name="TextBox 8193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5" name="TextBox 8194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6" name="TextBox 8195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7" name="TextBox 8196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8" name="TextBox 8197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199" name="TextBox 8198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0" name="TextBox 8199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1" name="TextBox 8200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2" name="TextBox 8201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3" name="TextBox 8202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4" name="TextBox 8203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5" name="TextBox 8204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6" name="TextBox 8205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7" name="TextBox 8206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8" name="TextBox 8207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09" name="TextBox 8208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0" name="TextBox 8209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1" name="TextBox 8210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2" name="TextBox 8211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3" name="TextBox 8212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4" name="TextBox 8213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5" name="TextBox 8214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6" name="TextBox 8215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7" name="TextBox 8216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8" name="TextBox 8217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19" name="TextBox 8218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0" name="TextBox 8219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1" name="TextBox 8220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2" name="TextBox 8221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3" name="TextBox 8222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4" name="TextBox 8223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5" name="TextBox 8224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6" name="TextBox 8225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7" name="TextBox 8226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8" name="TextBox 8227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29" name="TextBox 8228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0" name="TextBox 8229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1" name="TextBox 8230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2" name="TextBox 8231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3" name="TextBox 8232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4" name="TextBox 8233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5" name="TextBox 8234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6" name="TextBox 8235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7" name="TextBox 8236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8" name="TextBox 8237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39" name="TextBox 8238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40" name="TextBox 8239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41" name="TextBox 8240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42" name="TextBox 8241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43" name="TextBox 8242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44" name="TextBox 8243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377</xdr:row>
      <xdr:rowOff>0</xdr:rowOff>
    </xdr:from>
    <xdr:ext cx="73607" cy="264560"/>
    <xdr:sp macro="" textlink="">
      <xdr:nvSpPr>
        <xdr:cNvPr id="8245" name="TextBox 8244"/>
        <xdr:cNvSpPr txBox="1"/>
      </xdr:nvSpPr>
      <xdr:spPr>
        <a:xfrm>
          <a:off x="7875587" y="46005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46" name="TextBox 8245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47" name="TextBox 8246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48" name="TextBox 8247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49" name="TextBox 8248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0" name="TextBox 8249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1" name="TextBox 8250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2" name="TextBox 8251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3" name="TextBox 8252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4" name="TextBox 8253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5" name="TextBox 8254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6" name="TextBox 8255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7" name="TextBox 8256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8" name="TextBox 8257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59" name="TextBox 8258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0" name="TextBox 8259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1" name="TextBox 8260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2" name="TextBox 8261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3" name="TextBox 8262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4" name="TextBox 8263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5" name="TextBox 8264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6" name="TextBox 8265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7" name="TextBox 8266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8" name="TextBox 8267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69" name="TextBox 8268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0" name="TextBox 8269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1" name="TextBox 8270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2" name="TextBox 8271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3" name="TextBox 8272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4" name="TextBox 8273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5" name="TextBox 8274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6" name="TextBox 8275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7" name="TextBox 8276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8" name="TextBox 8277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79" name="TextBox 8278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0" name="TextBox 8279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1" name="TextBox 8280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2" name="TextBox 8281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3" name="TextBox 8282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4" name="TextBox 8283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5" name="TextBox 8284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6" name="TextBox 8285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7" name="TextBox 8286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8" name="TextBox 8287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89" name="TextBox 8288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0" name="TextBox 8289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1" name="TextBox 8290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2" name="TextBox 8291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3" name="TextBox 8292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4" name="TextBox 8293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5" name="TextBox 8294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6" name="TextBox 8295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7" name="TextBox 8296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8" name="TextBox 8297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299" name="TextBox 8298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0" name="TextBox 8299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1" name="TextBox 8300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2" name="TextBox 8301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3" name="TextBox 8302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4" name="TextBox 8303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5" name="TextBox 8304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6" name="TextBox 8305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7" name="TextBox 8306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8" name="TextBox 8307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09" name="TextBox 8308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10" name="TextBox 8309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11" name="TextBox 8310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12" name="TextBox 8311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13" name="TextBox 8312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14" name="TextBox 8313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15" name="TextBox 8314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16" name="TextBox 8315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378</xdr:row>
      <xdr:rowOff>0</xdr:rowOff>
    </xdr:from>
    <xdr:ext cx="73607" cy="264560"/>
    <xdr:sp macro="" textlink="">
      <xdr:nvSpPr>
        <xdr:cNvPr id="8317" name="TextBox 8316"/>
        <xdr:cNvSpPr txBox="1"/>
      </xdr:nvSpPr>
      <xdr:spPr>
        <a:xfrm>
          <a:off x="7875587" y="463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18" name="TextBox 8317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19" name="TextBox 8318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0" name="TextBox 8319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1" name="TextBox 8320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2" name="TextBox 8321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3" name="TextBox 8322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4" name="TextBox 8323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5" name="TextBox 8324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6" name="TextBox 8325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7" name="TextBox 8326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8" name="TextBox 8327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29" name="TextBox 8328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0" name="TextBox 8329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1" name="TextBox 8330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2" name="TextBox 8331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3" name="TextBox 8332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4" name="TextBox 8333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5" name="TextBox 8334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6" name="TextBox 8335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7" name="TextBox 8336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8" name="TextBox 8337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39" name="TextBox 8338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0" name="TextBox 8339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1" name="TextBox 8340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2" name="TextBox 8341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3" name="TextBox 8342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4" name="TextBox 8343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5" name="TextBox 8344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6" name="TextBox 8345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7" name="TextBox 8346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8" name="TextBox 8347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49" name="TextBox 8348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0" name="TextBox 8349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1" name="TextBox 8350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2" name="TextBox 8351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3" name="TextBox 8352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4" name="TextBox 8353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5" name="TextBox 8354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6" name="TextBox 8355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7" name="TextBox 8356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8" name="TextBox 8357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59" name="TextBox 8358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0" name="TextBox 8359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1" name="TextBox 8360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2" name="TextBox 8361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3" name="TextBox 8362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4" name="TextBox 8363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5" name="TextBox 8364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6" name="TextBox 8365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7" name="TextBox 8366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8" name="TextBox 8367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69" name="TextBox 8368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0" name="TextBox 8369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1" name="TextBox 8370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2" name="TextBox 8371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3" name="TextBox 8372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4" name="TextBox 8373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5" name="TextBox 8374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6" name="TextBox 8375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7" name="TextBox 8376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8" name="TextBox 8377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79" name="TextBox 8378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0" name="TextBox 8379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1" name="TextBox 8380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2" name="TextBox 8381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3" name="TextBox 8382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4" name="TextBox 8383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5" name="TextBox 8384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6" name="TextBox 8385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7" name="TextBox 8386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8" name="TextBox 8387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379</xdr:row>
      <xdr:rowOff>0</xdr:rowOff>
    </xdr:from>
    <xdr:ext cx="73607" cy="264560"/>
    <xdr:sp macro="" textlink="">
      <xdr:nvSpPr>
        <xdr:cNvPr id="8389" name="TextBox 8388"/>
        <xdr:cNvSpPr txBox="1"/>
      </xdr:nvSpPr>
      <xdr:spPr>
        <a:xfrm>
          <a:off x="7875587" y="46634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0" name="TextBox 8389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1" name="TextBox 8390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2" name="TextBox 8391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3" name="TextBox 8392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4" name="TextBox 8393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5" name="TextBox 8394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6" name="TextBox 8395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7" name="TextBox 8396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8" name="TextBox 8397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399" name="TextBox 8398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0" name="TextBox 8399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1" name="TextBox 8400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2" name="TextBox 8401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3" name="TextBox 8402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4" name="TextBox 8403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5" name="TextBox 8404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6" name="TextBox 8405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7" name="TextBox 8406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8" name="TextBox 8407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09" name="TextBox 8408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0" name="TextBox 8409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1" name="TextBox 8410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2" name="TextBox 8411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3" name="TextBox 8412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4" name="TextBox 8413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5" name="TextBox 8414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6" name="TextBox 8415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7" name="TextBox 8416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8" name="TextBox 8417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19" name="TextBox 8418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20" name="TextBox 8419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21" name="TextBox 8420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22" name="TextBox 8421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23" name="TextBox 8422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24" name="TextBox 8423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380</xdr:row>
      <xdr:rowOff>0</xdr:rowOff>
    </xdr:from>
    <xdr:ext cx="73607" cy="264560"/>
    <xdr:sp macro="" textlink="">
      <xdr:nvSpPr>
        <xdr:cNvPr id="8425" name="TextBox 8424"/>
        <xdr:cNvSpPr txBox="1"/>
      </xdr:nvSpPr>
      <xdr:spPr>
        <a:xfrm>
          <a:off x="7875587" y="46948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26" name="TextBox 8425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27" name="TextBox 8426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28" name="TextBox 8427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29" name="TextBox 8428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0" name="TextBox 8429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1" name="TextBox 8430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2" name="TextBox 8431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3" name="TextBox 8432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4" name="TextBox 8433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5" name="TextBox 8434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6" name="TextBox 8435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7" name="TextBox 8436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8" name="TextBox 8437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39" name="TextBox 8438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40" name="TextBox 8439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41" name="TextBox 8440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42" name="TextBox 8441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387</xdr:row>
      <xdr:rowOff>0</xdr:rowOff>
    </xdr:from>
    <xdr:ext cx="73607" cy="264560"/>
    <xdr:sp macro="" textlink="">
      <xdr:nvSpPr>
        <xdr:cNvPr id="8443" name="TextBox 8442"/>
        <xdr:cNvSpPr txBox="1"/>
      </xdr:nvSpPr>
      <xdr:spPr>
        <a:xfrm>
          <a:off x="5275262" y="47263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44" name="TextBox 8443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45" name="TextBox 8444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46" name="TextBox 8445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47" name="TextBox 8446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48" name="TextBox 8447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49" name="TextBox 8448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0" name="TextBox 8449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1" name="TextBox 8450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2" name="TextBox 8451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3" name="TextBox 8452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4" name="TextBox 8453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5" name="TextBox 8454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6" name="TextBox 8455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7" name="TextBox 8456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8" name="TextBox 8457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59" name="TextBox 8458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0" name="TextBox 8459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1" name="TextBox 8460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2" name="TextBox 8461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3" name="TextBox 8462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4" name="TextBox 8463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5" name="TextBox 8464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6" name="TextBox 8465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7" name="TextBox 8466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8" name="TextBox 8467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69" name="TextBox 8468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0" name="TextBox 8469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1" name="TextBox 8470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2" name="TextBox 8471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3" name="TextBox 8472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4" name="TextBox 8473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5" name="TextBox 8474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6" name="TextBox 8475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7" name="TextBox 8476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8" name="TextBox 8477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79" name="TextBox 8478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0" name="TextBox 8479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1" name="TextBox 8480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2" name="TextBox 8481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3" name="TextBox 8482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4" name="TextBox 8483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5" name="TextBox 8484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6" name="TextBox 8485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7" name="TextBox 8486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8" name="TextBox 8487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89" name="TextBox 8488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0" name="TextBox 8489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1" name="TextBox 8490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2" name="TextBox 8491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3" name="TextBox 8492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4" name="TextBox 8493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5" name="TextBox 8494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6" name="TextBox 8495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7" name="TextBox 8496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8" name="TextBox 8497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499" name="TextBox 8498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0" name="TextBox 8499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1" name="TextBox 8500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2" name="TextBox 8501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3" name="TextBox 8502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4" name="TextBox 8503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5" name="TextBox 8504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6" name="TextBox 8505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7" name="TextBox 8506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8" name="TextBox 8507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09" name="TextBox 8508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10" name="TextBox 8509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11" name="TextBox 8510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12" name="TextBox 8511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13" name="TextBox 8512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14" name="TextBox 8513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402</xdr:row>
      <xdr:rowOff>0</xdr:rowOff>
    </xdr:from>
    <xdr:ext cx="73607" cy="264560"/>
    <xdr:sp macro="" textlink="">
      <xdr:nvSpPr>
        <xdr:cNvPr id="8515" name="TextBox 8514"/>
        <xdr:cNvSpPr txBox="1"/>
      </xdr:nvSpPr>
      <xdr:spPr>
        <a:xfrm>
          <a:off x="5275262" y="48158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16" name="TextBox 8515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17" name="TextBox 8516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18" name="TextBox 8517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19" name="TextBox 8518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0" name="TextBox 8519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1" name="TextBox 8520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2" name="TextBox 8521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3" name="TextBox 8522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4" name="TextBox 8523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5" name="TextBox 8524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6" name="TextBox 8525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7" name="TextBox 8526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8" name="TextBox 8527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29" name="TextBox 8528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0" name="TextBox 8529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1" name="TextBox 8530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2" name="TextBox 8531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3" name="TextBox 8532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4" name="TextBox 8533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5" name="TextBox 8534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6" name="TextBox 8535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7" name="TextBox 8536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8" name="TextBox 8537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39" name="TextBox 8538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0" name="TextBox 8539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1" name="TextBox 8540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2" name="TextBox 8541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3" name="TextBox 8542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4" name="TextBox 8543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5" name="TextBox 8544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6" name="TextBox 8545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7" name="TextBox 8546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8" name="TextBox 8547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49" name="TextBox 8548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0" name="TextBox 8549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1" name="TextBox 8550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2" name="TextBox 8551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3" name="TextBox 8552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4" name="TextBox 8553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5" name="TextBox 8554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6" name="TextBox 8555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7" name="TextBox 8556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8" name="TextBox 8557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59" name="TextBox 8558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0" name="TextBox 8559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1" name="TextBox 8560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2" name="TextBox 8561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3" name="TextBox 8562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4" name="TextBox 8563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5" name="TextBox 8564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6" name="TextBox 8565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7" name="TextBox 8566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8" name="TextBox 8567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69" name="TextBox 8568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0" name="TextBox 8569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1" name="TextBox 8570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2" name="TextBox 8571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3" name="TextBox 8572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4" name="TextBox 8573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5" name="TextBox 8574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6" name="TextBox 8575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7" name="TextBox 8576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8" name="TextBox 8577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79" name="TextBox 8578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80" name="TextBox 8579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81" name="TextBox 8580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82" name="TextBox 8581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83" name="TextBox 8582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84" name="TextBox 8583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85" name="TextBox 8584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86" name="TextBox 8585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403</xdr:row>
      <xdr:rowOff>0</xdr:rowOff>
    </xdr:from>
    <xdr:ext cx="73607" cy="264560"/>
    <xdr:sp macro="" textlink="">
      <xdr:nvSpPr>
        <xdr:cNvPr id="8587" name="TextBox 8586"/>
        <xdr:cNvSpPr txBox="1"/>
      </xdr:nvSpPr>
      <xdr:spPr>
        <a:xfrm>
          <a:off x="5275262" y="48348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88" name="TextBox 8587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89" name="TextBox 8588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0" name="TextBox 8589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1" name="TextBox 8590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2" name="TextBox 8591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3" name="TextBox 8592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4" name="TextBox 8593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5" name="TextBox 8594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6" name="TextBox 8595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7" name="TextBox 8596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8" name="TextBox 8597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599" name="TextBox 8598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0" name="TextBox 8599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1" name="TextBox 8600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2" name="TextBox 8601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3" name="TextBox 8602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4" name="TextBox 8603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5" name="TextBox 8604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6" name="TextBox 8605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7" name="TextBox 8606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8" name="TextBox 8607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09" name="TextBox 8608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0" name="TextBox 8609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1" name="TextBox 8610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2" name="TextBox 8611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3" name="TextBox 8612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4" name="TextBox 8613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5" name="TextBox 8614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6" name="TextBox 8615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7" name="TextBox 8616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8" name="TextBox 8617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19" name="TextBox 8618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0" name="TextBox 8619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1" name="TextBox 8620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2" name="TextBox 8621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3" name="TextBox 8622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4" name="TextBox 8623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5" name="TextBox 8624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6" name="TextBox 8625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7" name="TextBox 8626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8" name="TextBox 8627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29" name="TextBox 8628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0" name="TextBox 8629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1" name="TextBox 8630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2" name="TextBox 8631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3" name="TextBox 8632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4" name="TextBox 8633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5" name="TextBox 8634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6" name="TextBox 8635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7" name="TextBox 8636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8" name="TextBox 8637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39" name="TextBox 8638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0" name="TextBox 8639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1" name="TextBox 8640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2" name="TextBox 8641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3" name="TextBox 8642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4" name="TextBox 8643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5" name="TextBox 8644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6" name="TextBox 8645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7" name="TextBox 8646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8" name="TextBox 8647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49" name="TextBox 8648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0" name="TextBox 8649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1" name="TextBox 8650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2" name="TextBox 8651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3" name="TextBox 8652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4" name="TextBox 8653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5" name="TextBox 8654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6" name="TextBox 8655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7" name="TextBox 8656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8" name="TextBox 8657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449</xdr:row>
      <xdr:rowOff>0</xdr:rowOff>
    </xdr:from>
    <xdr:ext cx="73607" cy="264560"/>
    <xdr:sp macro="" textlink="">
      <xdr:nvSpPr>
        <xdr:cNvPr id="8659" name="TextBox 8658"/>
        <xdr:cNvSpPr txBox="1"/>
      </xdr:nvSpPr>
      <xdr:spPr>
        <a:xfrm>
          <a:off x="5275262" y="51425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0" name="TextBox 8659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1" name="TextBox 8660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2" name="TextBox 8661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3" name="TextBox 8662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4" name="TextBox 8663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5" name="TextBox 8664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6" name="TextBox 8665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7" name="TextBox 8666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8" name="TextBox 8667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69" name="TextBox 8668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0" name="TextBox 8669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1" name="TextBox 8670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2" name="TextBox 8671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3" name="TextBox 8672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4" name="TextBox 8673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5" name="TextBox 8674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6" name="TextBox 8675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7" name="TextBox 8676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8" name="TextBox 8677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79" name="TextBox 8678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0" name="TextBox 8679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1" name="TextBox 8680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2" name="TextBox 8681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3" name="TextBox 8682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4" name="TextBox 8683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5" name="TextBox 8684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6" name="TextBox 8685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7" name="TextBox 8686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8" name="TextBox 8687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89" name="TextBox 8688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0" name="TextBox 8689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1" name="TextBox 8690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2" name="TextBox 8691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3" name="TextBox 8692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4" name="TextBox 8693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5" name="TextBox 8694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6" name="TextBox 8695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7" name="TextBox 8696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8" name="TextBox 8697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699" name="TextBox 8698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0" name="TextBox 8699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1" name="TextBox 8700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2" name="TextBox 8701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3" name="TextBox 8702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4" name="TextBox 8703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5" name="TextBox 8704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6" name="TextBox 8705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7" name="TextBox 8706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8" name="TextBox 8707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09" name="TextBox 8708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0" name="TextBox 8709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1" name="TextBox 8710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2" name="TextBox 8711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3" name="TextBox 8712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4" name="TextBox 8713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5" name="TextBox 8714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6" name="TextBox 8715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7" name="TextBox 8716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8" name="TextBox 8717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19" name="TextBox 8718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0" name="TextBox 8719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1" name="TextBox 8720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2" name="TextBox 8721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3" name="TextBox 8722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4" name="TextBox 8723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5" name="TextBox 8724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6" name="TextBox 8725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7" name="TextBox 8726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8" name="TextBox 8727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29" name="TextBox 8728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30" name="TextBox 8729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450</xdr:row>
      <xdr:rowOff>0</xdr:rowOff>
    </xdr:from>
    <xdr:ext cx="73607" cy="264560"/>
    <xdr:sp macro="" textlink="">
      <xdr:nvSpPr>
        <xdr:cNvPr id="8731" name="TextBox 8730"/>
        <xdr:cNvSpPr txBox="1"/>
      </xdr:nvSpPr>
      <xdr:spPr>
        <a:xfrm>
          <a:off x="5275262" y="51606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32" name="TextBox 8731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33" name="TextBox 8732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34" name="TextBox 8733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35" name="TextBox 8734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36" name="TextBox 8735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37" name="TextBox 8736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38" name="TextBox 8737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39" name="TextBox 8738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0" name="TextBox 8739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1" name="TextBox 8740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2" name="TextBox 8741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3" name="TextBox 8742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4" name="TextBox 8743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5" name="TextBox 8744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6" name="TextBox 8745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7" name="TextBox 8746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8" name="TextBox 8747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49" name="TextBox 8748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0" name="TextBox 8749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1" name="TextBox 8750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2" name="TextBox 8751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3" name="TextBox 8752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4" name="TextBox 8753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5" name="TextBox 8754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6" name="TextBox 8755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7" name="TextBox 8756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8" name="TextBox 8757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59" name="TextBox 8758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0" name="TextBox 8759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1" name="TextBox 8760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2" name="TextBox 8761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3" name="TextBox 8762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4" name="TextBox 8763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5" name="TextBox 8764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6" name="TextBox 8765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7" name="TextBox 8766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8" name="TextBox 8767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69" name="TextBox 8768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0" name="TextBox 8769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1" name="TextBox 8770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2" name="TextBox 8771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3" name="TextBox 8772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4" name="TextBox 8773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5" name="TextBox 8774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6" name="TextBox 8775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7" name="TextBox 8776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8" name="TextBox 8777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79" name="TextBox 8778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0" name="TextBox 8779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1" name="TextBox 8780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2" name="TextBox 8781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3" name="TextBox 8782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4" name="TextBox 8783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5" name="TextBox 8784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6" name="TextBox 8785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7" name="TextBox 8786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8" name="TextBox 8787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89" name="TextBox 8788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0" name="TextBox 8789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1" name="TextBox 8790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2" name="TextBox 8791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3" name="TextBox 8792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4" name="TextBox 8793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5" name="TextBox 8794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6" name="TextBox 8795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7" name="TextBox 8796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8" name="TextBox 8797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799" name="TextBox 8798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800" name="TextBox 8799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801" name="TextBox 8800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802" name="TextBox 8801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451</xdr:row>
      <xdr:rowOff>0</xdr:rowOff>
    </xdr:from>
    <xdr:ext cx="73607" cy="264560"/>
    <xdr:sp macro="" textlink="">
      <xdr:nvSpPr>
        <xdr:cNvPr id="8803" name="TextBox 8802"/>
        <xdr:cNvSpPr txBox="1"/>
      </xdr:nvSpPr>
      <xdr:spPr>
        <a:xfrm>
          <a:off x="5275262" y="51920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04" name="TextBox 8803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05" name="TextBox 8804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06" name="TextBox 8805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07" name="TextBox 8806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08" name="TextBox 8807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09" name="TextBox 8808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0" name="TextBox 8809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1" name="TextBox 8810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2" name="TextBox 8811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3" name="TextBox 8812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4" name="TextBox 8813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5" name="TextBox 8814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6" name="TextBox 8815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7" name="TextBox 8816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8" name="TextBox 8817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19" name="TextBox 8818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0" name="TextBox 8819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1" name="TextBox 8820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2" name="TextBox 8821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3" name="TextBox 8822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4" name="TextBox 8823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5" name="TextBox 8824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6" name="TextBox 8825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7" name="TextBox 8826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8" name="TextBox 8827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29" name="TextBox 8828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0" name="TextBox 8829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1" name="TextBox 8830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2" name="TextBox 8831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3" name="TextBox 8832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4" name="TextBox 8833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5" name="TextBox 8834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6" name="TextBox 8835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7" name="TextBox 8836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8" name="TextBox 8837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452</xdr:row>
      <xdr:rowOff>0</xdr:rowOff>
    </xdr:from>
    <xdr:ext cx="73607" cy="264560"/>
    <xdr:sp macro="" textlink="">
      <xdr:nvSpPr>
        <xdr:cNvPr id="8839" name="TextBox 8838"/>
        <xdr:cNvSpPr txBox="1"/>
      </xdr:nvSpPr>
      <xdr:spPr>
        <a:xfrm>
          <a:off x="7875587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0" name="TextBox 883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1" name="TextBox 884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2" name="TextBox 884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3" name="TextBox 884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4" name="TextBox 884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5" name="TextBox 884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6" name="TextBox 884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7" name="TextBox 884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8" name="TextBox 884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49" name="TextBox 884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0" name="TextBox 884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1" name="TextBox 885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2" name="TextBox 885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3" name="TextBox 885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4" name="TextBox 885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5" name="TextBox 885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6" name="TextBox 885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7" name="TextBox 885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8" name="TextBox 885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59" name="TextBox 885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0" name="TextBox 885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1" name="TextBox 886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2" name="TextBox 886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3" name="TextBox 886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4" name="TextBox 886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5" name="TextBox 886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6" name="TextBox 886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7" name="TextBox 886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8" name="TextBox 886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69" name="TextBox 886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70" name="TextBox 886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71" name="TextBox 887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872" name="TextBox 887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73" name="TextBox 8872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74" name="TextBox 8873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75" name="TextBox 8874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76" name="TextBox 8875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77" name="TextBox 8876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78" name="TextBox 8877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79" name="TextBox 8878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0" name="TextBox 8879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1" name="TextBox 8880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2" name="TextBox 8881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3" name="TextBox 8882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4" name="TextBox 8883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5" name="TextBox 8884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6" name="TextBox 8885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7" name="TextBox 8886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8" name="TextBox 8887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89" name="TextBox 8888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0" name="TextBox 8889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1" name="TextBox 8890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2" name="TextBox 8891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3" name="TextBox 8892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4" name="TextBox 8893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5" name="TextBox 8894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6" name="TextBox 8895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7" name="TextBox 8896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8" name="TextBox 8897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899" name="TextBox 8898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900" name="TextBox 8899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901" name="TextBox 8900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902" name="TextBox 8901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903" name="TextBox 8902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904" name="TextBox 8903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905" name="TextBox 8904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906" name="TextBox 8905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907" name="TextBox 8906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453</xdr:row>
      <xdr:rowOff>0</xdr:rowOff>
    </xdr:from>
    <xdr:ext cx="73607" cy="264560"/>
    <xdr:sp macro="" textlink="">
      <xdr:nvSpPr>
        <xdr:cNvPr id="8908" name="TextBox 8907"/>
        <xdr:cNvSpPr txBox="1"/>
      </xdr:nvSpPr>
      <xdr:spPr>
        <a:xfrm>
          <a:off x="5275262" y="52435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09" name="TextBox 890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0" name="TextBox 890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1" name="TextBox 891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2" name="TextBox 891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3" name="TextBox 891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4" name="TextBox 891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5" name="TextBox 891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6" name="TextBox 891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7" name="TextBox 891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8" name="TextBox 891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19" name="TextBox 891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0" name="TextBox 891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1" name="TextBox 892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2" name="TextBox 892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3" name="TextBox 892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4" name="TextBox 892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5" name="TextBox 892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6" name="TextBox 892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7" name="TextBox 892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8" name="TextBox 892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29" name="TextBox 892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0" name="TextBox 892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1" name="TextBox 893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2" name="TextBox 893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3" name="TextBox 893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4" name="TextBox 893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5" name="TextBox 893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6" name="TextBox 893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7" name="TextBox 893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8" name="TextBox 893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39" name="TextBox 893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0" name="TextBox 893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1" name="TextBox 894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2" name="TextBox 894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3" name="TextBox 894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4" name="TextBox 894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5" name="TextBox 894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6" name="TextBox 894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7" name="TextBox 894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8" name="TextBox 894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49" name="TextBox 894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0" name="TextBox 894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1" name="TextBox 895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2" name="TextBox 895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3" name="TextBox 895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4" name="TextBox 895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5" name="TextBox 895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6" name="TextBox 895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7" name="TextBox 895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8" name="TextBox 895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59" name="TextBox 895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0" name="TextBox 895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1" name="TextBox 896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2" name="TextBox 896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3" name="TextBox 896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4" name="TextBox 896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5" name="TextBox 896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6" name="TextBox 896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7" name="TextBox 896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8" name="TextBox 896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69" name="TextBox 896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0" name="TextBox 896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1" name="TextBox 897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2" name="TextBox 897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3" name="TextBox 897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4" name="TextBox 897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5" name="TextBox 897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6" name="TextBox 897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7" name="TextBox 897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8" name="TextBox 897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79" name="TextBox 897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0" name="TextBox 897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1" name="TextBox 898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2" name="TextBox 898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3" name="TextBox 898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4" name="TextBox 898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5" name="TextBox 898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6" name="TextBox 898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7" name="TextBox 898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8" name="TextBox 898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89" name="TextBox 898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0" name="TextBox 898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1" name="TextBox 899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2" name="TextBox 899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3" name="TextBox 899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4" name="TextBox 899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5" name="TextBox 899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6" name="TextBox 899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7" name="TextBox 899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8" name="TextBox 899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8999" name="TextBox 899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0" name="TextBox 899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1" name="TextBox 900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2" name="TextBox 900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3" name="TextBox 900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4" name="TextBox 900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5" name="TextBox 900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6" name="TextBox 900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7" name="TextBox 900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8" name="TextBox 900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09" name="TextBox 900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0" name="TextBox 900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1" name="TextBox 901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2" name="TextBox 901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3" name="TextBox 901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4" name="TextBox 901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5" name="TextBox 901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6" name="TextBox 901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7" name="TextBox 901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8" name="TextBox 901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19" name="TextBox 901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0" name="TextBox 901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1" name="TextBox 902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2" name="TextBox 902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3" name="TextBox 902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4" name="TextBox 902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5" name="TextBox 902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6" name="TextBox 902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7" name="TextBox 902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8" name="TextBox 902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29" name="TextBox 902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0" name="TextBox 902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1" name="TextBox 903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2" name="TextBox 903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3" name="TextBox 903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4" name="TextBox 903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5" name="TextBox 903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6" name="TextBox 903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7" name="TextBox 903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8" name="TextBox 903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39" name="TextBox 903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0" name="TextBox 903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1" name="TextBox 904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2" name="TextBox 904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3" name="TextBox 904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4" name="TextBox 904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5" name="TextBox 904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6" name="TextBox 904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7" name="TextBox 904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8" name="TextBox 904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49" name="TextBox 904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0" name="TextBox 904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1" name="TextBox 905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2" name="TextBox 905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3" name="TextBox 905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4" name="TextBox 905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5" name="TextBox 905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6" name="TextBox 905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7" name="TextBox 905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8" name="TextBox 905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59" name="TextBox 905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0" name="TextBox 905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1" name="TextBox 906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2" name="TextBox 906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3" name="TextBox 906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4" name="TextBox 906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5" name="TextBox 906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6" name="TextBox 906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7" name="TextBox 906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8" name="TextBox 906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69" name="TextBox 906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0" name="TextBox 906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1" name="TextBox 907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2" name="TextBox 907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3" name="TextBox 907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4" name="TextBox 907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5" name="TextBox 907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6" name="TextBox 907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7" name="TextBox 907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8" name="TextBox 907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79" name="TextBox 907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0" name="TextBox 907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1" name="TextBox 908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2" name="TextBox 908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3" name="TextBox 908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4" name="TextBox 908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5" name="TextBox 908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6" name="TextBox 908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7" name="TextBox 908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8" name="TextBox 908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89" name="TextBox 908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0" name="TextBox 908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1" name="TextBox 909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2" name="TextBox 909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3" name="TextBox 909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4" name="TextBox 909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5" name="TextBox 909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6" name="TextBox 909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7" name="TextBox 909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8" name="TextBox 909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099" name="TextBox 909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0" name="TextBox 909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1" name="TextBox 910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2" name="TextBox 910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3" name="TextBox 910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4" name="TextBox 910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5" name="TextBox 910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6" name="TextBox 910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7" name="TextBox 910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8" name="TextBox 910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09" name="TextBox 910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0" name="TextBox 910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1" name="TextBox 911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2" name="TextBox 911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3" name="TextBox 911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4" name="TextBox 911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5" name="TextBox 911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6" name="TextBox 911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7" name="TextBox 911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8" name="TextBox 911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19" name="TextBox 911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0" name="TextBox 911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1" name="TextBox 912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2" name="TextBox 912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3" name="TextBox 912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4" name="TextBox 912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5" name="TextBox 912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6" name="TextBox 912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7" name="TextBox 912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8" name="TextBox 912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29" name="TextBox 912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0" name="TextBox 912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1" name="TextBox 913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2" name="TextBox 913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3" name="TextBox 913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4" name="TextBox 913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5" name="TextBox 913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6" name="TextBox 913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7" name="TextBox 913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8" name="TextBox 913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39" name="TextBox 913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0" name="TextBox 913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1" name="TextBox 914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2" name="TextBox 914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3" name="TextBox 914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4" name="TextBox 914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5" name="TextBox 914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6" name="TextBox 914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7" name="TextBox 914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8" name="TextBox 914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49" name="TextBox 914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0" name="TextBox 914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1" name="TextBox 915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2" name="TextBox 915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3" name="TextBox 915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4" name="TextBox 915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5" name="TextBox 915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6" name="TextBox 915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7" name="TextBox 915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8" name="TextBox 915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59" name="TextBox 915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0" name="TextBox 915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1" name="TextBox 916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2" name="TextBox 916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3" name="TextBox 916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4" name="TextBox 916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5" name="TextBox 916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6" name="TextBox 916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7" name="TextBox 916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8" name="TextBox 916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69" name="TextBox 916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0" name="TextBox 916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1" name="TextBox 917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2" name="TextBox 917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3" name="TextBox 917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4" name="TextBox 917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5" name="TextBox 917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6" name="TextBox 917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7" name="TextBox 917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8" name="TextBox 917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79" name="TextBox 917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0" name="TextBox 917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1" name="TextBox 918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2" name="TextBox 918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3" name="TextBox 918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4" name="TextBox 918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5" name="TextBox 918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6" name="TextBox 918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7" name="TextBox 918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8" name="TextBox 918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89" name="TextBox 918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0" name="TextBox 918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1" name="TextBox 919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2" name="TextBox 919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3" name="TextBox 919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4" name="TextBox 919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5" name="TextBox 919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6" name="TextBox 919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7" name="TextBox 919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8" name="TextBox 919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199" name="TextBox 919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0" name="TextBox 919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1" name="TextBox 920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2" name="TextBox 920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3" name="TextBox 920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4" name="TextBox 920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5" name="TextBox 920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6" name="TextBox 920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7" name="TextBox 920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8" name="TextBox 920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09" name="TextBox 920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0" name="TextBox 920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1" name="TextBox 921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2" name="TextBox 921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3" name="TextBox 921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4" name="TextBox 921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5" name="TextBox 921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6" name="TextBox 921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7" name="TextBox 921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8" name="TextBox 921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19" name="TextBox 921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0" name="TextBox 921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1" name="TextBox 922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2" name="TextBox 922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3" name="TextBox 922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4" name="TextBox 922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5" name="TextBox 922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6" name="TextBox 922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7" name="TextBox 922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8" name="TextBox 922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29" name="TextBox 922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0" name="TextBox 922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1" name="TextBox 923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2" name="TextBox 923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3" name="TextBox 923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4" name="TextBox 923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5" name="TextBox 923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6" name="TextBox 923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7" name="TextBox 923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8" name="TextBox 923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39" name="TextBox 923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0" name="TextBox 923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1" name="TextBox 924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2" name="TextBox 924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3" name="TextBox 924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4" name="TextBox 924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5" name="TextBox 924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6" name="TextBox 924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7" name="TextBox 924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8" name="TextBox 924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49" name="TextBox 924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0" name="TextBox 924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1" name="TextBox 925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2" name="TextBox 925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3" name="TextBox 925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4" name="TextBox 925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5" name="TextBox 925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6" name="TextBox 925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7" name="TextBox 925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8" name="TextBox 925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59" name="TextBox 925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0" name="TextBox 925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1" name="TextBox 926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2" name="TextBox 9261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3" name="TextBox 9262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4" name="TextBox 9263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5" name="TextBox 9264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6" name="TextBox 9265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7" name="TextBox 9266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8" name="TextBox 9267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69" name="TextBox 9268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70" name="TextBox 9269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452</xdr:row>
      <xdr:rowOff>0</xdr:rowOff>
    </xdr:from>
    <xdr:ext cx="73607" cy="264560"/>
    <xdr:sp macro="" textlink="">
      <xdr:nvSpPr>
        <xdr:cNvPr id="9271" name="TextBox 9270"/>
        <xdr:cNvSpPr txBox="1"/>
      </xdr:nvSpPr>
      <xdr:spPr>
        <a:xfrm>
          <a:off x="5275262" y="5223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72" name="TextBox 9271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73" name="TextBox 9272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74" name="TextBox 9273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75" name="TextBox 9274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76" name="TextBox 9275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77" name="TextBox 9276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78" name="TextBox 9277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79" name="TextBox 9278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0" name="TextBox 9279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1" name="TextBox 9280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2" name="TextBox 9281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3" name="TextBox 9282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4" name="TextBox 9283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5" name="TextBox 9284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6" name="TextBox 9285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7" name="TextBox 9286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8" name="TextBox 9287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89" name="TextBox 9288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0" name="TextBox 9289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1" name="TextBox 9290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2" name="TextBox 9291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3" name="TextBox 9292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4" name="TextBox 9293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5" name="TextBox 9294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6" name="TextBox 9295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7" name="TextBox 9296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8" name="TextBox 9297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299" name="TextBox 9298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0" name="TextBox 9299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1" name="TextBox 9300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2" name="TextBox 9301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3" name="TextBox 9302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4" name="TextBox 9303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5" name="TextBox 9304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6" name="TextBox 9305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7" name="TextBox 9306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8" name="TextBox 9307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09" name="TextBox 9308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0" name="TextBox 9309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1" name="TextBox 9310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2" name="TextBox 9311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3" name="TextBox 9312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4" name="TextBox 9313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5" name="TextBox 9314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6" name="TextBox 9315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7" name="TextBox 9316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8" name="TextBox 9317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19" name="TextBox 9318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0" name="TextBox 9319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1" name="TextBox 9320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2" name="TextBox 9321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3" name="TextBox 9322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4" name="TextBox 9323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5" name="TextBox 9324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6" name="TextBox 9325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7" name="TextBox 9326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8" name="TextBox 9327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29" name="TextBox 9328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0" name="TextBox 9329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1" name="TextBox 9330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2" name="TextBox 9331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3" name="TextBox 9332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4" name="TextBox 9333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5" name="TextBox 9334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6" name="TextBox 9335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7" name="TextBox 9336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8" name="TextBox 9337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39" name="TextBox 9338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40" name="TextBox 9339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41" name="TextBox 9340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42" name="TextBox 9341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9343" name="TextBox 9342"/>
        <xdr:cNvSpPr txBox="1"/>
      </xdr:nvSpPr>
      <xdr:spPr>
        <a:xfrm>
          <a:off x="5275262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44" name="TextBox 9343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45" name="TextBox 9344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46" name="TextBox 9345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47" name="TextBox 9346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48" name="TextBox 9347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49" name="TextBox 9348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0" name="TextBox 9349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1" name="TextBox 9350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2" name="TextBox 9351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3" name="TextBox 9352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4" name="TextBox 9353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5" name="TextBox 9354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6" name="TextBox 9355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7" name="TextBox 9356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8" name="TextBox 9357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59" name="TextBox 9358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0" name="TextBox 9359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1" name="TextBox 9360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2" name="TextBox 9361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3" name="TextBox 9362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4" name="TextBox 9363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5" name="TextBox 9364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6" name="TextBox 9365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7" name="TextBox 9366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8" name="TextBox 9367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69" name="TextBox 9368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0" name="TextBox 9369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1" name="TextBox 9370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2" name="TextBox 9371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3" name="TextBox 9372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4" name="TextBox 9373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5" name="TextBox 9374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6" name="TextBox 9375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7" name="TextBox 9376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8" name="TextBox 9377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463</xdr:row>
      <xdr:rowOff>0</xdr:rowOff>
    </xdr:from>
    <xdr:ext cx="73607" cy="264560"/>
    <xdr:sp macro="" textlink="">
      <xdr:nvSpPr>
        <xdr:cNvPr id="9379" name="TextBox 9378"/>
        <xdr:cNvSpPr txBox="1"/>
      </xdr:nvSpPr>
      <xdr:spPr>
        <a:xfrm>
          <a:off x="5275262" y="535876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0" name="TextBox 9379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1" name="TextBox 9380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2" name="TextBox 9381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3" name="TextBox 9382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4" name="TextBox 9383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5" name="TextBox 9384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6" name="TextBox 9385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7" name="TextBox 9386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8" name="TextBox 9387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89" name="TextBox 9388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0" name="TextBox 9389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1" name="TextBox 9390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2" name="TextBox 9391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3" name="TextBox 9392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4" name="TextBox 9393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5" name="TextBox 9394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6" name="TextBox 9395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7" name="TextBox 9396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8" name="TextBox 9397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399" name="TextBox 9398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0" name="TextBox 9399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1" name="TextBox 9400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2" name="TextBox 9401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3" name="TextBox 9402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4" name="TextBox 9403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5" name="TextBox 9404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6" name="TextBox 9405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7" name="TextBox 9406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8" name="TextBox 9407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09" name="TextBox 9408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10" name="TextBox 9409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11" name="TextBox 9410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12" name="TextBox 9411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13" name="TextBox 9412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14" name="TextBox 9413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462</xdr:row>
      <xdr:rowOff>0</xdr:rowOff>
    </xdr:from>
    <xdr:ext cx="73607" cy="264560"/>
    <xdr:sp macro="" textlink="">
      <xdr:nvSpPr>
        <xdr:cNvPr id="9415" name="TextBox 9414"/>
        <xdr:cNvSpPr txBox="1"/>
      </xdr:nvSpPr>
      <xdr:spPr>
        <a:xfrm>
          <a:off x="7875587" y="53263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16" name="TextBox 9415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17" name="TextBox 9416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18" name="TextBox 9417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19" name="TextBox 9418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0" name="TextBox 9419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1" name="TextBox 9420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2" name="TextBox 9421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3" name="TextBox 9422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4" name="TextBox 9423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5" name="TextBox 9424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6" name="TextBox 9425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7" name="TextBox 9426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8" name="TextBox 9427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29" name="TextBox 9428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0" name="TextBox 9429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1" name="TextBox 9430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2" name="TextBox 9431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3" name="TextBox 9432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4" name="TextBox 9433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5" name="TextBox 9434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6" name="TextBox 9435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7" name="TextBox 9436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8" name="TextBox 9437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39" name="TextBox 9438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0" name="TextBox 9439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1" name="TextBox 9440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2" name="TextBox 9441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3" name="TextBox 9442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4" name="TextBox 9443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5" name="TextBox 9444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6" name="TextBox 9445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7" name="TextBox 9446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8" name="TextBox 9447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49" name="TextBox 9448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50" name="TextBox 9449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478</xdr:row>
      <xdr:rowOff>0</xdr:rowOff>
    </xdr:from>
    <xdr:ext cx="73607" cy="264560"/>
    <xdr:sp macro="" textlink="">
      <xdr:nvSpPr>
        <xdr:cNvPr id="9451" name="TextBox 9450"/>
        <xdr:cNvSpPr txBox="1"/>
      </xdr:nvSpPr>
      <xdr:spPr>
        <a:xfrm>
          <a:off x="5275262" y="54082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52" name="TextBox 9451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53" name="TextBox 9452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54" name="TextBox 9453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55" name="TextBox 9454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56" name="TextBox 9455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57" name="TextBox 9456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58" name="TextBox 9457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59" name="TextBox 9458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0" name="TextBox 9459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1" name="TextBox 9460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2" name="TextBox 9461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3" name="TextBox 9462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4" name="TextBox 9463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5" name="TextBox 9464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6" name="TextBox 9465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7" name="TextBox 9466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8" name="TextBox 9467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69" name="TextBox 9468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0" name="TextBox 9469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1" name="TextBox 9470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2" name="TextBox 9471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3" name="TextBox 9472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4" name="TextBox 9473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5" name="TextBox 9474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6" name="TextBox 9475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7" name="TextBox 9476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8" name="TextBox 9477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79" name="TextBox 9478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0" name="TextBox 9479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1" name="TextBox 9480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2" name="TextBox 9481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3" name="TextBox 9482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4" name="TextBox 9483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5" name="TextBox 9484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6" name="TextBox 9485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7" name="TextBox 9486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8" name="TextBox 9487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89" name="TextBox 9488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0" name="TextBox 9489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1" name="TextBox 9490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2" name="TextBox 9491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3" name="TextBox 9492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4" name="TextBox 9493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5" name="TextBox 9494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6" name="TextBox 9495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7" name="TextBox 9496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8" name="TextBox 9497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499" name="TextBox 9498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0" name="TextBox 9499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1" name="TextBox 9500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2" name="TextBox 9501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3" name="TextBox 9502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4" name="TextBox 9503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5" name="TextBox 9504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6" name="TextBox 9505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7" name="TextBox 9506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8" name="TextBox 9507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09" name="TextBox 9508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0" name="TextBox 9509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1" name="TextBox 9510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2" name="TextBox 9511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3" name="TextBox 9512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4" name="TextBox 9513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5" name="TextBox 9514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6" name="TextBox 9515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7" name="TextBox 9516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8" name="TextBox 9517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19" name="TextBox 9518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20" name="TextBox 9519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21" name="TextBox 9520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22" name="TextBox 9521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477</xdr:row>
      <xdr:rowOff>0</xdr:rowOff>
    </xdr:from>
    <xdr:ext cx="73607" cy="264560"/>
    <xdr:sp macro="" textlink="">
      <xdr:nvSpPr>
        <xdr:cNvPr id="9523" name="TextBox 9522"/>
        <xdr:cNvSpPr txBox="1"/>
      </xdr:nvSpPr>
      <xdr:spPr>
        <a:xfrm>
          <a:off x="5275262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24" name="TextBox 9523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25" name="TextBox 9524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26" name="TextBox 9525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27" name="TextBox 9526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28" name="TextBox 9527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29" name="TextBox 9528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0" name="TextBox 9529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1" name="TextBox 9530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2" name="TextBox 9531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3" name="TextBox 9532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4" name="TextBox 9533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5" name="TextBox 9534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6" name="TextBox 9535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7" name="TextBox 9536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8" name="TextBox 9537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39" name="TextBox 9538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0" name="TextBox 9539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1" name="TextBox 9540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2" name="TextBox 9541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3" name="TextBox 9542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4" name="TextBox 9543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5" name="TextBox 9544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6" name="TextBox 9545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7" name="TextBox 9546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8" name="TextBox 9547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49" name="TextBox 9548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0" name="TextBox 9549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1" name="TextBox 9550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2" name="TextBox 9551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3" name="TextBox 9552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4" name="TextBox 9553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5" name="TextBox 9554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6" name="TextBox 9555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7" name="TextBox 9556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8" name="TextBox 9557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59" name="TextBox 9558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0" name="TextBox 9559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1" name="TextBox 9560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2" name="TextBox 9561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3" name="TextBox 9562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4" name="TextBox 9563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5" name="TextBox 9564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6" name="TextBox 9565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7" name="TextBox 9566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8" name="TextBox 9567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69" name="TextBox 9568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0" name="TextBox 9569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1" name="TextBox 9570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2" name="TextBox 9571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3" name="TextBox 9572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4" name="TextBox 9573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5" name="TextBox 9574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6" name="TextBox 9575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7" name="TextBox 9576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8" name="TextBox 9577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79" name="TextBox 9578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0" name="TextBox 9579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1" name="TextBox 9580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2" name="TextBox 9581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3" name="TextBox 9582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4" name="TextBox 9583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5" name="TextBox 9584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6" name="TextBox 9585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7" name="TextBox 9586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8" name="TextBox 9587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89" name="TextBox 9588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90" name="TextBox 9589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91" name="TextBox 9590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92" name="TextBox 9591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93" name="TextBox 9592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94" name="TextBox 9593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477</xdr:row>
      <xdr:rowOff>0</xdr:rowOff>
    </xdr:from>
    <xdr:ext cx="73607" cy="264560"/>
    <xdr:sp macro="" textlink="">
      <xdr:nvSpPr>
        <xdr:cNvPr id="9595" name="TextBox 9594"/>
        <xdr:cNvSpPr txBox="1"/>
      </xdr:nvSpPr>
      <xdr:spPr>
        <a:xfrm>
          <a:off x="7875587" y="539115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596" name="TextBox 9595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597" name="TextBox 9596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598" name="TextBox 9597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599" name="TextBox 9598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0" name="TextBox 9599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1" name="TextBox 9600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2" name="TextBox 9601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3" name="TextBox 9602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4" name="TextBox 9603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5" name="TextBox 9604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6" name="TextBox 9605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7" name="TextBox 9606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8" name="TextBox 9607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09" name="TextBox 9608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0" name="TextBox 9609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1" name="TextBox 9610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2" name="TextBox 9611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3" name="TextBox 9612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4" name="TextBox 9613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5" name="TextBox 9614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6" name="TextBox 9615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7" name="TextBox 9616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8" name="TextBox 9617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19" name="TextBox 9618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0" name="TextBox 9619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1" name="TextBox 9620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2" name="TextBox 9621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3" name="TextBox 9622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4" name="TextBox 9623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5" name="TextBox 9624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6" name="TextBox 9625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7" name="TextBox 9626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8" name="TextBox 9627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29" name="TextBox 9628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30" name="TextBox 9629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468</xdr:row>
      <xdr:rowOff>0</xdr:rowOff>
    </xdr:from>
    <xdr:ext cx="73607" cy="264560"/>
    <xdr:sp macro="" textlink="">
      <xdr:nvSpPr>
        <xdr:cNvPr id="9631" name="TextBox 9630"/>
        <xdr:cNvSpPr txBox="1"/>
      </xdr:nvSpPr>
      <xdr:spPr>
        <a:xfrm>
          <a:off x="5275262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32" name="TextBox 9631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33" name="TextBox 9632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34" name="TextBox 9633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35" name="TextBox 9634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36" name="TextBox 9635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37" name="TextBox 9636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38" name="TextBox 9637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39" name="TextBox 9638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0" name="TextBox 9639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1" name="TextBox 9640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2" name="TextBox 9641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3" name="TextBox 9642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4" name="TextBox 9643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5" name="TextBox 9644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6" name="TextBox 9645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7" name="TextBox 9646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8" name="TextBox 9647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49" name="TextBox 9648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0" name="TextBox 9649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1" name="TextBox 9650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2" name="TextBox 9651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3" name="TextBox 9652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4" name="TextBox 9653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5" name="TextBox 9654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6" name="TextBox 9655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7" name="TextBox 9656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8" name="TextBox 9657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59" name="TextBox 9658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0" name="TextBox 9659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1" name="TextBox 9660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2" name="TextBox 9661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3" name="TextBox 9662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4" name="TextBox 9663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5" name="TextBox 9664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6" name="TextBox 9665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7" name="TextBox 9666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8" name="TextBox 9667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69" name="TextBox 9668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0" name="TextBox 9669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1" name="TextBox 9670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2" name="TextBox 9671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3" name="TextBox 9672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4" name="TextBox 9673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5" name="TextBox 9674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6" name="TextBox 9675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7" name="TextBox 9676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8" name="TextBox 9677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79" name="TextBox 9678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0" name="TextBox 9679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1" name="TextBox 9680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2" name="TextBox 9681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3" name="TextBox 9682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4" name="TextBox 9683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5" name="TextBox 9684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6" name="TextBox 9685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7" name="TextBox 9686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8" name="TextBox 9687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89" name="TextBox 9688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0" name="TextBox 9689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1" name="TextBox 9690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2" name="TextBox 9691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3" name="TextBox 9692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4" name="TextBox 9693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5" name="TextBox 9694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6" name="TextBox 9695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7" name="TextBox 9696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8" name="TextBox 9697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699" name="TextBox 9698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700" name="TextBox 9699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701" name="TextBox 9700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702" name="TextBox 9701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469</xdr:row>
      <xdr:rowOff>0</xdr:rowOff>
    </xdr:from>
    <xdr:ext cx="73607" cy="264560"/>
    <xdr:sp macro="" textlink="">
      <xdr:nvSpPr>
        <xdr:cNvPr id="9703" name="TextBox 9702"/>
        <xdr:cNvSpPr txBox="1"/>
      </xdr:nvSpPr>
      <xdr:spPr>
        <a:xfrm>
          <a:off x="5275262" y="54578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04" name="TextBox 9703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05" name="TextBox 9704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06" name="TextBox 9705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07" name="TextBox 9706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08" name="TextBox 9707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09" name="TextBox 9708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0" name="TextBox 9709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1" name="TextBox 9710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2" name="TextBox 9711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3" name="TextBox 9712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4" name="TextBox 9713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5" name="TextBox 9714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6" name="TextBox 9715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7" name="TextBox 9716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8" name="TextBox 9717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19" name="TextBox 9718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0" name="TextBox 9719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1" name="TextBox 9720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2" name="TextBox 9721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3" name="TextBox 9722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4" name="TextBox 9723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5" name="TextBox 9724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6" name="TextBox 9725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7" name="TextBox 9726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8" name="TextBox 9727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29" name="TextBox 9728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0" name="TextBox 9729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1" name="TextBox 9730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2" name="TextBox 9731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3" name="TextBox 9732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4" name="TextBox 9733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5" name="TextBox 9734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6" name="TextBox 9735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7" name="TextBox 9736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8" name="TextBox 9737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39" name="TextBox 9738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0" name="TextBox 9739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1" name="TextBox 9740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2" name="TextBox 9741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3" name="TextBox 9742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4" name="TextBox 9743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5" name="TextBox 9744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6" name="TextBox 9745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7" name="TextBox 9746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8" name="TextBox 9747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49" name="TextBox 9748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0" name="TextBox 9749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1" name="TextBox 9750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2" name="TextBox 9751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3" name="TextBox 9752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4" name="TextBox 9753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5" name="TextBox 9754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6" name="TextBox 9755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7" name="TextBox 9756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8" name="TextBox 9757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59" name="TextBox 9758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0" name="TextBox 9759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1" name="TextBox 9760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2" name="TextBox 9761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3" name="TextBox 9762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4" name="TextBox 9763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5" name="TextBox 9764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6" name="TextBox 9765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7" name="TextBox 9766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8" name="TextBox 9767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69" name="TextBox 9768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70" name="TextBox 9769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71" name="TextBox 9770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72" name="TextBox 9771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73" name="TextBox 9772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74" name="TextBox 9773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468</xdr:row>
      <xdr:rowOff>0</xdr:rowOff>
    </xdr:from>
    <xdr:ext cx="73607" cy="264560"/>
    <xdr:sp macro="" textlink="">
      <xdr:nvSpPr>
        <xdr:cNvPr id="9775" name="TextBox 9774"/>
        <xdr:cNvSpPr txBox="1"/>
      </xdr:nvSpPr>
      <xdr:spPr>
        <a:xfrm>
          <a:off x="7875587" y="544068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76" name="TextBox 977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77" name="TextBox 977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78" name="TextBox 977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79" name="TextBox 977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0" name="TextBox 977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1" name="TextBox 978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2" name="TextBox 978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3" name="TextBox 978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4" name="TextBox 978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5" name="TextBox 978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6" name="TextBox 978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7" name="TextBox 978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8" name="TextBox 978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89" name="TextBox 978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0" name="TextBox 978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1" name="TextBox 979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2" name="TextBox 979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3" name="TextBox 979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4" name="TextBox 979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5" name="TextBox 979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6" name="TextBox 979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7" name="TextBox 979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8" name="TextBox 979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799" name="TextBox 979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0" name="TextBox 979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1" name="TextBox 980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2" name="TextBox 980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3" name="TextBox 980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4" name="TextBox 980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5" name="TextBox 980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6" name="TextBox 980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7" name="TextBox 980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8" name="TextBox 980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09" name="TextBox 980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0" name="TextBox 980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1" name="TextBox 981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2" name="TextBox 981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3" name="TextBox 981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4" name="TextBox 981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5" name="TextBox 981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6" name="TextBox 981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7" name="TextBox 981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8" name="TextBox 981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19" name="TextBox 981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0" name="TextBox 981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1" name="TextBox 982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2" name="TextBox 982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3" name="TextBox 982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4" name="TextBox 982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5" name="TextBox 982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6" name="TextBox 982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7" name="TextBox 982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8" name="TextBox 982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29" name="TextBox 982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0" name="TextBox 982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1" name="TextBox 983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2" name="TextBox 983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3" name="TextBox 983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4" name="TextBox 983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5" name="TextBox 983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6" name="TextBox 983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7" name="TextBox 983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8" name="TextBox 983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39" name="TextBox 983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0" name="TextBox 983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1" name="TextBox 984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2" name="TextBox 984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3" name="TextBox 984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4" name="TextBox 984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5" name="TextBox 984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6" name="TextBox 984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7" name="TextBox 984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8" name="TextBox 984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49" name="TextBox 984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0" name="TextBox 984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1" name="TextBox 985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2" name="TextBox 985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3" name="TextBox 985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4" name="TextBox 985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5" name="TextBox 985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6" name="TextBox 985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7" name="TextBox 985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8" name="TextBox 985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59" name="TextBox 985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0" name="TextBox 985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1" name="TextBox 986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2" name="TextBox 986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3" name="TextBox 986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4" name="TextBox 986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5" name="TextBox 986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6" name="TextBox 986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7" name="TextBox 986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8" name="TextBox 986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69" name="TextBox 986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0" name="TextBox 986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1" name="TextBox 987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2" name="TextBox 987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3" name="TextBox 987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4" name="TextBox 987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5" name="TextBox 987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6" name="TextBox 987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7" name="TextBox 987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8" name="TextBox 987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79" name="TextBox 987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80" name="TextBox 987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81" name="TextBox 988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82" name="TextBox 988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883" name="TextBox 988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84" name="TextBox 9883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85" name="TextBox 9884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86" name="TextBox 9885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87" name="TextBox 9886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88" name="TextBox 9887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89" name="TextBox 9888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0" name="TextBox 9889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1" name="TextBox 9890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2" name="TextBox 9891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3" name="TextBox 9892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4" name="TextBox 9893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5" name="TextBox 9894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6" name="TextBox 9895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7" name="TextBox 9896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8" name="TextBox 9897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899" name="TextBox 9898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0" name="TextBox 9899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1" name="TextBox 9900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2" name="TextBox 9901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3" name="TextBox 9902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4" name="TextBox 9903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5" name="TextBox 9904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6" name="TextBox 9905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7" name="TextBox 9906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8" name="TextBox 9907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09" name="TextBox 9908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0" name="TextBox 9909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1" name="TextBox 9910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2" name="TextBox 9911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3" name="TextBox 9912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4" name="TextBox 9913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5" name="TextBox 9914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6" name="TextBox 9915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7" name="TextBox 9916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8" name="TextBox 9917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475</xdr:row>
      <xdr:rowOff>0</xdr:rowOff>
    </xdr:from>
    <xdr:ext cx="73607" cy="264560"/>
    <xdr:sp macro="" textlink="">
      <xdr:nvSpPr>
        <xdr:cNvPr id="9919" name="TextBox 9918"/>
        <xdr:cNvSpPr txBox="1"/>
      </xdr:nvSpPr>
      <xdr:spPr>
        <a:xfrm>
          <a:off x="5275262" y="55092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0" name="TextBox 991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1" name="TextBox 992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2" name="TextBox 992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3" name="TextBox 992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4" name="TextBox 992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5" name="TextBox 992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6" name="TextBox 992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7" name="TextBox 992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8" name="TextBox 992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29" name="TextBox 992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0" name="TextBox 992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1" name="TextBox 993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2" name="TextBox 993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3" name="TextBox 993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4" name="TextBox 993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5" name="TextBox 993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6" name="TextBox 993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7" name="TextBox 993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8" name="TextBox 993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39" name="TextBox 993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0" name="TextBox 993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1" name="TextBox 994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2" name="TextBox 994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3" name="TextBox 994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4" name="TextBox 994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5" name="TextBox 994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6" name="TextBox 994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7" name="TextBox 994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8" name="TextBox 994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49" name="TextBox 994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0" name="TextBox 994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1" name="TextBox 995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2" name="TextBox 995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3" name="TextBox 995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4" name="TextBox 995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5" name="TextBox 995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6" name="TextBox 995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7" name="TextBox 995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8" name="TextBox 995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59" name="TextBox 995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0" name="TextBox 995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1" name="TextBox 996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2" name="TextBox 996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3" name="TextBox 996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4" name="TextBox 996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5" name="TextBox 996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6" name="TextBox 996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7" name="TextBox 996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8" name="TextBox 996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69" name="TextBox 996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0" name="TextBox 996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1" name="TextBox 997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2" name="TextBox 997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3" name="TextBox 997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4" name="TextBox 997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5" name="TextBox 997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6" name="TextBox 997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7" name="TextBox 997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8" name="TextBox 997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79" name="TextBox 997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0" name="TextBox 997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1" name="TextBox 998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2" name="TextBox 998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3" name="TextBox 998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4" name="TextBox 998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5" name="TextBox 998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6" name="TextBox 998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7" name="TextBox 998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8" name="TextBox 998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89" name="TextBox 998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0" name="TextBox 998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1" name="TextBox 999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2" name="TextBox 999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3" name="TextBox 999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4" name="TextBox 999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5" name="TextBox 999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6" name="TextBox 999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7" name="TextBox 999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8" name="TextBox 999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9999" name="TextBox 999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0" name="TextBox 999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1" name="TextBox 1000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2" name="TextBox 1000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3" name="TextBox 1000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4" name="TextBox 1000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5" name="TextBox 1000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6" name="TextBox 1000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7" name="TextBox 1000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8" name="TextBox 1000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09" name="TextBox 1000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0" name="TextBox 1000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1" name="TextBox 1001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2" name="TextBox 1001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3" name="TextBox 1001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4" name="TextBox 1001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5" name="TextBox 1001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6" name="TextBox 1001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7" name="TextBox 1001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8" name="TextBox 1001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19" name="TextBox 1001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0" name="TextBox 1001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1" name="TextBox 1002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2" name="TextBox 1002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3" name="TextBox 1002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4" name="TextBox 1002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5" name="TextBox 1002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6" name="TextBox 1002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7" name="TextBox 1002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8" name="TextBox 1002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29" name="TextBox 1002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0" name="TextBox 1002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1" name="TextBox 1003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2" name="TextBox 1003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3" name="TextBox 1003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4" name="TextBox 1003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5" name="TextBox 1003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6" name="TextBox 1003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7" name="TextBox 1003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8" name="TextBox 1003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39" name="TextBox 1003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0" name="TextBox 1003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1" name="TextBox 1004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2" name="TextBox 1004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3" name="TextBox 1004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4" name="TextBox 1004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5" name="TextBox 1004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6" name="TextBox 1004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7" name="TextBox 1004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8" name="TextBox 1004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49" name="TextBox 1004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0" name="TextBox 1004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1" name="TextBox 1005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2" name="TextBox 1005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3" name="TextBox 1005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4" name="TextBox 1005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5" name="TextBox 1005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6" name="TextBox 1005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7" name="TextBox 1005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8" name="TextBox 1005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59" name="TextBox 1005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0" name="TextBox 1005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1" name="TextBox 1006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2" name="TextBox 1006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3" name="TextBox 1006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4" name="TextBox 1006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5" name="TextBox 1006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6" name="TextBox 1006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7" name="TextBox 1006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8" name="TextBox 1006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69" name="TextBox 1006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0" name="TextBox 1006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1" name="TextBox 1007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2" name="TextBox 1007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3" name="TextBox 1007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4" name="TextBox 1007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5" name="TextBox 1007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6" name="TextBox 1007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7" name="TextBox 1007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8" name="TextBox 1007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79" name="TextBox 1007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0" name="TextBox 1007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1" name="TextBox 1008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2" name="TextBox 1008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3" name="TextBox 1008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4" name="TextBox 1008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5" name="TextBox 1008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6" name="TextBox 1008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7" name="TextBox 1008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8" name="TextBox 1008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89" name="TextBox 1008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0" name="TextBox 1008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1" name="TextBox 1009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2" name="TextBox 1009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3" name="TextBox 1009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4" name="TextBox 1009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5" name="TextBox 1009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6" name="TextBox 1009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7" name="TextBox 1009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8" name="TextBox 1009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099" name="TextBox 1009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0" name="TextBox 1009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1" name="TextBox 1010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2" name="TextBox 1010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3" name="TextBox 1010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4" name="TextBox 1010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5" name="TextBox 1010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6" name="TextBox 1010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7" name="TextBox 1010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8" name="TextBox 1010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09" name="TextBox 1010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0" name="TextBox 1010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1" name="TextBox 1011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2" name="TextBox 1011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3" name="TextBox 1011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4" name="TextBox 1011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5" name="TextBox 1011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6" name="TextBox 1011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7" name="TextBox 1011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8" name="TextBox 1011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19" name="TextBox 1011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0" name="TextBox 1011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1" name="TextBox 1012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2" name="TextBox 1012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3" name="TextBox 1012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4" name="TextBox 1012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5" name="TextBox 1012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6" name="TextBox 1012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7" name="TextBox 1012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8" name="TextBox 1012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29" name="TextBox 1012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0" name="TextBox 1012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1" name="TextBox 1013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2" name="TextBox 1013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3" name="TextBox 1013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4" name="TextBox 1013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5" name="TextBox 1013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6" name="TextBox 1013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7" name="TextBox 1013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8" name="TextBox 1013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39" name="TextBox 1013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0" name="TextBox 1013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1" name="TextBox 1014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2" name="TextBox 1014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3" name="TextBox 1014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4" name="TextBox 1014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5" name="TextBox 1014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6" name="TextBox 1014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7" name="TextBox 1014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8" name="TextBox 1014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49" name="TextBox 1014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0" name="TextBox 1014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1" name="TextBox 1015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2" name="TextBox 1015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3" name="TextBox 1015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4" name="TextBox 1015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5" name="TextBox 1015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6" name="TextBox 1015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7" name="TextBox 1015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8" name="TextBox 1015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59" name="TextBox 1015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0" name="TextBox 1015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1" name="TextBox 1016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2" name="TextBox 1016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3" name="TextBox 1016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4" name="TextBox 1016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5" name="TextBox 1016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6" name="TextBox 1016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7" name="TextBox 1016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8" name="TextBox 1016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69" name="TextBox 1016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0" name="TextBox 1016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1" name="TextBox 1017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2" name="TextBox 1017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3" name="TextBox 1017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4" name="TextBox 1017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5" name="TextBox 1017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6" name="TextBox 1017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7" name="TextBox 1017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8" name="TextBox 1017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79" name="TextBox 1017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0" name="TextBox 1017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1" name="TextBox 1018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2" name="TextBox 1018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3" name="TextBox 1018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4" name="TextBox 1018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5" name="TextBox 1018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6" name="TextBox 1018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7" name="TextBox 1018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8" name="TextBox 1018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89" name="TextBox 1018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0" name="TextBox 1018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1" name="TextBox 1019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2" name="TextBox 1019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3" name="TextBox 1019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4" name="TextBox 1019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5" name="TextBox 1019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6" name="TextBox 1019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7" name="TextBox 1019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8" name="TextBox 1019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199" name="TextBox 1019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0" name="TextBox 1019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1" name="TextBox 1020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2" name="TextBox 1020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3" name="TextBox 1020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4" name="TextBox 1020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5" name="TextBox 1020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6" name="TextBox 1020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7" name="TextBox 1020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8" name="TextBox 1020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09" name="TextBox 1020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0" name="TextBox 1020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1" name="TextBox 1021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2" name="TextBox 1021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3" name="TextBox 1021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4" name="TextBox 1021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5" name="TextBox 1021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6" name="TextBox 1021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7" name="TextBox 1021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8" name="TextBox 1021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19" name="TextBox 1021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0" name="TextBox 1021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1" name="TextBox 1022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2" name="TextBox 1022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3" name="TextBox 1022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4" name="TextBox 1022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5" name="TextBox 1022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6" name="TextBox 1022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7" name="TextBox 1022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8" name="TextBox 1022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29" name="TextBox 1022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0" name="TextBox 1022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1" name="TextBox 1023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2" name="TextBox 1023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3" name="TextBox 1023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4" name="TextBox 1023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5" name="TextBox 1023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6" name="TextBox 1023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7" name="TextBox 1023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8" name="TextBox 1023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39" name="TextBox 1023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0" name="TextBox 1023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1" name="TextBox 1024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2" name="TextBox 1024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3" name="TextBox 1024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4" name="TextBox 1024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5" name="TextBox 1024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6" name="TextBox 1024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7" name="TextBox 1024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8" name="TextBox 1024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49" name="TextBox 1024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0" name="TextBox 1024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1" name="TextBox 1025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2" name="TextBox 1025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3" name="TextBox 1025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4" name="TextBox 1025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5" name="TextBox 1025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6" name="TextBox 1025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7" name="TextBox 1025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8" name="TextBox 1025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59" name="TextBox 1025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0" name="TextBox 1025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1" name="TextBox 1026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2" name="TextBox 1026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3" name="TextBox 1026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4" name="TextBox 1026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5" name="TextBox 1026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6" name="TextBox 1026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7" name="TextBox 1026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8" name="TextBox 1026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69" name="TextBox 1026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0" name="TextBox 1026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1" name="TextBox 1027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2" name="TextBox 1027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3" name="TextBox 1027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4" name="TextBox 1027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5" name="TextBox 1027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6" name="TextBox 1027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7" name="TextBox 1027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8" name="TextBox 1027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79" name="TextBox 1027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0" name="TextBox 1027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1" name="TextBox 1028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2" name="TextBox 1028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3" name="TextBox 1028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4" name="TextBox 1028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5" name="TextBox 1028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6" name="TextBox 1028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7" name="TextBox 1028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8" name="TextBox 1028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89" name="TextBox 1028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0" name="TextBox 1028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1" name="TextBox 1029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2" name="TextBox 1029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3" name="TextBox 1029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4" name="TextBox 1029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5" name="TextBox 1029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6" name="TextBox 1029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7" name="TextBox 1029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8" name="TextBox 1029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299" name="TextBox 1029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0" name="TextBox 1029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1" name="TextBox 1030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2" name="TextBox 1030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3" name="TextBox 1030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4" name="TextBox 1030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5" name="TextBox 1030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6" name="TextBox 1030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7" name="TextBox 1030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8" name="TextBox 1030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09" name="TextBox 1030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0" name="TextBox 1030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1" name="TextBox 1031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2" name="TextBox 1031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3" name="TextBox 1031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4" name="TextBox 1031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5" name="TextBox 1031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6" name="TextBox 1031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7" name="TextBox 1031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8" name="TextBox 1031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19" name="TextBox 1031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0" name="TextBox 1031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1" name="TextBox 1032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2" name="TextBox 1032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3" name="TextBox 1032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4" name="TextBox 1032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5" name="TextBox 1032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6" name="TextBox 1032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7" name="TextBox 1032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8" name="TextBox 1032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29" name="TextBox 1032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0" name="TextBox 1032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1" name="TextBox 1033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2" name="TextBox 1033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3" name="TextBox 1033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4" name="TextBox 1033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5" name="TextBox 1033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6" name="TextBox 1033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7" name="TextBox 1033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8" name="TextBox 1033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39" name="TextBox 1033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0" name="TextBox 1033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1" name="TextBox 1034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2" name="TextBox 1034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3" name="TextBox 1034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4" name="TextBox 1034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5" name="TextBox 1034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6" name="TextBox 1034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7" name="TextBox 1034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8" name="TextBox 1034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49" name="TextBox 1034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0" name="TextBox 1034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1" name="TextBox 1035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2" name="TextBox 1035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3" name="TextBox 1035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4" name="TextBox 1035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5" name="TextBox 1035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6" name="TextBox 1035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7" name="TextBox 1035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8" name="TextBox 1035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59" name="TextBox 1035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0" name="TextBox 1035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1" name="TextBox 1036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2" name="TextBox 1036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3" name="TextBox 1036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4" name="TextBox 1036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5" name="TextBox 1036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6" name="TextBox 1036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7" name="TextBox 1036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8" name="TextBox 1036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69" name="TextBox 1036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0" name="TextBox 1036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1" name="TextBox 1037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2" name="TextBox 1037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3" name="TextBox 1037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4" name="TextBox 1037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5" name="TextBox 1037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6" name="TextBox 1037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7" name="TextBox 1037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8" name="TextBox 10377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79" name="TextBox 10378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80" name="TextBox 10379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81" name="TextBox 10380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82" name="TextBox 10381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83" name="TextBox 10382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84" name="TextBox 10383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85" name="TextBox 10384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86" name="TextBox 10385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474</xdr:row>
      <xdr:rowOff>0</xdr:rowOff>
    </xdr:from>
    <xdr:ext cx="73607" cy="264560"/>
    <xdr:sp macro="" textlink="">
      <xdr:nvSpPr>
        <xdr:cNvPr id="10387" name="TextBox 10386"/>
        <xdr:cNvSpPr txBox="1"/>
      </xdr:nvSpPr>
      <xdr:spPr>
        <a:xfrm>
          <a:off x="5275262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88" name="TextBox 10387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89" name="TextBox 10388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0" name="TextBox 10389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1" name="TextBox 10390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2" name="TextBox 10391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3" name="TextBox 10392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4" name="TextBox 10393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5" name="TextBox 10394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6" name="TextBox 10395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7" name="TextBox 10396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8" name="TextBox 10397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399" name="TextBox 10398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0" name="TextBox 10399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1" name="TextBox 10400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2" name="TextBox 10401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3" name="TextBox 10402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4" name="TextBox 10403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5" name="TextBox 10404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6" name="TextBox 10405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7" name="TextBox 10406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8" name="TextBox 10407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09" name="TextBox 10408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0" name="TextBox 10409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1" name="TextBox 10410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2" name="TextBox 10411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3" name="TextBox 10412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4" name="TextBox 10413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5" name="TextBox 10414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6" name="TextBox 10415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7" name="TextBox 10416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8" name="TextBox 10417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19" name="TextBox 10418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0" name="TextBox 10419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1" name="TextBox 10420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2" name="TextBox 10421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3" name="TextBox 10422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4" name="TextBox 10423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5" name="TextBox 10424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6" name="TextBox 10425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7" name="TextBox 10426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8" name="TextBox 10427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29" name="TextBox 10428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0" name="TextBox 10429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1" name="TextBox 10430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2" name="TextBox 10431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3" name="TextBox 10432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4" name="TextBox 10433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5" name="TextBox 10434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6" name="TextBox 10435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7" name="TextBox 10436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8" name="TextBox 10437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39" name="TextBox 10438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0" name="TextBox 10439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1" name="TextBox 10440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2" name="TextBox 10441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3" name="TextBox 10442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4" name="TextBox 10443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5" name="TextBox 10444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6" name="TextBox 10445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7" name="TextBox 10446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8" name="TextBox 10447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49" name="TextBox 10448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0" name="TextBox 10449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1" name="TextBox 10450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2" name="TextBox 10451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3" name="TextBox 10452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4" name="TextBox 10453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5" name="TextBox 10454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6" name="TextBox 10455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7" name="TextBox 10456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8" name="TextBox 10457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474</xdr:row>
      <xdr:rowOff>0</xdr:rowOff>
    </xdr:from>
    <xdr:ext cx="73607" cy="264560"/>
    <xdr:sp macro="" textlink="">
      <xdr:nvSpPr>
        <xdr:cNvPr id="10459" name="TextBox 10458"/>
        <xdr:cNvSpPr txBox="1"/>
      </xdr:nvSpPr>
      <xdr:spPr>
        <a:xfrm>
          <a:off x="7875587" y="54892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0" name="TextBox 10459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1" name="TextBox 10460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2" name="TextBox 10461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3" name="TextBox 10462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4" name="TextBox 10463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5" name="TextBox 10464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6" name="TextBox 10465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7" name="TextBox 10466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8" name="TextBox 10467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69" name="TextBox 10468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70" name="TextBox 10469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71" name="TextBox 10470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72" name="TextBox 10471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73" name="TextBox 10472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74" name="TextBox 10473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75" name="TextBox 10474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76" name="TextBox 10475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578</xdr:row>
      <xdr:rowOff>0</xdr:rowOff>
    </xdr:from>
    <xdr:ext cx="73607" cy="264560"/>
    <xdr:sp macro="" textlink="">
      <xdr:nvSpPr>
        <xdr:cNvPr id="10477" name="TextBox 10476"/>
        <xdr:cNvSpPr txBox="1"/>
      </xdr:nvSpPr>
      <xdr:spPr>
        <a:xfrm>
          <a:off x="5275262" y="591788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78" name="TextBox 10477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79" name="TextBox 10478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0" name="TextBox 10479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1" name="TextBox 10480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2" name="TextBox 10481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3" name="TextBox 10482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4" name="TextBox 10483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5" name="TextBox 10484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6" name="TextBox 10485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7" name="TextBox 10486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8" name="TextBox 10487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89" name="TextBox 10488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90" name="TextBox 10489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91" name="TextBox 10490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92" name="TextBox 10491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93" name="TextBox 10492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94" name="TextBox 10493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608</xdr:row>
      <xdr:rowOff>0</xdr:rowOff>
    </xdr:from>
    <xdr:ext cx="73607" cy="264560"/>
    <xdr:sp macro="" textlink="">
      <xdr:nvSpPr>
        <xdr:cNvPr id="10495" name="TextBox 10494"/>
        <xdr:cNvSpPr txBox="1"/>
      </xdr:nvSpPr>
      <xdr:spPr>
        <a:xfrm>
          <a:off x="5275262" y="61607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496" name="TextBox 10495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497" name="TextBox 10496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498" name="TextBox 10497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499" name="TextBox 10498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0" name="TextBox 10499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1" name="TextBox 10500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2" name="TextBox 10501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3" name="TextBox 10502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4" name="TextBox 10503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5" name="TextBox 10504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6" name="TextBox 10505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7" name="TextBox 10506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8" name="TextBox 10507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09" name="TextBox 10508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10" name="TextBox 10509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11" name="TextBox 10510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12" name="TextBox 10511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611</xdr:row>
      <xdr:rowOff>0</xdr:rowOff>
    </xdr:from>
    <xdr:ext cx="73607" cy="264560"/>
    <xdr:sp macro="" textlink="">
      <xdr:nvSpPr>
        <xdr:cNvPr id="10513" name="TextBox 10512"/>
        <xdr:cNvSpPr txBox="1"/>
      </xdr:nvSpPr>
      <xdr:spPr>
        <a:xfrm>
          <a:off x="5275262" y="62283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14" name="TextBox 10513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15" name="TextBox 10514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16" name="TextBox 10515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17" name="TextBox 10516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18" name="TextBox 10517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19" name="TextBox 10518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0" name="TextBox 10519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1" name="TextBox 10520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2" name="TextBox 10521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3" name="TextBox 10522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4" name="TextBox 10523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5" name="TextBox 10524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6" name="TextBox 10525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7" name="TextBox 10526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8" name="TextBox 10527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29" name="TextBox 10528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30" name="TextBox 10529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619</xdr:row>
      <xdr:rowOff>0</xdr:rowOff>
    </xdr:from>
    <xdr:ext cx="73607" cy="264560"/>
    <xdr:sp macro="" textlink="">
      <xdr:nvSpPr>
        <xdr:cNvPr id="10531" name="TextBox 10530"/>
        <xdr:cNvSpPr txBox="1"/>
      </xdr:nvSpPr>
      <xdr:spPr>
        <a:xfrm>
          <a:off x="5275262" y="629602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32" name="TextBox 10531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33" name="TextBox 10532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34" name="TextBox 10533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35" name="TextBox 10534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36" name="TextBox 10535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37" name="TextBox 10536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38" name="TextBox 10537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39" name="TextBox 10538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0" name="TextBox 10539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1" name="TextBox 10540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2" name="TextBox 10541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3" name="TextBox 10542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4" name="TextBox 10543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5" name="TextBox 10544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6" name="TextBox 10545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7" name="TextBox 10546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8" name="TextBox 10547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628</xdr:row>
      <xdr:rowOff>0</xdr:rowOff>
    </xdr:from>
    <xdr:ext cx="73607" cy="264560"/>
    <xdr:sp macro="" textlink="">
      <xdr:nvSpPr>
        <xdr:cNvPr id="10549" name="TextBox 10548"/>
        <xdr:cNvSpPr txBox="1"/>
      </xdr:nvSpPr>
      <xdr:spPr>
        <a:xfrm>
          <a:off x="5275262" y="63636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0" name="TextBox 10549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1" name="TextBox 10550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2" name="TextBox 10551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3" name="TextBox 10552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4" name="TextBox 10553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5" name="TextBox 10554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6" name="TextBox 10555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7" name="TextBox 10556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8" name="TextBox 10557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59" name="TextBox 10558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0" name="TextBox 10559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1" name="TextBox 10560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2" name="TextBox 10561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3" name="TextBox 10562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4" name="TextBox 10563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5" name="TextBox 10564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6" name="TextBox 10565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7" name="TextBox 10566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8" name="TextBox 10567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69" name="TextBox 10568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0" name="TextBox 10569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1" name="TextBox 10570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2" name="TextBox 10571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3" name="TextBox 10572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4" name="TextBox 10573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5" name="TextBox 10574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6" name="TextBox 10575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7" name="TextBox 10576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8" name="TextBox 10577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79" name="TextBox 10578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0" name="TextBox 10579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1" name="TextBox 10580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2" name="TextBox 10581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3" name="TextBox 10582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4" name="TextBox 10583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5" name="TextBox 10584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6" name="TextBox 10585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7" name="TextBox 10586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8" name="TextBox 10587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89" name="TextBox 10588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0" name="TextBox 10589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1" name="TextBox 10590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2" name="TextBox 10591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3" name="TextBox 10592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4" name="TextBox 10593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5" name="TextBox 10594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6" name="TextBox 10595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7" name="TextBox 10596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8" name="TextBox 10597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599" name="TextBox 10598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0" name="TextBox 10599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1" name="TextBox 10600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2" name="TextBox 10601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3" name="TextBox 10602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4" name="TextBox 10603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5" name="TextBox 10604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6" name="TextBox 10605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7" name="TextBox 10606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8" name="TextBox 10607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09" name="TextBox 10608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0" name="TextBox 10609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1" name="TextBox 10610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2" name="TextBox 10611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3" name="TextBox 10612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4" name="TextBox 10613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5" name="TextBox 10614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6" name="TextBox 10615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7" name="TextBox 10616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8" name="TextBox 10617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19" name="TextBox 10618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20" name="TextBox 10619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665</xdr:row>
      <xdr:rowOff>0</xdr:rowOff>
    </xdr:from>
    <xdr:ext cx="73607" cy="264560"/>
    <xdr:sp macro="" textlink="">
      <xdr:nvSpPr>
        <xdr:cNvPr id="10621" name="TextBox 10620"/>
        <xdr:cNvSpPr txBox="1"/>
      </xdr:nvSpPr>
      <xdr:spPr>
        <a:xfrm>
          <a:off x="5275262" y="64322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22" name="TextBox 10621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23" name="TextBox 10622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24" name="TextBox 10623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25" name="TextBox 10624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26" name="TextBox 10625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27" name="TextBox 10626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28" name="TextBox 10627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29" name="TextBox 10628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0" name="TextBox 10629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1" name="TextBox 10630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2" name="TextBox 10631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3" name="TextBox 10632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4" name="TextBox 10633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5" name="TextBox 10634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6" name="TextBox 10635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7" name="TextBox 10636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8" name="TextBox 10637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39" name="TextBox 10638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0" name="TextBox 10639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1" name="TextBox 10640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2" name="TextBox 10641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3" name="TextBox 10642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4" name="TextBox 10643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5" name="TextBox 10644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6" name="TextBox 10645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7" name="TextBox 10646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8" name="TextBox 10647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49" name="TextBox 10648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0" name="TextBox 10649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1" name="TextBox 10650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2" name="TextBox 10651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3" name="TextBox 10652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4" name="TextBox 10653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5" name="TextBox 10654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6" name="TextBox 10655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7" name="TextBox 10656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8" name="TextBox 10657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59" name="TextBox 10658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0" name="TextBox 10659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1" name="TextBox 10660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2" name="TextBox 10661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3" name="TextBox 10662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4" name="TextBox 10663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5" name="TextBox 10664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6" name="TextBox 10665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7" name="TextBox 10666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8" name="TextBox 10667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69" name="TextBox 10668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0" name="TextBox 10669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1" name="TextBox 10670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2" name="TextBox 10671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3" name="TextBox 10672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4" name="TextBox 10673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5" name="TextBox 10674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6" name="TextBox 10675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7" name="TextBox 10676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8" name="TextBox 10677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79" name="TextBox 10678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0" name="TextBox 10679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1" name="TextBox 10680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2" name="TextBox 10681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3" name="TextBox 10682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4" name="TextBox 10683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5" name="TextBox 10684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6" name="TextBox 10685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7" name="TextBox 10686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8" name="TextBox 10687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89" name="TextBox 10688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90" name="TextBox 10689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91" name="TextBox 10690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92" name="TextBox 10691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666</xdr:row>
      <xdr:rowOff>0</xdr:rowOff>
    </xdr:from>
    <xdr:ext cx="73607" cy="264560"/>
    <xdr:sp macro="" textlink="">
      <xdr:nvSpPr>
        <xdr:cNvPr id="10693" name="TextBox 10692"/>
        <xdr:cNvSpPr txBox="1"/>
      </xdr:nvSpPr>
      <xdr:spPr>
        <a:xfrm>
          <a:off x="5275262" y="64541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694" name="TextBox 10693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695" name="TextBox 10694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696" name="TextBox 10695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697" name="TextBox 10696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698" name="TextBox 10697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699" name="TextBox 10698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0" name="TextBox 10699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1" name="TextBox 10700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2" name="TextBox 10701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3" name="TextBox 10702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4" name="TextBox 10703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5" name="TextBox 10704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6" name="TextBox 10705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7" name="TextBox 10706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8" name="TextBox 10707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09" name="TextBox 10708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0" name="TextBox 10709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1" name="TextBox 10710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2" name="TextBox 10711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3" name="TextBox 10712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4" name="TextBox 10713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5" name="TextBox 10714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6" name="TextBox 10715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7" name="TextBox 10716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8" name="TextBox 10717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19" name="TextBox 10718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0" name="TextBox 10719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1" name="TextBox 10720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2" name="TextBox 10721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3" name="TextBox 10722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4" name="TextBox 10723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5" name="TextBox 10724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6" name="TextBox 10725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7" name="TextBox 10726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8" name="TextBox 10727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29" name="TextBox 10728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0" name="TextBox 10729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1" name="TextBox 10730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2" name="TextBox 10731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3" name="TextBox 10732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4" name="TextBox 10733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5" name="TextBox 10734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6" name="TextBox 10735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7" name="TextBox 10736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8" name="TextBox 10737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39" name="TextBox 10738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0" name="TextBox 10739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1" name="TextBox 10740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2" name="TextBox 10741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3" name="TextBox 10742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4" name="TextBox 10743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5" name="TextBox 10744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6" name="TextBox 10745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7" name="TextBox 10746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8" name="TextBox 10747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49" name="TextBox 10748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0" name="TextBox 10749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1" name="TextBox 10750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2" name="TextBox 10751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3" name="TextBox 10752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4" name="TextBox 10753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5" name="TextBox 10754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6" name="TextBox 10755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7" name="TextBox 10756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8" name="TextBox 10757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59" name="TextBox 10758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60" name="TextBox 10759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61" name="TextBox 10760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62" name="TextBox 10761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63" name="TextBox 10762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64" name="TextBox 10763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667</xdr:row>
      <xdr:rowOff>0</xdr:rowOff>
    </xdr:from>
    <xdr:ext cx="73607" cy="264560"/>
    <xdr:sp macro="" textlink="">
      <xdr:nvSpPr>
        <xdr:cNvPr id="10765" name="TextBox 10764"/>
        <xdr:cNvSpPr txBox="1"/>
      </xdr:nvSpPr>
      <xdr:spPr>
        <a:xfrm>
          <a:off x="5275262" y="6476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66" name="TextBox 10765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67" name="TextBox 10766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68" name="TextBox 10767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69" name="TextBox 10768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0" name="TextBox 10769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1" name="TextBox 10770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2" name="TextBox 10771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3" name="TextBox 10772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4" name="TextBox 10773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5" name="TextBox 10774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6" name="TextBox 10775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7" name="TextBox 10776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8" name="TextBox 10777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79" name="TextBox 10778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0" name="TextBox 10779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1" name="TextBox 10780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2" name="TextBox 10781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3" name="TextBox 10782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4" name="TextBox 10783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5" name="TextBox 10784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6" name="TextBox 10785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7" name="TextBox 10786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8" name="TextBox 10787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89" name="TextBox 10788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0" name="TextBox 10789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1" name="TextBox 10790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2" name="TextBox 10791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3" name="TextBox 10792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4" name="TextBox 10793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5" name="TextBox 10794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6" name="TextBox 10795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7" name="TextBox 10796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8" name="TextBox 10797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799" name="TextBox 10798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800" name="TextBox 10799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690</xdr:row>
      <xdr:rowOff>0</xdr:rowOff>
    </xdr:from>
    <xdr:ext cx="73607" cy="264560"/>
    <xdr:sp macro="" textlink="">
      <xdr:nvSpPr>
        <xdr:cNvPr id="10801" name="TextBox 10800"/>
        <xdr:cNvSpPr txBox="1"/>
      </xdr:nvSpPr>
      <xdr:spPr>
        <a:xfrm>
          <a:off x="5275262" y="649795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02" name="TextBox 1080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03" name="TextBox 1080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04" name="TextBox 1080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05" name="TextBox 1080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06" name="TextBox 1080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07" name="TextBox 1080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08" name="TextBox 1080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09" name="TextBox 1080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0" name="TextBox 1080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1" name="TextBox 1081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2" name="TextBox 1081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3" name="TextBox 1081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4" name="TextBox 1081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5" name="TextBox 1081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6" name="TextBox 1081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7" name="TextBox 1081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8" name="TextBox 1081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19" name="TextBox 1081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0" name="TextBox 1081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1" name="TextBox 1082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2" name="TextBox 1082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3" name="TextBox 1082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4" name="TextBox 1082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5" name="TextBox 1082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6" name="TextBox 1082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7" name="TextBox 1082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8" name="TextBox 1082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29" name="TextBox 1082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0" name="TextBox 1082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1" name="TextBox 1083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2" name="TextBox 1083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3" name="TextBox 1083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4" name="TextBox 1083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5" name="TextBox 1083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6" name="TextBox 1083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7" name="TextBox 1083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8" name="TextBox 1083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39" name="TextBox 1083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0" name="TextBox 1083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1" name="TextBox 1084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2" name="TextBox 1084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3" name="TextBox 1084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4" name="TextBox 1084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5" name="TextBox 1084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6" name="TextBox 1084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7" name="TextBox 1084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8" name="TextBox 1084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49" name="TextBox 1084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0" name="TextBox 1084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1" name="TextBox 1085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2" name="TextBox 1085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3" name="TextBox 1085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4" name="TextBox 1085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5" name="TextBox 1085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6" name="TextBox 1085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7" name="TextBox 1085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8" name="TextBox 1085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59" name="TextBox 1085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0" name="TextBox 1085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1" name="TextBox 1086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2" name="TextBox 1086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3" name="TextBox 1086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4" name="TextBox 1086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5" name="TextBox 1086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6" name="TextBox 1086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7" name="TextBox 1086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8" name="TextBox 1086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69" name="TextBox 1086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0" name="TextBox 1086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1" name="TextBox 1087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2" name="TextBox 1087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3" name="TextBox 1087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4" name="TextBox 1087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5" name="TextBox 1087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6" name="TextBox 1087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7" name="TextBox 1087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8" name="TextBox 1087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79" name="TextBox 1087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0" name="TextBox 1087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1" name="TextBox 1088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2" name="TextBox 1088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3" name="TextBox 1088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4" name="TextBox 1088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5" name="TextBox 1088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6" name="TextBox 1088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7" name="TextBox 1088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8" name="TextBox 1088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89" name="TextBox 1088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0" name="TextBox 1088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1" name="TextBox 1089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2" name="TextBox 1089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3" name="TextBox 1089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4" name="TextBox 1089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5" name="TextBox 1089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6" name="TextBox 1089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7" name="TextBox 1089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8" name="TextBox 1089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899" name="TextBox 1089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0" name="TextBox 10899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1" name="TextBox 10900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2" name="TextBox 10901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3" name="TextBox 10902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4" name="TextBox 10903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5" name="TextBox 10904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6" name="TextBox 10905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7" name="TextBox 10906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8" name="TextBox 10907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691</xdr:row>
      <xdr:rowOff>0</xdr:rowOff>
    </xdr:from>
    <xdr:ext cx="73607" cy="264560"/>
    <xdr:sp macro="" textlink="">
      <xdr:nvSpPr>
        <xdr:cNvPr id="10909" name="TextBox 10908"/>
        <xdr:cNvSpPr txBox="1"/>
      </xdr:nvSpPr>
      <xdr:spPr>
        <a:xfrm>
          <a:off x="5275262" y="65236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0" name="TextBox 10909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1" name="TextBox 10910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2" name="TextBox 10911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3" name="TextBox 10912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4" name="TextBox 10913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5" name="TextBox 10914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6" name="TextBox 10915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7" name="TextBox 10916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8" name="TextBox 10917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19" name="TextBox 10918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0" name="TextBox 10919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1" name="TextBox 10920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2" name="TextBox 10921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3" name="TextBox 10922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4" name="TextBox 10923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5" name="TextBox 10924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6" name="TextBox 10925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7" name="TextBox 10926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8" name="TextBox 10927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29" name="TextBox 10928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0" name="TextBox 10929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1" name="TextBox 10930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2" name="TextBox 10931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3" name="TextBox 10932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4" name="TextBox 10933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5" name="TextBox 10934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6" name="TextBox 10935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7" name="TextBox 10936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8" name="TextBox 10937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39" name="TextBox 10938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0" name="TextBox 10939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1" name="TextBox 10940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2" name="TextBox 10941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3" name="TextBox 10942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4" name="TextBox 10943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5" name="TextBox 10944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6" name="TextBox 10945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7" name="TextBox 10946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8" name="TextBox 10947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49" name="TextBox 10948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0" name="TextBox 10949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1" name="TextBox 10950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2" name="TextBox 10951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3" name="TextBox 10952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4" name="TextBox 10953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5" name="TextBox 10954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6" name="TextBox 10955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7" name="TextBox 10956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8" name="TextBox 10957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59" name="TextBox 10958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0" name="TextBox 10959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1" name="TextBox 10960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2" name="TextBox 10961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3" name="TextBox 10962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4" name="TextBox 10963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5" name="TextBox 10964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6" name="TextBox 10965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7" name="TextBox 10966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8" name="TextBox 10967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69" name="TextBox 10968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0" name="TextBox 10969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1" name="TextBox 10970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2" name="TextBox 10971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3" name="TextBox 10972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4" name="TextBox 10973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5" name="TextBox 10974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6" name="TextBox 10975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7" name="TextBox 10976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8" name="TextBox 10977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79" name="TextBox 10978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80" name="TextBox 10979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694</xdr:row>
      <xdr:rowOff>0</xdr:rowOff>
    </xdr:from>
    <xdr:ext cx="73607" cy="264560"/>
    <xdr:sp macro="" textlink="">
      <xdr:nvSpPr>
        <xdr:cNvPr id="10981" name="TextBox 10980"/>
        <xdr:cNvSpPr txBox="1"/>
      </xdr:nvSpPr>
      <xdr:spPr>
        <a:xfrm>
          <a:off x="5275262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82" name="TextBox 10981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83" name="TextBox 10982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84" name="TextBox 10983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85" name="TextBox 10984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86" name="TextBox 10985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87" name="TextBox 10986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88" name="TextBox 10987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89" name="TextBox 10988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0" name="TextBox 10989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1" name="TextBox 10990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2" name="TextBox 10991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3" name="TextBox 10992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4" name="TextBox 10993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5" name="TextBox 10994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6" name="TextBox 10995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7" name="TextBox 10996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8" name="TextBox 10997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0999" name="TextBox 10998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0" name="TextBox 10999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1" name="TextBox 11000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2" name="TextBox 11001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3" name="TextBox 11002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4" name="TextBox 11003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5" name="TextBox 11004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6" name="TextBox 11005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7" name="TextBox 11006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8" name="TextBox 11007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09" name="TextBox 11008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0" name="TextBox 11009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1" name="TextBox 11010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2" name="TextBox 11011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3" name="TextBox 11012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4" name="TextBox 11013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5" name="TextBox 11014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6" name="TextBox 11015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7" name="TextBox 11016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8" name="TextBox 11017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19" name="TextBox 11018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0" name="TextBox 11019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1" name="TextBox 11020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2" name="TextBox 11021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3" name="TextBox 11022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4" name="TextBox 11023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5" name="TextBox 11024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6" name="TextBox 11025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7" name="TextBox 11026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8" name="TextBox 11027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29" name="TextBox 11028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0" name="TextBox 11029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1" name="TextBox 11030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2" name="TextBox 11031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3" name="TextBox 11032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4" name="TextBox 11033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5" name="TextBox 11034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6" name="TextBox 11035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7" name="TextBox 11036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8" name="TextBox 11037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39" name="TextBox 11038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0" name="TextBox 11039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1" name="TextBox 11040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2" name="TextBox 11041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3" name="TextBox 11042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4" name="TextBox 11043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5" name="TextBox 11044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6" name="TextBox 11045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7" name="TextBox 11046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8" name="TextBox 11047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49" name="TextBox 11048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50" name="TextBox 11049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51" name="TextBox 11050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52" name="TextBox 11051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694</xdr:row>
      <xdr:rowOff>0</xdr:rowOff>
    </xdr:from>
    <xdr:ext cx="73607" cy="264560"/>
    <xdr:sp macro="" textlink="">
      <xdr:nvSpPr>
        <xdr:cNvPr id="11053" name="TextBox 11052"/>
        <xdr:cNvSpPr txBox="1"/>
      </xdr:nvSpPr>
      <xdr:spPr>
        <a:xfrm>
          <a:off x="7875587" y="656177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54" name="TextBox 11053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55" name="TextBox 11054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56" name="TextBox 11055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57" name="TextBox 11056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58" name="TextBox 11057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59" name="TextBox 11058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0" name="TextBox 11059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1" name="TextBox 11060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2" name="TextBox 11061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3" name="TextBox 11062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4" name="TextBox 11063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5" name="TextBox 11064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6" name="TextBox 11065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7" name="TextBox 11066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8" name="TextBox 11067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69" name="TextBox 11068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0" name="TextBox 11069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1" name="TextBox 11070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2" name="TextBox 11071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3" name="TextBox 11072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4" name="TextBox 11073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5" name="TextBox 11074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6" name="TextBox 11075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7" name="TextBox 11076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8" name="TextBox 11077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79" name="TextBox 11078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0" name="TextBox 11079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1" name="TextBox 11080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2" name="TextBox 11081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3" name="TextBox 11082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4" name="TextBox 11083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5" name="TextBox 11084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6" name="TextBox 11085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7" name="TextBox 11086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8" name="TextBox 11087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89" name="TextBox 11088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0" name="TextBox 11089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1" name="TextBox 11090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2" name="TextBox 11091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3" name="TextBox 11092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4" name="TextBox 11093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5" name="TextBox 11094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6" name="TextBox 11095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7" name="TextBox 11096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8" name="TextBox 11097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099" name="TextBox 11098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0" name="TextBox 11099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1" name="TextBox 11100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2" name="TextBox 11101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3" name="TextBox 11102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4" name="TextBox 11103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5" name="TextBox 11104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6" name="TextBox 11105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7" name="TextBox 11106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8" name="TextBox 11107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09" name="TextBox 11108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0" name="TextBox 11109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1" name="TextBox 11110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2" name="TextBox 11111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3" name="TextBox 11112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4" name="TextBox 11113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5" name="TextBox 11114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6" name="TextBox 11115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7" name="TextBox 11116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8" name="TextBox 11117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19" name="TextBox 11118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20" name="TextBox 11119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21" name="TextBox 11120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22" name="TextBox 11121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23" name="TextBox 11122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24" name="TextBox 11123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696</xdr:row>
      <xdr:rowOff>0</xdr:rowOff>
    </xdr:from>
    <xdr:ext cx="73607" cy="264560"/>
    <xdr:sp macro="" textlink="">
      <xdr:nvSpPr>
        <xdr:cNvPr id="11125" name="TextBox 11124"/>
        <xdr:cNvSpPr txBox="1"/>
      </xdr:nvSpPr>
      <xdr:spPr>
        <a:xfrm>
          <a:off x="52752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26" name="TextBox 11125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27" name="TextBox 11126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28" name="TextBox 11127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29" name="TextBox 11128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0" name="TextBox 11129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1" name="TextBox 11130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2" name="TextBox 11131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3" name="TextBox 11132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4" name="TextBox 11133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5" name="TextBox 11134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6" name="TextBox 11135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7" name="TextBox 11136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8" name="TextBox 11137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39" name="TextBox 11138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0" name="TextBox 11139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1" name="TextBox 11140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2" name="TextBox 11141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3" name="TextBox 11142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4" name="TextBox 11143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5" name="TextBox 11144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6" name="TextBox 11145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7" name="TextBox 11146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8" name="TextBox 11147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49" name="TextBox 11148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0" name="TextBox 11149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1" name="TextBox 11150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2" name="TextBox 11151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3" name="TextBox 11152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4" name="TextBox 11153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5" name="TextBox 11154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6" name="TextBox 11155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7" name="TextBox 11156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8" name="TextBox 11157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59" name="TextBox 11158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0" name="TextBox 11159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1" name="TextBox 11160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2" name="TextBox 11161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3" name="TextBox 11162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4" name="TextBox 11163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5" name="TextBox 11164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6" name="TextBox 11165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7" name="TextBox 11166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8" name="TextBox 11167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69" name="TextBox 11168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0" name="TextBox 11169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1" name="TextBox 11170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2" name="TextBox 11171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3" name="TextBox 11172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4" name="TextBox 11173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5" name="TextBox 11174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6" name="TextBox 11175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7" name="TextBox 11176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8" name="TextBox 11177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79" name="TextBox 11178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0" name="TextBox 11179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1" name="TextBox 11180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2" name="TextBox 11181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3" name="TextBox 11182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4" name="TextBox 11183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5" name="TextBox 11184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6" name="TextBox 11185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7" name="TextBox 11186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8" name="TextBox 11187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89" name="TextBox 11188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90" name="TextBox 11189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91" name="TextBox 11190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92" name="TextBox 11191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93" name="TextBox 11192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94" name="TextBox 11193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95" name="TextBox 11194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96" name="TextBox 11195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960437</xdr:colOff>
      <xdr:row>696</xdr:row>
      <xdr:rowOff>0</xdr:rowOff>
    </xdr:from>
    <xdr:ext cx="73607" cy="264560"/>
    <xdr:sp macro="" textlink="">
      <xdr:nvSpPr>
        <xdr:cNvPr id="11197" name="TextBox 11196"/>
        <xdr:cNvSpPr txBox="1"/>
      </xdr:nvSpPr>
      <xdr:spPr>
        <a:xfrm>
          <a:off x="4246562" y="65808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198" name="TextBox 11197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199" name="TextBox 11198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0" name="TextBox 11199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1" name="TextBox 11200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2" name="TextBox 11201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3" name="TextBox 11202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4" name="TextBox 11203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5" name="TextBox 11204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6" name="TextBox 11205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7" name="TextBox 11206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8" name="TextBox 11207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09" name="TextBox 11208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0" name="TextBox 11209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1" name="TextBox 11210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2" name="TextBox 11211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3" name="TextBox 11212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4" name="TextBox 11213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5" name="TextBox 11214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6" name="TextBox 11215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7" name="TextBox 11216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8" name="TextBox 11217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19" name="TextBox 11218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0" name="TextBox 11219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1" name="TextBox 11220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2" name="TextBox 11221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3" name="TextBox 11222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4" name="TextBox 11223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5" name="TextBox 11224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6" name="TextBox 11225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7" name="TextBox 11226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8" name="TextBox 11227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29" name="TextBox 11228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0" name="TextBox 11229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1" name="TextBox 11230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2" name="TextBox 11231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3" name="TextBox 11232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4" name="TextBox 11233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5" name="TextBox 11234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6" name="TextBox 11235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7" name="TextBox 11236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8" name="TextBox 11237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39" name="TextBox 11238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0" name="TextBox 11239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1" name="TextBox 11240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2" name="TextBox 11241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3" name="TextBox 11242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4" name="TextBox 11243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5" name="TextBox 11244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6" name="TextBox 11245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7" name="TextBox 11246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8" name="TextBox 11247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49" name="TextBox 11248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50" name="TextBox 11249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727</xdr:row>
      <xdr:rowOff>0</xdr:rowOff>
    </xdr:from>
    <xdr:ext cx="73607" cy="264560"/>
    <xdr:sp macro="" textlink="">
      <xdr:nvSpPr>
        <xdr:cNvPr id="11251" name="TextBox 11250"/>
        <xdr:cNvSpPr txBox="1"/>
      </xdr:nvSpPr>
      <xdr:spPr>
        <a:xfrm>
          <a:off x="5275262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52" name="TextBox 11251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53" name="TextBox 11252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54" name="TextBox 11253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55" name="TextBox 11254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56" name="TextBox 11255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57" name="TextBox 11256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58" name="TextBox 11257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59" name="TextBox 11258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0" name="TextBox 11259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1" name="TextBox 11260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2" name="TextBox 11261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3" name="TextBox 11262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4" name="TextBox 11263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5" name="TextBox 11264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6" name="TextBox 11265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7" name="TextBox 11266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8" name="TextBox 11267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69" name="TextBox 11268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0" name="TextBox 11269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1" name="TextBox 11270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2" name="TextBox 11271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3" name="TextBox 11272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4" name="TextBox 11273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5" name="TextBox 11274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6" name="TextBox 11275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7" name="TextBox 11276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8" name="TextBox 11277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79" name="TextBox 11278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80" name="TextBox 11279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81" name="TextBox 11280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82" name="TextBox 11281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83" name="TextBox 11282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84" name="TextBox 11283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85" name="TextBox 11284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86" name="TextBox 11285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727</xdr:row>
      <xdr:rowOff>0</xdr:rowOff>
    </xdr:from>
    <xdr:ext cx="73607" cy="264560"/>
    <xdr:sp macro="" textlink="">
      <xdr:nvSpPr>
        <xdr:cNvPr id="11287" name="TextBox 11286"/>
        <xdr:cNvSpPr txBox="1"/>
      </xdr:nvSpPr>
      <xdr:spPr>
        <a:xfrm>
          <a:off x="7875587" y="66436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88" name="TextBox 1128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89" name="TextBox 1128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0" name="TextBox 1128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1" name="TextBox 1129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2" name="TextBox 1129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3" name="TextBox 1129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4" name="TextBox 1129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5" name="TextBox 1129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6" name="TextBox 1129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7" name="TextBox 1129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8" name="TextBox 1129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299" name="TextBox 1129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0" name="TextBox 1129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1" name="TextBox 1130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2" name="TextBox 1130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3" name="TextBox 1130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4" name="TextBox 1130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5" name="TextBox 1130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6" name="TextBox 1130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7" name="TextBox 1130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8" name="TextBox 1130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09" name="TextBox 1130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0" name="TextBox 1130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1" name="TextBox 1131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2" name="TextBox 1131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3" name="TextBox 1131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4" name="TextBox 1131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5" name="TextBox 1131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6" name="TextBox 1131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7" name="TextBox 1131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8" name="TextBox 1131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19" name="TextBox 1131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0" name="TextBox 1131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1" name="TextBox 1132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2" name="TextBox 1132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3" name="TextBox 1132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4" name="TextBox 1132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5" name="TextBox 1132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6" name="TextBox 1132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7" name="TextBox 1132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8" name="TextBox 1132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29" name="TextBox 1132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0" name="TextBox 1132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1" name="TextBox 1133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2" name="TextBox 1133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3" name="TextBox 1133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4" name="TextBox 1133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5" name="TextBox 1133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6" name="TextBox 1133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7" name="TextBox 1133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8" name="TextBox 1133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39" name="TextBox 1133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0" name="TextBox 1133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1" name="TextBox 1134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2" name="TextBox 1134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3" name="TextBox 1134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4" name="TextBox 1134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5" name="TextBox 1134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6" name="TextBox 1134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7" name="TextBox 1134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8" name="TextBox 1134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49" name="TextBox 1134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0" name="TextBox 1134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1" name="TextBox 1135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2" name="TextBox 1135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3" name="TextBox 1135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4" name="TextBox 1135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5" name="TextBox 1135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6" name="TextBox 1135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7" name="TextBox 1135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8" name="TextBox 1135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59" name="TextBox 1135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0" name="TextBox 1135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1" name="TextBox 1136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2" name="TextBox 1136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3" name="TextBox 1136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4" name="TextBox 1136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5" name="TextBox 1136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6" name="TextBox 1136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7" name="TextBox 1136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8" name="TextBox 1136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69" name="TextBox 1136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0" name="TextBox 1136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1" name="TextBox 1137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2" name="TextBox 1137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3" name="TextBox 1137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4" name="TextBox 1137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5" name="TextBox 1137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6" name="TextBox 1137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7" name="TextBox 1137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8" name="TextBox 1137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79" name="TextBox 1137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0" name="TextBox 1137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1" name="TextBox 1138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2" name="TextBox 1138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3" name="TextBox 1138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4" name="TextBox 1138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5" name="TextBox 1138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6" name="TextBox 1138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7" name="TextBox 1138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8" name="TextBox 1138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89" name="TextBox 1138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0" name="TextBox 1138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1" name="TextBox 1139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2" name="TextBox 1139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3" name="TextBox 1139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4" name="TextBox 1139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5" name="TextBox 1139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6" name="TextBox 1139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7" name="TextBox 1139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8" name="TextBox 1139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399" name="TextBox 1139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0" name="TextBox 1139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1" name="TextBox 1140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2" name="TextBox 1140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3" name="TextBox 1140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4" name="TextBox 1140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5" name="TextBox 1140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6" name="TextBox 1140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7" name="TextBox 1140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8" name="TextBox 1140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09" name="TextBox 1140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0" name="TextBox 1140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1" name="TextBox 1141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2" name="TextBox 1141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3" name="TextBox 1141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4" name="TextBox 1141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5" name="TextBox 1141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6" name="TextBox 1141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7" name="TextBox 1141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8" name="TextBox 1141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19" name="TextBox 1141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0" name="TextBox 1141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1" name="TextBox 1142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2" name="TextBox 1142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3" name="TextBox 1142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4" name="TextBox 1142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5" name="TextBox 1142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6" name="TextBox 1142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7" name="TextBox 1142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8" name="TextBox 1142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29" name="TextBox 1142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0" name="TextBox 1142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1" name="TextBox 1143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2" name="TextBox 1143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3" name="TextBox 1143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4" name="TextBox 1143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5" name="TextBox 1143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6" name="TextBox 1143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7" name="TextBox 1143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8" name="TextBox 1143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39" name="TextBox 1143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0" name="TextBox 11439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1" name="TextBox 11440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2" name="TextBox 11441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3" name="TextBox 11442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4" name="TextBox 11443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5" name="TextBox 11444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6" name="TextBox 11445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7" name="TextBox 11446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8" name="TextBox 11447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739</xdr:row>
      <xdr:rowOff>0</xdr:rowOff>
    </xdr:from>
    <xdr:ext cx="73607" cy="264560"/>
    <xdr:sp macro="" textlink="">
      <xdr:nvSpPr>
        <xdr:cNvPr id="11449" name="TextBox 11448"/>
        <xdr:cNvSpPr txBox="1"/>
      </xdr:nvSpPr>
      <xdr:spPr>
        <a:xfrm>
          <a:off x="5275262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0" name="TextBox 1144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1" name="TextBox 1145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2" name="TextBox 1145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3" name="TextBox 1145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4" name="TextBox 1145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5" name="TextBox 1145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6" name="TextBox 1145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7" name="TextBox 1145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8" name="TextBox 1145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59" name="TextBox 1145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0" name="TextBox 1145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1" name="TextBox 1146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2" name="TextBox 1146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3" name="TextBox 1146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4" name="TextBox 1146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5" name="TextBox 1146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6" name="TextBox 1146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7" name="TextBox 1146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8" name="TextBox 1146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69" name="TextBox 1146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0" name="TextBox 1146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1" name="TextBox 1147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2" name="TextBox 1147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3" name="TextBox 1147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4" name="TextBox 1147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5" name="TextBox 1147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6" name="TextBox 1147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7" name="TextBox 1147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8" name="TextBox 1147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79" name="TextBox 1147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0" name="TextBox 1147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1" name="TextBox 1148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2" name="TextBox 1148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3" name="TextBox 1148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4" name="TextBox 1148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5" name="TextBox 1148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6" name="TextBox 1148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7" name="TextBox 1148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8" name="TextBox 1148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89" name="TextBox 1148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0" name="TextBox 1148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1" name="TextBox 1149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2" name="TextBox 1149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3" name="TextBox 1149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4" name="TextBox 1149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5" name="TextBox 1149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6" name="TextBox 1149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7" name="TextBox 1149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8" name="TextBox 1149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499" name="TextBox 1149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0" name="TextBox 1149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1" name="TextBox 1150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2" name="TextBox 1150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3" name="TextBox 1150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4" name="TextBox 1150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5" name="TextBox 1150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6" name="TextBox 1150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7" name="TextBox 1150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8" name="TextBox 1150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09" name="TextBox 1150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0" name="TextBox 1150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1" name="TextBox 1151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2" name="TextBox 1151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3" name="TextBox 1151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4" name="TextBox 1151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5" name="TextBox 1151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6" name="TextBox 1151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7" name="TextBox 1151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8" name="TextBox 1151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19" name="TextBox 1151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0" name="TextBox 1151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1" name="TextBox 1152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2" name="TextBox 1152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3" name="TextBox 1152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4" name="TextBox 1152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5" name="TextBox 1152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6" name="TextBox 1152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7" name="TextBox 1152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8" name="TextBox 1152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29" name="TextBox 1152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0" name="TextBox 1152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1" name="TextBox 1153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2" name="TextBox 1153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3" name="TextBox 1153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4" name="TextBox 1153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5" name="TextBox 1153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6" name="TextBox 1153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7" name="TextBox 1153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8" name="TextBox 1153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39" name="TextBox 1153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0" name="TextBox 1153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1" name="TextBox 1154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2" name="TextBox 1154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3" name="TextBox 1154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4" name="TextBox 1154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5" name="TextBox 1154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6" name="TextBox 1154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7" name="TextBox 1154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8" name="TextBox 1154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49" name="TextBox 1154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0" name="TextBox 1154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1" name="TextBox 1155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2" name="TextBox 1155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3" name="TextBox 1155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4" name="TextBox 1155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5" name="TextBox 1155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6" name="TextBox 1155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7" name="TextBox 1155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8" name="TextBox 1155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59" name="TextBox 1155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0" name="TextBox 1155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1" name="TextBox 1156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2" name="TextBox 1156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3" name="TextBox 1156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4" name="TextBox 1156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5" name="TextBox 1156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6" name="TextBox 1156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7" name="TextBox 1156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8" name="TextBox 1156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69" name="TextBox 1156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0" name="TextBox 1156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1" name="TextBox 1157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2" name="TextBox 1157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3" name="TextBox 1157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4" name="TextBox 1157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5" name="TextBox 1157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6" name="TextBox 1157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7" name="TextBox 1157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8" name="TextBox 1157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79" name="TextBox 1157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0" name="TextBox 1157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1" name="TextBox 1158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2" name="TextBox 1158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3" name="TextBox 1158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4" name="TextBox 11583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5" name="TextBox 11584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6" name="TextBox 11585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7" name="TextBox 11586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8" name="TextBox 11587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89" name="TextBox 11588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90" name="TextBox 11589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91" name="TextBox 11590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92" name="TextBox 11591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739</xdr:row>
      <xdr:rowOff>0</xdr:rowOff>
    </xdr:from>
    <xdr:ext cx="73607" cy="264560"/>
    <xdr:sp macro="" textlink="">
      <xdr:nvSpPr>
        <xdr:cNvPr id="11593" name="TextBox 11592"/>
        <xdr:cNvSpPr txBox="1"/>
      </xdr:nvSpPr>
      <xdr:spPr>
        <a:xfrm>
          <a:off x="7875587" y="6780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594" name="TextBox 1159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595" name="TextBox 1159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596" name="TextBox 1159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597" name="TextBox 1159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598" name="TextBox 1159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599" name="TextBox 1159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0" name="TextBox 1159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1" name="TextBox 1160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2" name="TextBox 1160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3" name="TextBox 1160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4" name="TextBox 1160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5" name="TextBox 1160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6" name="TextBox 1160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7" name="TextBox 1160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8" name="TextBox 1160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09" name="TextBox 1160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0" name="TextBox 1160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1" name="TextBox 1161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2" name="TextBox 1161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3" name="TextBox 1161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4" name="TextBox 1161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5" name="TextBox 1161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6" name="TextBox 1161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7" name="TextBox 1161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8" name="TextBox 1161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19" name="TextBox 1161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0" name="TextBox 1161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1" name="TextBox 1162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2" name="TextBox 1162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3" name="TextBox 1162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4" name="TextBox 1162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5" name="TextBox 1162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6" name="TextBox 1162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7" name="TextBox 1162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8" name="TextBox 1162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29" name="TextBox 1162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0" name="TextBox 1162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1" name="TextBox 1163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2" name="TextBox 1163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3" name="TextBox 1163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4" name="TextBox 1163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5" name="TextBox 1163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6" name="TextBox 1163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7" name="TextBox 1163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8" name="TextBox 1163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39" name="TextBox 1163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0" name="TextBox 1163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1" name="TextBox 1164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2" name="TextBox 1164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3" name="TextBox 1164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4" name="TextBox 1164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5" name="TextBox 1164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6" name="TextBox 1164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7" name="TextBox 1164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8" name="TextBox 1164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49" name="TextBox 1164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0" name="TextBox 1164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1" name="TextBox 1165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2" name="TextBox 1165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3" name="TextBox 1165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4" name="TextBox 1165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5" name="TextBox 1165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6" name="TextBox 1165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7" name="TextBox 1165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8" name="TextBox 1165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59" name="TextBox 1165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0" name="TextBox 1165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1" name="TextBox 1166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2" name="TextBox 1166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3" name="TextBox 1166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4" name="TextBox 1166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5" name="TextBox 1166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6" name="TextBox 1166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7" name="TextBox 1166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8" name="TextBox 1166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69" name="TextBox 1166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0" name="TextBox 1166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1" name="TextBox 1167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2" name="TextBox 1167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3" name="TextBox 1167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4" name="TextBox 1167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5" name="TextBox 1167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6" name="TextBox 1167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7" name="TextBox 1167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8" name="TextBox 1167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79" name="TextBox 1167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0" name="TextBox 1167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1" name="TextBox 1168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2" name="TextBox 1168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3" name="TextBox 1168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4" name="TextBox 1168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5" name="TextBox 1168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6" name="TextBox 1168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7" name="TextBox 1168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8" name="TextBox 1168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89" name="TextBox 1168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0" name="TextBox 1168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1" name="TextBox 1169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2" name="TextBox 1169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3" name="TextBox 1169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4" name="TextBox 1169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5" name="TextBox 1169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6" name="TextBox 1169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7" name="TextBox 1169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8" name="TextBox 1169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699" name="TextBox 1169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0" name="TextBox 1169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1" name="TextBox 1170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2" name="TextBox 1170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3" name="TextBox 1170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4" name="TextBox 1170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5" name="TextBox 1170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6" name="TextBox 1170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7" name="TextBox 1170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8" name="TextBox 1170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09" name="TextBox 1170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0" name="TextBox 1170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1" name="TextBox 1171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2" name="TextBox 1171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3" name="TextBox 1171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4" name="TextBox 1171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5" name="TextBox 1171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6" name="TextBox 1171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7" name="TextBox 1171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8" name="TextBox 1171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19" name="TextBox 1171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0" name="TextBox 1171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1" name="TextBox 1172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2" name="TextBox 1172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3" name="TextBox 1172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4" name="TextBox 1172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5" name="TextBox 1172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6" name="TextBox 1172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7" name="TextBox 1172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8" name="TextBox 1172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29" name="TextBox 1172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0" name="TextBox 1172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1" name="TextBox 1173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2" name="TextBox 1173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3" name="TextBox 1173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4" name="TextBox 1173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5" name="TextBox 1173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6" name="TextBox 1173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7" name="TextBox 1173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8" name="TextBox 1173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39" name="TextBox 1173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0" name="TextBox 1173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1" name="TextBox 1174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2" name="TextBox 1174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3" name="TextBox 1174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4" name="TextBox 1174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5" name="TextBox 1174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6" name="TextBox 11745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7" name="TextBox 11746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8" name="TextBox 11747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49" name="TextBox 11748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50" name="TextBox 11749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51" name="TextBox 11750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52" name="TextBox 11751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53" name="TextBox 11752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54" name="TextBox 11753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779</xdr:row>
      <xdr:rowOff>0</xdr:rowOff>
    </xdr:from>
    <xdr:ext cx="73607" cy="264560"/>
    <xdr:sp macro="" textlink="">
      <xdr:nvSpPr>
        <xdr:cNvPr id="11755" name="TextBox 11754"/>
        <xdr:cNvSpPr txBox="1"/>
      </xdr:nvSpPr>
      <xdr:spPr>
        <a:xfrm>
          <a:off x="5275262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56" name="TextBox 1175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57" name="TextBox 1175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58" name="TextBox 1175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59" name="TextBox 1175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0" name="TextBox 1175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1" name="TextBox 1176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2" name="TextBox 1176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3" name="TextBox 1176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4" name="TextBox 1176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5" name="TextBox 1176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6" name="TextBox 1176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7" name="TextBox 1176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8" name="TextBox 1176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69" name="TextBox 1176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0" name="TextBox 1176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1" name="TextBox 1177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2" name="TextBox 1177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3" name="TextBox 1177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4" name="TextBox 1177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5" name="TextBox 1177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6" name="TextBox 1177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7" name="TextBox 1177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8" name="TextBox 1177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79" name="TextBox 1177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0" name="TextBox 1177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1" name="TextBox 1178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2" name="TextBox 1178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3" name="TextBox 1178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4" name="TextBox 1178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5" name="TextBox 1178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6" name="TextBox 1178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7" name="TextBox 1178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8" name="TextBox 1178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89" name="TextBox 1178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0" name="TextBox 1178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1" name="TextBox 1179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2" name="TextBox 1179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3" name="TextBox 1179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4" name="TextBox 1179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5" name="TextBox 1179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6" name="TextBox 1179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7" name="TextBox 1179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8" name="TextBox 1179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799" name="TextBox 1179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0" name="TextBox 1179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1" name="TextBox 1180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2" name="TextBox 1180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3" name="TextBox 1180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4" name="TextBox 1180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5" name="TextBox 1180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6" name="TextBox 1180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7" name="TextBox 1180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8" name="TextBox 1180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09" name="TextBox 1180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0" name="TextBox 1180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1" name="TextBox 1181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2" name="TextBox 1181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3" name="TextBox 1181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4" name="TextBox 1181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5" name="TextBox 1181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6" name="TextBox 1181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7" name="TextBox 1181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8" name="TextBox 1181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19" name="TextBox 1181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0" name="TextBox 1181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1" name="TextBox 1182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2" name="TextBox 1182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3" name="TextBox 1182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4" name="TextBox 1182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5" name="TextBox 1182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6" name="TextBox 1182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7" name="TextBox 1182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8" name="TextBox 1182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29" name="TextBox 1182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0" name="TextBox 1182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1" name="TextBox 1183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2" name="TextBox 1183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3" name="TextBox 1183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4" name="TextBox 1183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5" name="TextBox 1183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6" name="TextBox 1183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7" name="TextBox 1183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8" name="TextBox 1183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39" name="TextBox 1183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0" name="TextBox 1183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1" name="TextBox 1184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2" name="TextBox 1184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3" name="TextBox 1184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4" name="TextBox 1184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5" name="TextBox 1184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6" name="TextBox 1184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7" name="TextBox 1184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8" name="TextBox 1184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49" name="TextBox 1184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0" name="TextBox 1184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1" name="TextBox 1185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2" name="TextBox 1185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3" name="TextBox 1185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4" name="TextBox 1185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5" name="TextBox 1185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6" name="TextBox 1185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7" name="TextBox 1185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8" name="TextBox 1185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59" name="TextBox 1185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0" name="TextBox 1185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1" name="TextBox 1186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2" name="TextBox 1186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3" name="TextBox 1186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4" name="TextBox 1186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5" name="TextBox 1186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6" name="TextBox 1186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7" name="TextBox 1186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8" name="TextBox 1186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69" name="TextBox 1186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0" name="TextBox 1186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1" name="TextBox 1187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2" name="TextBox 1187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3" name="TextBox 1187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4" name="TextBox 1187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5" name="TextBox 1187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6" name="TextBox 1187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7" name="TextBox 1187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8" name="TextBox 1187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79" name="TextBox 1187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0" name="TextBox 1187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1" name="TextBox 1188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2" name="TextBox 1188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3" name="TextBox 1188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4" name="TextBox 1188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5" name="TextBox 1188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6" name="TextBox 1188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7" name="TextBox 1188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8" name="TextBox 1188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89" name="TextBox 1188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0" name="TextBox 11889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1" name="TextBox 11890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2" name="TextBox 11891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3" name="TextBox 11892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4" name="TextBox 11893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5" name="TextBox 11894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6" name="TextBox 11895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7" name="TextBox 11896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8" name="TextBox 11897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779</xdr:row>
      <xdr:rowOff>0</xdr:rowOff>
    </xdr:from>
    <xdr:ext cx="73607" cy="264560"/>
    <xdr:sp macro="" textlink="">
      <xdr:nvSpPr>
        <xdr:cNvPr id="11899" name="TextBox 11898"/>
        <xdr:cNvSpPr txBox="1"/>
      </xdr:nvSpPr>
      <xdr:spPr>
        <a:xfrm>
          <a:off x="7875587" y="68189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0" name="TextBox 1189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1" name="TextBox 1190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2" name="TextBox 1190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3" name="TextBox 1190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4" name="TextBox 1190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5" name="TextBox 1190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6" name="TextBox 1190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7" name="TextBox 1190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8" name="TextBox 1190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09" name="TextBox 1190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0" name="TextBox 1190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1" name="TextBox 1191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2" name="TextBox 1191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3" name="TextBox 1191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4" name="TextBox 1191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5" name="TextBox 1191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6" name="TextBox 1191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7" name="TextBox 1191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8" name="TextBox 1191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19" name="TextBox 1191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0" name="TextBox 1191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1" name="TextBox 1192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2" name="TextBox 1192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3" name="TextBox 1192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4" name="TextBox 1192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5" name="TextBox 1192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6" name="TextBox 1192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7" name="TextBox 1192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8" name="TextBox 1192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29" name="TextBox 1192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0" name="TextBox 1192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1" name="TextBox 1193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2" name="TextBox 1193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3" name="TextBox 1193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4" name="TextBox 1193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5" name="TextBox 1193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6" name="TextBox 1193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7" name="TextBox 1193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8" name="TextBox 1193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39" name="TextBox 1193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0" name="TextBox 1193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1" name="TextBox 1194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2" name="TextBox 1194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3" name="TextBox 1194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4" name="TextBox 1194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5" name="TextBox 1194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6" name="TextBox 1194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7" name="TextBox 1194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8" name="TextBox 1194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49" name="TextBox 1194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0" name="TextBox 1194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1" name="TextBox 1195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2" name="TextBox 1195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3" name="TextBox 1195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4" name="TextBox 1195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5" name="TextBox 1195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6" name="TextBox 1195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7" name="TextBox 1195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8" name="TextBox 1195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59" name="TextBox 1195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0" name="TextBox 1195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1" name="TextBox 1196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2" name="TextBox 1196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3" name="TextBox 1196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4" name="TextBox 1196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5" name="TextBox 1196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6" name="TextBox 1196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7" name="TextBox 1196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8" name="TextBox 1196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69" name="TextBox 1196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0" name="TextBox 1196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1" name="TextBox 1197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2" name="TextBox 1197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3" name="TextBox 1197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4" name="TextBox 1197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5" name="TextBox 1197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6" name="TextBox 1197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7" name="TextBox 1197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8" name="TextBox 1197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79" name="TextBox 1197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0" name="TextBox 1197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1" name="TextBox 1198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2" name="TextBox 1198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3" name="TextBox 1198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4" name="TextBox 1198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5" name="TextBox 1198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6" name="TextBox 1198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7" name="TextBox 1198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8" name="TextBox 1198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89" name="TextBox 1198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0" name="TextBox 1198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1" name="TextBox 1199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2" name="TextBox 1199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3" name="TextBox 1199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4" name="TextBox 1199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5" name="TextBox 1199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6" name="TextBox 1199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7" name="TextBox 1199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8" name="TextBox 1199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1999" name="TextBox 1199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0" name="TextBox 1199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1" name="TextBox 1200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2" name="TextBox 1200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3" name="TextBox 1200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4" name="TextBox 1200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5" name="TextBox 1200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6" name="TextBox 1200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7" name="TextBox 1200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8" name="TextBox 1200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09" name="TextBox 1200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0" name="TextBox 1200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1" name="TextBox 1201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2" name="TextBox 1201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3" name="TextBox 1201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4" name="TextBox 1201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5" name="TextBox 1201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6" name="TextBox 1201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7" name="TextBox 1201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8" name="TextBox 1201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19" name="TextBox 1201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0" name="TextBox 1201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1" name="TextBox 1202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2" name="TextBox 1202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3" name="TextBox 1202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4" name="TextBox 1202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5" name="TextBox 1202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6" name="TextBox 1202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7" name="TextBox 1202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8" name="TextBox 1202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29" name="TextBox 1202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0" name="TextBox 1202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1" name="TextBox 1203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2" name="TextBox 1203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3" name="TextBox 1203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4" name="TextBox 1203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5" name="TextBox 1203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6" name="TextBox 1203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7" name="TextBox 1203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8" name="TextBox 1203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39" name="TextBox 1203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0" name="TextBox 1203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1" name="TextBox 1204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2" name="TextBox 1204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3" name="TextBox 1204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4" name="TextBox 1204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5" name="TextBox 1204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6" name="TextBox 1204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7" name="TextBox 1204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8" name="TextBox 1204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49" name="TextBox 1204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0" name="TextBox 1204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1" name="TextBox 1205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2" name="TextBox 12051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3" name="TextBox 12052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4" name="TextBox 12053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5" name="TextBox 12054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6" name="TextBox 12055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7" name="TextBox 12056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8" name="TextBox 12057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59" name="TextBox 12058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60" name="TextBox 12059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784</xdr:row>
      <xdr:rowOff>0</xdr:rowOff>
    </xdr:from>
    <xdr:ext cx="73607" cy="264560"/>
    <xdr:sp macro="" textlink="">
      <xdr:nvSpPr>
        <xdr:cNvPr id="12061" name="TextBox 12060"/>
        <xdr:cNvSpPr txBox="1"/>
      </xdr:nvSpPr>
      <xdr:spPr>
        <a:xfrm>
          <a:off x="5275262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62" name="TextBox 1206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63" name="TextBox 1206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64" name="TextBox 1206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65" name="TextBox 1206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66" name="TextBox 1206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67" name="TextBox 1206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68" name="TextBox 1206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69" name="TextBox 1206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0" name="TextBox 1206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1" name="TextBox 1207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2" name="TextBox 1207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3" name="TextBox 1207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4" name="TextBox 1207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5" name="TextBox 1207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6" name="TextBox 1207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7" name="TextBox 1207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8" name="TextBox 1207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79" name="TextBox 1207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0" name="TextBox 1207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1" name="TextBox 1208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2" name="TextBox 1208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3" name="TextBox 1208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4" name="TextBox 1208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5" name="TextBox 1208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6" name="TextBox 1208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7" name="TextBox 1208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8" name="TextBox 1208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89" name="TextBox 1208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0" name="TextBox 1208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1" name="TextBox 1209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2" name="TextBox 1209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3" name="TextBox 1209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4" name="TextBox 1209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5" name="TextBox 1209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6" name="TextBox 1209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7" name="TextBox 1209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8" name="TextBox 1209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099" name="TextBox 1209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0" name="TextBox 1209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1" name="TextBox 1210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2" name="TextBox 1210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3" name="TextBox 1210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4" name="TextBox 1210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5" name="TextBox 1210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6" name="TextBox 1210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7" name="TextBox 1210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8" name="TextBox 1210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09" name="TextBox 1210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0" name="TextBox 1210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1" name="TextBox 1211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2" name="TextBox 1211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3" name="TextBox 1211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4" name="TextBox 1211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5" name="TextBox 1211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6" name="TextBox 1211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7" name="TextBox 1211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8" name="TextBox 1211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19" name="TextBox 1211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0" name="TextBox 1211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1" name="TextBox 1212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2" name="TextBox 1212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3" name="TextBox 1212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4" name="TextBox 1212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5" name="TextBox 1212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6" name="TextBox 1212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7" name="TextBox 1212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8" name="TextBox 1212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29" name="TextBox 1212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0" name="TextBox 1212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1" name="TextBox 1213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2" name="TextBox 1213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3" name="TextBox 1213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4" name="TextBox 1213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5" name="TextBox 1213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6" name="TextBox 1213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7" name="TextBox 1213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8" name="TextBox 1213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39" name="TextBox 1213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0" name="TextBox 1213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1" name="TextBox 1214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2" name="TextBox 1214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3" name="TextBox 1214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4" name="TextBox 1214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5" name="TextBox 1214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6" name="TextBox 1214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7" name="TextBox 1214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8" name="TextBox 1214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49" name="TextBox 1214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0" name="TextBox 1214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1" name="TextBox 1215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2" name="TextBox 1215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3" name="TextBox 1215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4" name="TextBox 1215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5" name="TextBox 1215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6" name="TextBox 1215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7" name="TextBox 1215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8" name="TextBox 1215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59" name="TextBox 1215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0" name="TextBox 1215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1" name="TextBox 1216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2" name="TextBox 1216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3" name="TextBox 1216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4" name="TextBox 1216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5" name="TextBox 1216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6" name="TextBox 1216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7" name="TextBox 1216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8" name="TextBox 1216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69" name="TextBox 1216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0" name="TextBox 1216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1" name="TextBox 1217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2" name="TextBox 1217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3" name="TextBox 1217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4" name="TextBox 1217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5" name="TextBox 1217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6" name="TextBox 1217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7" name="TextBox 1217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8" name="TextBox 1217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79" name="TextBox 1217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0" name="TextBox 1217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1" name="TextBox 1218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2" name="TextBox 1218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3" name="TextBox 1218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4" name="TextBox 1218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5" name="TextBox 1218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6" name="TextBox 1218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7" name="TextBox 1218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8" name="TextBox 1218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89" name="TextBox 1218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0" name="TextBox 1218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1" name="TextBox 1219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2" name="TextBox 1219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3" name="TextBox 1219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4" name="TextBox 1219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5" name="TextBox 1219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6" name="TextBox 12195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7" name="TextBox 12196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8" name="TextBox 12197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199" name="TextBox 12198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200" name="TextBox 12199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201" name="TextBox 12200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202" name="TextBox 12201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203" name="TextBox 12202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204" name="TextBox 12203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17</xdr:col>
      <xdr:colOff>960437</xdr:colOff>
      <xdr:row>784</xdr:row>
      <xdr:rowOff>0</xdr:rowOff>
    </xdr:from>
    <xdr:ext cx="73607" cy="264560"/>
    <xdr:sp macro="" textlink="">
      <xdr:nvSpPr>
        <xdr:cNvPr id="12205" name="TextBox 12204"/>
        <xdr:cNvSpPr txBox="1"/>
      </xdr:nvSpPr>
      <xdr:spPr>
        <a:xfrm>
          <a:off x="7875587" y="6857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06" name="TextBox 1220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07" name="TextBox 1220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08" name="TextBox 1220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09" name="TextBox 1220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0" name="TextBox 1220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1" name="TextBox 1221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2" name="TextBox 1221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3" name="TextBox 1221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4" name="TextBox 1221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5" name="TextBox 1221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6" name="TextBox 1221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7" name="TextBox 1221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8" name="TextBox 1221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19" name="TextBox 1221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0" name="TextBox 1221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1" name="TextBox 1222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2" name="TextBox 1222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3" name="TextBox 1222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4" name="TextBox 1222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5" name="TextBox 1222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6" name="TextBox 1222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7" name="TextBox 1222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8" name="TextBox 1222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29" name="TextBox 1222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0" name="TextBox 1222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1" name="TextBox 1223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2" name="TextBox 1223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3" name="TextBox 1223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4" name="TextBox 1223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5" name="TextBox 1223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6" name="TextBox 1223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7" name="TextBox 1223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8" name="TextBox 1223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39" name="TextBox 1223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0" name="TextBox 1223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1" name="TextBox 1224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2" name="TextBox 1224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3" name="TextBox 1224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4" name="TextBox 1224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5" name="TextBox 1224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6" name="TextBox 1224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7" name="TextBox 1224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8" name="TextBox 1224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49" name="TextBox 1224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0" name="TextBox 1224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1" name="TextBox 1225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2" name="TextBox 1225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3" name="TextBox 1225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4" name="TextBox 1225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5" name="TextBox 1225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6" name="TextBox 1225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7" name="TextBox 1225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8" name="TextBox 1225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59" name="TextBox 1225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0" name="TextBox 1225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1" name="TextBox 1226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2" name="TextBox 1226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3" name="TextBox 1226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4" name="TextBox 1226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5" name="TextBox 1226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6" name="TextBox 1226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7" name="TextBox 1226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8" name="TextBox 1226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69" name="TextBox 1226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0" name="TextBox 1226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1" name="TextBox 1227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2" name="TextBox 1227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3" name="TextBox 1227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4" name="TextBox 1227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5" name="TextBox 1227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6" name="TextBox 1227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7" name="TextBox 1227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8" name="TextBox 1227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79" name="TextBox 1227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0" name="TextBox 1227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1" name="TextBox 1228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2" name="TextBox 1228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3" name="TextBox 1228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4" name="TextBox 1228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5" name="TextBox 1228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6" name="TextBox 1228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7" name="TextBox 1228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8" name="TextBox 1228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89" name="TextBox 1228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0" name="TextBox 1228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1" name="TextBox 1229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2" name="TextBox 1229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3" name="TextBox 1229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4" name="TextBox 1229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5" name="TextBox 1229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6" name="TextBox 1229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7" name="TextBox 1229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8" name="TextBox 1229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299" name="TextBox 1229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0" name="TextBox 1229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1" name="TextBox 1230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2" name="TextBox 1230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3" name="TextBox 1230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4" name="TextBox 12303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5" name="TextBox 12304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6" name="TextBox 12305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7" name="TextBox 12306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8" name="TextBox 12307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09" name="TextBox 12308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10" name="TextBox 12309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11" name="TextBox 12310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12" name="TextBox 12311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751</xdr:row>
      <xdr:rowOff>0</xdr:rowOff>
    </xdr:from>
    <xdr:ext cx="73607" cy="264560"/>
    <xdr:sp macro="" textlink="">
      <xdr:nvSpPr>
        <xdr:cNvPr id="12313" name="TextBox 12312"/>
        <xdr:cNvSpPr txBox="1"/>
      </xdr:nvSpPr>
      <xdr:spPr>
        <a:xfrm>
          <a:off x="5275262" y="6895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14" name="TextBox 12313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15" name="TextBox 12314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16" name="TextBox 12315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17" name="TextBox 12316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18" name="TextBox 12317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19" name="TextBox 12318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0" name="TextBox 12319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1" name="TextBox 12320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2" name="TextBox 12321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3" name="TextBox 12322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4" name="TextBox 12323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5" name="TextBox 12324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6" name="TextBox 12325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7" name="TextBox 12326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8" name="TextBox 12327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29" name="TextBox 12328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0" name="TextBox 12329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1" name="TextBox 12330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2" name="TextBox 12331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3" name="TextBox 12332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4" name="TextBox 12333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5" name="TextBox 12334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6" name="TextBox 12335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7" name="TextBox 12336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8" name="TextBox 12337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39" name="TextBox 12338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0" name="TextBox 12339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1" name="TextBox 12340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2" name="TextBox 12341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3" name="TextBox 12342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4" name="TextBox 12343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5" name="TextBox 12344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6" name="TextBox 12345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7" name="TextBox 12346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8" name="TextBox 12347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761</xdr:row>
      <xdr:rowOff>0</xdr:rowOff>
    </xdr:from>
    <xdr:ext cx="73607" cy="264560"/>
    <xdr:sp macro="" textlink="">
      <xdr:nvSpPr>
        <xdr:cNvPr id="12349" name="TextBox 12348"/>
        <xdr:cNvSpPr txBox="1"/>
      </xdr:nvSpPr>
      <xdr:spPr>
        <a:xfrm>
          <a:off x="5275262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0" name="TextBox 12349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1" name="TextBox 12350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2" name="TextBox 12351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3" name="TextBox 12352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4" name="TextBox 12353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5" name="TextBox 12354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6" name="TextBox 12355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7" name="TextBox 12356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8" name="TextBox 12357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59" name="TextBox 12358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0" name="TextBox 12359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1" name="TextBox 12360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2" name="TextBox 12361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3" name="TextBox 12362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4" name="TextBox 12363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5" name="TextBox 12364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6" name="TextBox 12365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7" name="TextBox 12366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8" name="TextBox 12367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69" name="TextBox 12368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0" name="TextBox 12369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1" name="TextBox 12370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2" name="TextBox 12371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3" name="TextBox 12372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4" name="TextBox 12373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5" name="TextBox 12374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6" name="TextBox 12375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7" name="TextBox 12376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8" name="TextBox 12377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79" name="TextBox 12378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80" name="TextBox 12379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81" name="TextBox 12380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82" name="TextBox 12381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83" name="TextBox 12382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84" name="TextBox 12383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761</xdr:row>
      <xdr:rowOff>0</xdr:rowOff>
    </xdr:from>
    <xdr:ext cx="73607" cy="264560"/>
    <xdr:sp macro="" textlink="">
      <xdr:nvSpPr>
        <xdr:cNvPr id="12385" name="TextBox 12384"/>
        <xdr:cNvSpPr txBox="1"/>
      </xdr:nvSpPr>
      <xdr:spPr>
        <a:xfrm>
          <a:off x="7875587" y="6952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86" name="TextBox 12385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87" name="TextBox 12386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88" name="TextBox 12387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89" name="TextBox 12388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0" name="TextBox 12389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1" name="TextBox 12390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2" name="TextBox 12391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3" name="TextBox 12392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4" name="TextBox 12393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5" name="TextBox 12394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6" name="TextBox 12395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7" name="TextBox 12396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8" name="TextBox 12397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399" name="TextBox 12398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0" name="TextBox 12399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1" name="TextBox 12400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2" name="TextBox 12401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3" name="TextBox 12402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4" name="TextBox 12403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5" name="TextBox 12404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6" name="TextBox 12405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7" name="TextBox 12406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8" name="TextBox 12407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09" name="TextBox 12408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0" name="TextBox 12409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1" name="TextBox 12410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2" name="TextBox 12411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3" name="TextBox 12412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4" name="TextBox 12413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5" name="TextBox 12414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6" name="TextBox 12415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7" name="TextBox 12416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8" name="TextBox 12417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19" name="TextBox 12418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20" name="TextBox 12419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768</xdr:row>
      <xdr:rowOff>0</xdr:rowOff>
    </xdr:from>
    <xdr:ext cx="73607" cy="264560"/>
    <xdr:sp macro="" textlink="">
      <xdr:nvSpPr>
        <xdr:cNvPr id="12421" name="TextBox 12420"/>
        <xdr:cNvSpPr txBox="1"/>
      </xdr:nvSpPr>
      <xdr:spPr>
        <a:xfrm>
          <a:off x="5275262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22" name="TextBox 12421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23" name="TextBox 12422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24" name="TextBox 12423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25" name="TextBox 12424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26" name="TextBox 12425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27" name="TextBox 12426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28" name="TextBox 12427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29" name="TextBox 12428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0" name="TextBox 12429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1" name="TextBox 12430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2" name="TextBox 12431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3" name="TextBox 12432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4" name="TextBox 12433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5" name="TextBox 12434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6" name="TextBox 12435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7" name="TextBox 12436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8" name="TextBox 12437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39" name="TextBox 12438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0" name="TextBox 12439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1" name="TextBox 12440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2" name="TextBox 12441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3" name="TextBox 12442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4" name="TextBox 12443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5" name="TextBox 12444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6" name="TextBox 12445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7" name="TextBox 12446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8" name="TextBox 12447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49" name="TextBox 12448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50" name="TextBox 12449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51" name="TextBox 12450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52" name="TextBox 12451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53" name="TextBox 12452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54" name="TextBox 12453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55" name="TextBox 12454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56" name="TextBox 12455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17</xdr:col>
      <xdr:colOff>960437</xdr:colOff>
      <xdr:row>768</xdr:row>
      <xdr:rowOff>0</xdr:rowOff>
    </xdr:from>
    <xdr:ext cx="73607" cy="264560"/>
    <xdr:sp macro="" textlink="">
      <xdr:nvSpPr>
        <xdr:cNvPr id="12457" name="TextBox 12456"/>
        <xdr:cNvSpPr txBox="1"/>
      </xdr:nvSpPr>
      <xdr:spPr>
        <a:xfrm>
          <a:off x="7875587" y="70856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1\CPCC_NMS%20Daily%20Reports\CPCC%20&amp;%20NMS%20reports%202014\CPCC%20DAILY%20REPORT-2014\Daily%20Report%201310\NR1DR-181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1\CPCC%20WORKING%202013-2014\Trip%202013-14\NR_I%20Availability\My%20Documents1\CPCC%20WORKING%202011-2012\Daily%20Reports%202011-12\Daily%20Report%201203\NR1DR-0303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1\CPCC%20WORKING%202013-2014\Trip%202013-14\NR_I%20Availability\Documents%20and%20Settings\Administrator\My%20Documents\CPCC%20WORKING%202008-09\TRIP%202008-09\NR-I%20AVAILABILITY-scs\NR-I\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1\CPCC%20WORKING%202013-2014\Trip%202013-14\NR_I%20Availability\Documents%20and%20Settings\Administrator\My%20Documents\CPCC%20WORKING%202008-09\TRIP%202008-09\NR-I%20AVAILABILITY-scs\scs\TRIP%202007-08\NR-I\TRIP0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1\CPCC%20WORKING%202013-2014\Trip%202013-14\NR_I%20Availability\Documents%20and%20Settings\Administrator\My%20Documents\CPCC%20WORKING%202008-09\TRIP%202008-09\NR-I\scs\TRIP%202007-08\NR-I\TRIP07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final%20sop%20data/NR-1%20Availability%202017-18/NR1%20AVAILABTY%202017-18%20Sept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bays"/>
      <sheetName val="Code List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BT_Septmber-17"/>
      <sheetName val="OUTAGE_NR-1_Septmber-17"/>
    </sheetNames>
    <sheetDataSet>
      <sheetData sheetId="0"/>
      <sheetData sheetId="1">
        <row r="13">
          <cell r="C13" t="str">
            <v>765KV MEERUT-BHIWANI</v>
          </cell>
          <cell r="D13">
            <v>42979</v>
          </cell>
          <cell r="E13">
            <v>42979.627083333333</v>
          </cell>
          <cell r="F13">
            <v>0</v>
          </cell>
          <cell r="G13">
            <v>0</v>
          </cell>
          <cell r="H13">
            <v>0</v>
          </cell>
          <cell r="I13">
            <v>0.62708333333284827</v>
          </cell>
        </row>
        <row r="14">
          <cell r="C14" t="str">
            <v>765KV MEERUT-BHIWANI</v>
          </cell>
          <cell r="D14">
            <v>43004.256944444445</v>
          </cell>
          <cell r="E14">
            <v>43004.412499999999</v>
          </cell>
          <cell r="F14">
            <v>0</v>
          </cell>
          <cell r="G14">
            <v>0</v>
          </cell>
          <cell r="H14">
            <v>0</v>
          </cell>
          <cell r="I14">
            <v>0.15555555555329192</v>
          </cell>
        </row>
        <row r="15">
          <cell r="C15" t="str">
            <v>765KV MEERUT-BHIWANI Total</v>
          </cell>
          <cell r="D15"/>
          <cell r="E15"/>
          <cell r="F15">
            <v>0</v>
          </cell>
          <cell r="G15">
            <v>0</v>
          </cell>
          <cell r="H15">
            <v>0</v>
          </cell>
          <cell r="I15">
            <v>0.78263888888614019</v>
          </cell>
        </row>
        <row r="16">
          <cell r="C16" t="str">
            <v>400KV AGRA-JAIPUR(S)-I</v>
          </cell>
          <cell r="D16">
            <v>42979</v>
          </cell>
          <cell r="E16">
            <v>42983.511805555558</v>
          </cell>
          <cell r="F16">
            <v>0</v>
          </cell>
          <cell r="G16">
            <v>0</v>
          </cell>
          <cell r="H16">
            <v>0</v>
          </cell>
          <cell r="I16">
            <v>4.5118055555576575</v>
          </cell>
        </row>
        <row r="17">
          <cell r="C17" t="str">
            <v>400KV AGRA-JAIPUR(S)-I</v>
          </cell>
          <cell r="D17">
            <v>42993.759722222225</v>
          </cell>
          <cell r="E17">
            <v>42999.941666666666</v>
          </cell>
          <cell r="F17">
            <v>0</v>
          </cell>
          <cell r="G17">
            <v>0</v>
          </cell>
          <cell r="H17">
            <v>0</v>
          </cell>
          <cell r="I17">
            <v>6.1819444444408873</v>
          </cell>
        </row>
        <row r="18">
          <cell r="C18" t="str">
            <v>400KV AGRA-JAIPUR(S)-I Total</v>
          </cell>
          <cell r="D18"/>
          <cell r="E18"/>
          <cell r="F18">
            <v>0</v>
          </cell>
          <cell r="G18">
            <v>0</v>
          </cell>
          <cell r="H18">
            <v>0</v>
          </cell>
          <cell r="I18">
            <v>10.693749999998545</v>
          </cell>
        </row>
        <row r="19">
          <cell r="C19" t="str">
            <v>400KV AGRA-JAIPUR(S)-II</v>
          </cell>
          <cell r="D19">
            <v>43000.17291666667</v>
          </cell>
          <cell r="E19">
            <v>43003.414583333331</v>
          </cell>
          <cell r="F19">
            <v>0</v>
          </cell>
          <cell r="G19">
            <v>0</v>
          </cell>
          <cell r="H19">
            <v>0</v>
          </cell>
          <cell r="I19">
            <v>3.241666666661331</v>
          </cell>
        </row>
        <row r="20">
          <cell r="C20" t="str">
            <v>400KV AGRA-JAIPUR(S)-II</v>
          </cell>
          <cell r="D20">
            <v>43004.257638888892</v>
          </cell>
          <cell r="E20">
            <v>43008.477777777778</v>
          </cell>
          <cell r="F20">
            <v>0</v>
          </cell>
          <cell r="G20">
            <v>0</v>
          </cell>
          <cell r="H20">
            <v>0</v>
          </cell>
          <cell r="I20">
            <v>4.2201388888861402</v>
          </cell>
        </row>
        <row r="21">
          <cell r="C21" t="str">
            <v>400KV AGRA-JAIPUR(S)-II Total</v>
          </cell>
          <cell r="D21"/>
          <cell r="E21"/>
          <cell r="F21">
            <v>0</v>
          </cell>
          <cell r="G21">
            <v>0</v>
          </cell>
          <cell r="H21">
            <v>0</v>
          </cell>
          <cell r="I21">
            <v>7.4618055555474712</v>
          </cell>
        </row>
        <row r="22">
          <cell r="C22" t="str">
            <v>400KV AGRA-SIKAR-I</v>
          </cell>
          <cell r="D22">
            <v>42979.173611111109</v>
          </cell>
          <cell r="E22">
            <v>42979.823611111111</v>
          </cell>
          <cell r="F22">
            <v>0</v>
          </cell>
          <cell r="G22">
            <v>0</v>
          </cell>
          <cell r="H22">
            <v>0</v>
          </cell>
          <cell r="I22">
            <v>0.65000000000145519</v>
          </cell>
        </row>
        <row r="23">
          <cell r="C23" t="str">
            <v>400KV AGRA-SIKAR-I</v>
          </cell>
          <cell r="D23">
            <v>42980.120138888888</v>
          </cell>
          <cell r="E23">
            <v>42981.886805555558</v>
          </cell>
          <cell r="F23">
            <v>0</v>
          </cell>
          <cell r="G23">
            <v>0</v>
          </cell>
          <cell r="H23">
            <v>0</v>
          </cell>
          <cell r="I23">
            <v>1.7666666666700621</v>
          </cell>
        </row>
        <row r="24">
          <cell r="C24" t="str">
            <v>400KV AGRA-SIKAR-I</v>
          </cell>
          <cell r="D24">
            <v>42983.260416666664</v>
          </cell>
          <cell r="E24">
            <v>42983.898611111108</v>
          </cell>
          <cell r="F24">
            <v>0</v>
          </cell>
          <cell r="G24">
            <v>0</v>
          </cell>
          <cell r="H24">
            <v>0</v>
          </cell>
          <cell r="I24">
            <v>0.63819444444379769</v>
          </cell>
        </row>
        <row r="25">
          <cell r="C25" t="str">
            <v>400KV AGRA-SIKAR-I</v>
          </cell>
          <cell r="D25">
            <v>42984.334722222222</v>
          </cell>
          <cell r="E25">
            <v>42985.563888888886</v>
          </cell>
          <cell r="F25">
            <v>0</v>
          </cell>
          <cell r="G25">
            <v>0</v>
          </cell>
          <cell r="H25">
            <v>0</v>
          </cell>
          <cell r="I25">
            <v>1.2291666666642413</v>
          </cell>
        </row>
        <row r="26">
          <cell r="C26" t="str">
            <v>400KV AGRA-SIKAR-I</v>
          </cell>
          <cell r="D26">
            <v>42990.156944444447</v>
          </cell>
          <cell r="E26">
            <v>42990.854861111111</v>
          </cell>
          <cell r="F26">
            <v>0</v>
          </cell>
          <cell r="G26">
            <v>0</v>
          </cell>
          <cell r="H26">
            <v>0</v>
          </cell>
          <cell r="I26">
            <v>0.69791666666424135</v>
          </cell>
        </row>
        <row r="27">
          <cell r="C27" t="str">
            <v>400KV AGRA-SIKAR-I</v>
          </cell>
          <cell r="D27">
            <v>42993.12777777778</v>
          </cell>
          <cell r="E27">
            <v>42993.421527777777</v>
          </cell>
          <cell r="F27">
            <v>0</v>
          </cell>
          <cell r="G27">
            <v>0</v>
          </cell>
          <cell r="H27">
            <v>0</v>
          </cell>
          <cell r="I27">
            <v>0.29374999999708962</v>
          </cell>
        </row>
        <row r="28">
          <cell r="C28" t="str">
            <v>400KV AGRA-SIKAR-I</v>
          </cell>
          <cell r="D28">
            <v>42993.421527777777</v>
          </cell>
          <cell r="E28">
            <v>42993.938194444447</v>
          </cell>
          <cell r="F28">
            <v>0.51666666667006211</v>
          </cell>
          <cell r="G28">
            <v>0</v>
          </cell>
          <cell r="H28">
            <v>0</v>
          </cell>
          <cell r="I28">
            <v>0</v>
          </cell>
        </row>
        <row r="29">
          <cell r="C29" t="str">
            <v>400KV AGRA-SIKAR-I</v>
          </cell>
          <cell r="D29">
            <v>42995.722916666666</v>
          </cell>
          <cell r="E29">
            <v>42999.50277777778</v>
          </cell>
          <cell r="F29">
            <v>0</v>
          </cell>
          <cell r="G29">
            <v>0</v>
          </cell>
          <cell r="H29">
            <v>0</v>
          </cell>
          <cell r="I29">
            <v>3.7798611111138598</v>
          </cell>
        </row>
        <row r="30">
          <cell r="C30" t="str">
            <v>400KV AGRA-SIKAR-I</v>
          </cell>
          <cell r="D30">
            <v>43000.336805555555</v>
          </cell>
          <cell r="E30">
            <v>43001.172222222223</v>
          </cell>
          <cell r="F30">
            <v>0</v>
          </cell>
          <cell r="G30">
            <v>0</v>
          </cell>
          <cell r="H30">
            <v>0</v>
          </cell>
          <cell r="I30">
            <v>0.83541666666860692</v>
          </cell>
        </row>
        <row r="31">
          <cell r="C31" t="str">
            <v>400KV AGRA-SIKAR-I</v>
          </cell>
          <cell r="D31">
            <v>43001.172222222223</v>
          </cell>
          <cell r="E31">
            <v>43002.848611111112</v>
          </cell>
          <cell r="F31">
            <v>0</v>
          </cell>
          <cell r="G31">
            <v>0</v>
          </cell>
          <cell r="H31">
            <v>0</v>
          </cell>
          <cell r="I31">
            <v>1.6763888888890506</v>
          </cell>
        </row>
        <row r="32">
          <cell r="C32" t="str">
            <v>400KV AGRA-SIKAR-I</v>
          </cell>
          <cell r="D32">
            <v>43005.757638888892</v>
          </cell>
          <cell r="E32">
            <v>43005.79791666667</v>
          </cell>
          <cell r="F32">
            <v>4.0277777778101154E-2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400KV AGRA-SIKAR-I Total</v>
          </cell>
          <cell r="D33"/>
          <cell r="E33"/>
          <cell r="F33">
            <v>0.55694444444816327</v>
          </cell>
          <cell r="G33">
            <v>0</v>
          </cell>
          <cell r="H33">
            <v>0</v>
          </cell>
          <cell r="I33">
            <v>11.567361111112405</v>
          </cell>
        </row>
        <row r="34">
          <cell r="C34" t="str">
            <v>400KV AGRA-SIKAR-II</v>
          </cell>
          <cell r="D34">
            <v>42979</v>
          </cell>
          <cell r="E34">
            <v>42982.824305555558</v>
          </cell>
          <cell r="F34">
            <v>0</v>
          </cell>
          <cell r="G34">
            <v>0</v>
          </cell>
          <cell r="H34">
            <v>0</v>
          </cell>
          <cell r="I34">
            <v>3.8243055555576575</v>
          </cell>
        </row>
        <row r="35">
          <cell r="C35" t="str">
            <v>400KV AGRA-SIKAR-II</v>
          </cell>
          <cell r="D35">
            <v>42987.782638888886</v>
          </cell>
          <cell r="E35">
            <v>42987.865277777775</v>
          </cell>
          <cell r="F35">
            <v>8.2638888889050577E-2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400KV AGRA-SIKAR-II</v>
          </cell>
          <cell r="D36">
            <v>42989.652083333334</v>
          </cell>
          <cell r="E36">
            <v>42989.90902777778</v>
          </cell>
          <cell r="F36">
            <v>0.25694444444525288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400KV AGRA-SIKAR-II</v>
          </cell>
          <cell r="D37">
            <v>43000.336805555555</v>
          </cell>
          <cell r="E37">
            <v>43001.172222222223</v>
          </cell>
          <cell r="F37">
            <v>0</v>
          </cell>
          <cell r="G37">
            <v>0</v>
          </cell>
          <cell r="H37">
            <v>0</v>
          </cell>
          <cell r="I37">
            <v>0.83541666666860692</v>
          </cell>
        </row>
        <row r="38">
          <cell r="C38" t="str">
            <v>400KV AGRA-SIKAR-II</v>
          </cell>
          <cell r="D38">
            <v>43001.172222222223</v>
          </cell>
          <cell r="E38">
            <v>43001.614583333336</v>
          </cell>
          <cell r="F38">
            <v>0</v>
          </cell>
          <cell r="G38">
            <v>0</v>
          </cell>
          <cell r="H38">
            <v>0</v>
          </cell>
          <cell r="I38">
            <v>0.44236111111240461</v>
          </cell>
        </row>
        <row r="39">
          <cell r="C39" t="str">
            <v>400KV AGRA-SIKAR-II</v>
          </cell>
          <cell r="D39">
            <v>43002.104166666664</v>
          </cell>
          <cell r="E39">
            <v>43006.486805555556</v>
          </cell>
          <cell r="F39">
            <v>0</v>
          </cell>
          <cell r="G39">
            <v>0</v>
          </cell>
          <cell r="H39">
            <v>0</v>
          </cell>
          <cell r="I39">
            <v>4.382638888891961</v>
          </cell>
        </row>
        <row r="40">
          <cell r="C40" t="str">
            <v>400KV AGRA-SIKAR-II</v>
          </cell>
          <cell r="D40">
            <v>43008.334027777775</v>
          </cell>
          <cell r="E40">
            <v>43009</v>
          </cell>
          <cell r="F40">
            <v>0</v>
          </cell>
          <cell r="G40">
            <v>0</v>
          </cell>
          <cell r="H40">
            <v>0</v>
          </cell>
          <cell r="I40">
            <v>0.66597222222480923</v>
          </cell>
        </row>
        <row r="41">
          <cell r="C41" t="str">
            <v>400KV AGRA-SIKAR-II Total</v>
          </cell>
          <cell r="D41"/>
          <cell r="E41"/>
          <cell r="F41">
            <v>0.33958333333430346</v>
          </cell>
          <cell r="G41">
            <v>0</v>
          </cell>
          <cell r="H41">
            <v>0</v>
          </cell>
          <cell r="I41">
            <v>10.150694444455439</v>
          </cell>
        </row>
        <row r="42">
          <cell r="C42" t="str">
            <v xml:space="preserve">400KV BAGPAT-SAHARANPUR </v>
          </cell>
          <cell r="D42">
            <v>42987.619444444441</v>
          </cell>
          <cell r="E42">
            <v>42987.635416666664</v>
          </cell>
          <cell r="F42">
            <v>0</v>
          </cell>
          <cell r="G42">
            <v>1.5972222223354038E-2</v>
          </cell>
          <cell r="H42">
            <v>0</v>
          </cell>
          <cell r="I42">
            <v>0</v>
          </cell>
        </row>
        <row r="43">
          <cell r="C43" t="str">
            <v>400KV BAGPAT-SAHARANPUR   Total</v>
          </cell>
          <cell r="D43"/>
          <cell r="E43"/>
          <cell r="F43">
            <v>0</v>
          </cell>
          <cell r="G43">
            <v>1.5972222223354038E-2</v>
          </cell>
          <cell r="H43">
            <v>0</v>
          </cell>
          <cell r="I43">
            <v>0</v>
          </cell>
        </row>
        <row r="44">
          <cell r="C44" t="str">
            <v>400KV BASSI-HIRAPURA-II</v>
          </cell>
          <cell r="D44">
            <v>42999.536805555559</v>
          </cell>
          <cell r="E44">
            <v>42999.697222222225</v>
          </cell>
          <cell r="F44">
            <v>0</v>
          </cell>
          <cell r="G44">
            <v>0.16041666666569654</v>
          </cell>
          <cell r="H44">
            <v>0</v>
          </cell>
          <cell r="I44">
            <v>0</v>
          </cell>
        </row>
        <row r="45">
          <cell r="C45" t="str">
            <v>400KV BASSI-HIRAPURA-II Total</v>
          </cell>
          <cell r="D45"/>
          <cell r="E45"/>
          <cell r="F45">
            <v>0</v>
          </cell>
          <cell r="G45">
            <v>0.16041666666569654</v>
          </cell>
          <cell r="H45">
            <v>0</v>
          </cell>
          <cell r="I45">
            <v>0</v>
          </cell>
        </row>
        <row r="46">
          <cell r="C46" t="str">
            <v>400KV BASSI-JAIPUR(S)-I</v>
          </cell>
          <cell r="D46">
            <v>43005.377083333333</v>
          </cell>
          <cell r="E46">
            <v>43005.793055555558</v>
          </cell>
          <cell r="F46">
            <v>0.41597222222480923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400KV BASSI-JAIPUR(S)-I Total</v>
          </cell>
          <cell r="D47"/>
          <cell r="E47"/>
          <cell r="F47">
            <v>0.41597222222480923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400KV BASSI-JAIPUR(S)-II</v>
          </cell>
          <cell r="D48">
            <v>43006.367361111108</v>
          </cell>
          <cell r="E48">
            <v>43006.738888888889</v>
          </cell>
          <cell r="F48">
            <v>0.37152777778101154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400KV BASSI-JAIPUR(S)-II Total</v>
          </cell>
          <cell r="D49"/>
          <cell r="E49"/>
          <cell r="F49">
            <v>0.37152777778101154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400KV BASSI-KOTPUTLI</v>
          </cell>
          <cell r="D50">
            <v>43007.40902777778</v>
          </cell>
          <cell r="E50">
            <v>43007.827777777777</v>
          </cell>
          <cell r="F50">
            <v>0.41874999999708962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400KV BASSI-JAIPUR(S)-II Total</v>
          </cell>
          <cell r="D51"/>
          <cell r="E51"/>
          <cell r="F51">
            <v>0.41874999999708962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400KV BASSI-SIKAR-I</v>
          </cell>
          <cell r="D52">
            <v>43002.333333333336</v>
          </cell>
          <cell r="E52">
            <v>43002.809027777781</v>
          </cell>
          <cell r="F52">
            <v>0.47569444444525288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400KV BASSI-SIKAR-I Total</v>
          </cell>
          <cell r="D53"/>
          <cell r="E53"/>
          <cell r="F53">
            <v>0.47569444444525288</v>
          </cell>
          <cell r="G53">
            <v>0</v>
          </cell>
          <cell r="H53">
            <v>0</v>
          </cell>
          <cell r="I53">
            <v>0</v>
          </cell>
        </row>
        <row r="54">
          <cell r="C54" t="str">
            <v>400KV BASSI-SIKAR-II</v>
          </cell>
          <cell r="D54">
            <v>42984.603472222225</v>
          </cell>
          <cell r="E54">
            <v>42984.603472222225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400KV BASSI-SIKAR-II</v>
          </cell>
          <cell r="D55">
            <v>42985.401388888888</v>
          </cell>
          <cell r="E55">
            <v>42985.465277777781</v>
          </cell>
          <cell r="F55">
            <v>0</v>
          </cell>
          <cell r="G55">
            <v>6.3888888893416151E-2</v>
          </cell>
          <cell r="H55">
            <v>0</v>
          </cell>
          <cell r="I55">
            <v>0</v>
          </cell>
        </row>
        <row r="56">
          <cell r="C56" t="str">
            <v>400KV BASSI-SIKAR-II</v>
          </cell>
          <cell r="D56">
            <v>42986.499305555553</v>
          </cell>
          <cell r="E56">
            <v>42986.633333333331</v>
          </cell>
          <cell r="F56">
            <v>0</v>
          </cell>
          <cell r="G56">
            <v>0.13402777777810115</v>
          </cell>
          <cell r="H56">
            <v>0</v>
          </cell>
          <cell r="I56">
            <v>0</v>
          </cell>
        </row>
        <row r="57">
          <cell r="C57" t="str">
            <v>400KV BASSI-SIKAR-II</v>
          </cell>
          <cell r="D57">
            <v>43003.356944444444</v>
          </cell>
          <cell r="E57">
            <v>43003.78402777778</v>
          </cell>
          <cell r="F57">
            <v>0.42708333333575865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400KV BASSI-SIKAR-II Total</v>
          </cell>
          <cell r="D58"/>
          <cell r="E58"/>
          <cell r="F58">
            <v>0.42708333333575865</v>
          </cell>
          <cell r="G58">
            <v>0.19791666667151731</v>
          </cell>
          <cell r="H58">
            <v>0</v>
          </cell>
          <cell r="I58">
            <v>0</v>
          </cell>
        </row>
        <row r="59">
          <cell r="C59" t="str">
            <v>400KV BHIWADI-HISAR-I</v>
          </cell>
          <cell r="D59">
            <v>42989.336805555555</v>
          </cell>
          <cell r="E59">
            <v>42989.801388888889</v>
          </cell>
          <cell r="F59">
            <v>0.46458333333430346</v>
          </cell>
          <cell r="G59">
            <v>0</v>
          </cell>
          <cell r="H59">
            <v>0</v>
          </cell>
          <cell r="I59">
            <v>0</v>
          </cell>
        </row>
        <row r="60">
          <cell r="C60" t="str">
            <v>400KV BHIWADI-HISAR-I</v>
          </cell>
          <cell r="D60">
            <v>42990.345833333333</v>
          </cell>
          <cell r="E60">
            <v>42990.823611111111</v>
          </cell>
          <cell r="F60">
            <v>0.47777777777810115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400KV BHIWADI-HISAR-I</v>
          </cell>
          <cell r="D61">
            <v>43001.11041666667</v>
          </cell>
          <cell r="E61">
            <v>43004.549305555556</v>
          </cell>
          <cell r="F61">
            <v>0</v>
          </cell>
          <cell r="G61">
            <v>0</v>
          </cell>
          <cell r="H61">
            <v>0</v>
          </cell>
          <cell r="I61">
            <v>3.4388888888861402</v>
          </cell>
        </row>
        <row r="62">
          <cell r="C62" t="str">
            <v>400KV BHIWADI-HISAR-I Total</v>
          </cell>
          <cell r="D62"/>
          <cell r="E62"/>
          <cell r="F62">
            <v>0.94236111111240461</v>
          </cell>
          <cell r="G62">
            <v>0</v>
          </cell>
          <cell r="H62">
            <v>0</v>
          </cell>
          <cell r="I62">
            <v>3.4388888888861402</v>
          </cell>
        </row>
        <row r="63">
          <cell r="C63" t="str">
            <v>400KV BHIWADI-HISAR-II</v>
          </cell>
          <cell r="D63">
            <v>42979.320138888892</v>
          </cell>
          <cell r="E63">
            <v>42983.522916666669</v>
          </cell>
          <cell r="F63">
            <v>0</v>
          </cell>
          <cell r="G63">
            <v>0</v>
          </cell>
          <cell r="H63">
            <v>0</v>
          </cell>
          <cell r="I63">
            <v>4.202777777776646</v>
          </cell>
        </row>
        <row r="64">
          <cell r="C64" t="str">
            <v>400KV BHIWADI-HISAR-II Total</v>
          </cell>
          <cell r="D64"/>
          <cell r="E64"/>
          <cell r="F64">
            <v>0</v>
          </cell>
          <cell r="G64">
            <v>0</v>
          </cell>
          <cell r="H64">
            <v>0</v>
          </cell>
          <cell r="I64">
            <v>4.202777777776646</v>
          </cell>
        </row>
        <row r="65">
          <cell r="C65" t="str">
            <v>400KV BHIWADI-HISAR-III</v>
          </cell>
          <cell r="D65">
            <v>42979.320833333331</v>
          </cell>
          <cell r="E65">
            <v>42979.518055555556</v>
          </cell>
          <cell r="F65">
            <v>0</v>
          </cell>
          <cell r="G65">
            <v>0</v>
          </cell>
          <cell r="H65">
            <v>0</v>
          </cell>
          <cell r="I65">
            <v>0.19722222222480923</v>
          </cell>
        </row>
        <row r="66">
          <cell r="C66" t="str">
            <v>400KV BHIWADI-HISAR-III Total</v>
          </cell>
          <cell r="D66"/>
          <cell r="E66"/>
          <cell r="F66">
            <v>0</v>
          </cell>
          <cell r="G66">
            <v>0</v>
          </cell>
          <cell r="H66">
            <v>0</v>
          </cell>
          <cell r="I66">
            <v>0.19722222222480923</v>
          </cell>
        </row>
        <row r="67">
          <cell r="C67" t="str">
            <v>400KV BHIWADI-NIMRANA-I</v>
          </cell>
          <cell r="D67">
            <v>42979.170138888891</v>
          </cell>
          <cell r="E67">
            <v>42980.843055555553</v>
          </cell>
          <cell r="F67">
            <v>0</v>
          </cell>
          <cell r="G67">
            <v>0</v>
          </cell>
          <cell r="H67">
            <v>0</v>
          </cell>
          <cell r="I67">
            <v>1.6729166666627862</v>
          </cell>
        </row>
        <row r="68">
          <cell r="C68" t="str">
            <v>400KV BHIWADI-NIMRANA-I</v>
          </cell>
          <cell r="D68">
            <v>43001.09097222222</v>
          </cell>
          <cell r="E68">
            <v>43003.464583333334</v>
          </cell>
          <cell r="F68">
            <v>0</v>
          </cell>
          <cell r="G68">
            <v>0</v>
          </cell>
          <cell r="H68">
            <v>0</v>
          </cell>
          <cell r="I68">
            <v>2.3736111111138598</v>
          </cell>
        </row>
        <row r="69">
          <cell r="C69" t="str">
            <v>400KV BHIWADI-NIMRANA-I Total</v>
          </cell>
          <cell r="D69"/>
          <cell r="E69"/>
          <cell r="F69">
            <v>0</v>
          </cell>
          <cell r="G69">
            <v>0</v>
          </cell>
          <cell r="H69">
            <v>0</v>
          </cell>
          <cell r="I69">
            <v>4.046527777776646</v>
          </cell>
        </row>
        <row r="70">
          <cell r="C70" t="str">
            <v>400KV BHIWANI-KABULPR</v>
          </cell>
          <cell r="D70">
            <v>43000.472916666666</v>
          </cell>
          <cell r="E70">
            <v>43000.649305555555</v>
          </cell>
          <cell r="F70">
            <v>0</v>
          </cell>
          <cell r="G70">
            <v>0</v>
          </cell>
          <cell r="H70">
            <v>0</v>
          </cell>
          <cell r="I70">
            <v>0.17638888888905058</v>
          </cell>
        </row>
        <row r="71">
          <cell r="C71" t="str">
            <v>400KV BHIWANI-KABULPR Total</v>
          </cell>
          <cell r="D71"/>
          <cell r="E71"/>
          <cell r="F71">
            <v>0</v>
          </cell>
          <cell r="G71">
            <v>0</v>
          </cell>
          <cell r="H71">
            <v>0</v>
          </cell>
          <cell r="I71">
            <v>0.17638888888905058</v>
          </cell>
        </row>
        <row r="72">
          <cell r="C72" t="str">
            <v>400KV BLBGRH-GURGAON</v>
          </cell>
          <cell r="D72">
            <v>42982.635416666664</v>
          </cell>
          <cell r="E72">
            <v>42982.760416666664</v>
          </cell>
          <cell r="F72">
            <v>0.125</v>
          </cell>
          <cell r="G72">
            <v>0</v>
          </cell>
          <cell r="H72">
            <v>0</v>
          </cell>
          <cell r="I72">
            <v>0</v>
          </cell>
        </row>
        <row r="73">
          <cell r="C73" t="str">
            <v>400KV BLBGRH-GURGAON Total</v>
          </cell>
          <cell r="D73"/>
          <cell r="E73"/>
          <cell r="F73">
            <v>0.125</v>
          </cell>
          <cell r="G73">
            <v>0</v>
          </cell>
          <cell r="H73">
            <v>0</v>
          </cell>
          <cell r="I73">
            <v>0</v>
          </cell>
        </row>
        <row r="74">
          <cell r="C74" t="str">
            <v>400KV BLBGRH-MAHRANIBG</v>
          </cell>
          <cell r="D74">
            <v>42979.679166666669</v>
          </cell>
          <cell r="E74">
            <v>42979.788194444445</v>
          </cell>
          <cell r="F74">
            <v>0.10902777777664596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400KV BLBGRH-MAHRANIBG</v>
          </cell>
          <cell r="D75">
            <v>42995.512499999997</v>
          </cell>
          <cell r="E75">
            <v>42995.580555555556</v>
          </cell>
          <cell r="F75">
            <v>0</v>
          </cell>
          <cell r="G75">
            <v>6.805555555911269E-2</v>
          </cell>
          <cell r="H75">
            <v>0</v>
          </cell>
          <cell r="I75">
            <v>0</v>
          </cell>
        </row>
        <row r="76">
          <cell r="C76" t="str">
            <v>400KV BLBGRH-MAHRANIBG Total</v>
          </cell>
          <cell r="D76"/>
          <cell r="E76"/>
          <cell r="F76">
            <v>0.10902777777664596</v>
          </cell>
          <cell r="G76">
            <v>6.805555555911269E-2</v>
          </cell>
          <cell r="H76">
            <v>0</v>
          </cell>
          <cell r="I76">
            <v>0</v>
          </cell>
        </row>
        <row r="77">
          <cell r="C77" t="str">
            <v xml:space="preserve">400KV BLBGRH-NAVADA(HVPN) </v>
          </cell>
          <cell r="D77">
            <v>42997.436805555553</v>
          </cell>
          <cell r="E77">
            <v>42997.668055555558</v>
          </cell>
          <cell r="F77">
            <v>0</v>
          </cell>
          <cell r="G77">
            <v>0</v>
          </cell>
          <cell r="H77">
            <v>0</v>
          </cell>
          <cell r="I77">
            <v>0.23125000000436557</v>
          </cell>
        </row>
        <row r="78">
          <cell r="C78" t="str">
            <v>400KV BLBGRH-NAVADA(HVPN)  Total</v>
          </cell>
          <cell r="D78"/>
          <cell r="E78"/>
          <cell r="F78">
            <v>0</v>
          </cell>
          <cell r="G78">
            <v>0</v>
          </cell>
          <cell r="H78">
            <v>0</v>
          </cell>
          <cell r="I78">
            <v>0.23125000000436557</v>
          </cell>
        </row>
        <row r="79">
          <cell r="C79" t="str">
            <v>400KV DAD-MURADNGR</v>
          </cell>
          <cell r="D79">
            <v>43004.412499999999</v>
          </cell>
          <cell r="E79">
            <v>43004.506944444445</v>
          </cell>
          <cell r="F79">
            <v>0</v>
          </cell>
          <cell r="G79">
            <v>9.4444444446708076E-2</v>
          </cell>
          <cell r="H79">
            <v>0</v>
          </cell>
          <cell r="I79">
            <v>0</v>
          </cell>
        </row>
        <row r="80">
          <cell r="C80" t="str">
            <v>400KV DAD-MURADNGR Total</v>
          </cell>
          <cell r="D80"/>
          <cell r="E80"/>
          <cell r="F80">
            <v>0</v>
          </cell>
          <cell r="G80">
            <v>9.4444444446708076E-2</v>
          </cell>
          <cell r="H80">
            <v>0</v>
          </cell>
          <cell r="I80">
            <v>0</v>
          </cell>
        </row>
        <row r="81">
          <cell r="C81" t="str">
            <v xml:space="preserve">400KV FATEHABAD-HISAR </v>
          </cell>
          <cell r="D81">
            <v>42979.690972222219</v>
          </cell>
          <cell r="E81">
            <v>42982.355555555558</v>
          </cell>
          <cell r="F81">
            <v>0</v>
          </cell>
          <cell r="G81">
            <v>0</v>
          </cell>
          <cell r="H81">
            <v>0</v>
          </cell>
          <cell r="I81">
            <v>2.664583333338669</v>
          </cell>
        </row>
        <row r="82">
          <cell r="C82" t="str">
            <v>400KV FATEHABAD-HISAR  Total</v>
          </cell>
          <cell r="D82"/>
          <cell r="E82"/>
          <cell r="F82">
            <v>0</v>
          </cell>
          <cell r="G82">
            <v>0</v>
          </cell>
          <cell r="H82">
            <v>0</v>
          </cell>
          <cell r="I82">
            <v>2.664583333338669</v>
          </cell>
        </row>
        <row r="83">
          <cell r="C83" t="str">
            <v>400KV GURGAON-MANESAR-I</v>
          </cell>
          <cell r="D83">
            <v>42987.412499999999</v>
          </cell>
          <cell r="E83">
            <v>42987.807638888888</v>
          </cell>
          <cell r="F83">
            <v>0.39513888888905058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400KV GURGAON-MANESAR-I</v>
          </cell>
          <cell r="D84">
            <v>43001.405555555553</v>
          </cell>
          <cell r="E84">
            <v>43001.84097222222</v>
          </cell>
          <cell r="F84">
            <v>0</v>
          </cell>
          <cell r="G84">
            <v>0</v>
          </cell>
          <cell r="H84">
            <v>0</v>
          </cell>
          <cell r="I84">
            <v>0.43541666666715173</v>
          </cell>
        </row>
        <row r="85">
          <cell r="C85" t="str">
            <v>400KV GURGAON-MANESAR-I</v>
          </cell>
          <cell r="D85">
            <v>43004.458333333336</v>
          </cell>
          <cell r="E85">
            <v>43004.805555555555</v>
          </cell>
          <cell r="F85">
            <v>0</v>
          </cell>
          <cell r="G85">
            <v>0</v>
          </cell>
          <cell r="H85">
            <v>0</v>
          </cell>
          <cell r="I85">
            <v>0.34722222221898846</v>
          </cell>
        </row>
        <row r="86">
          <cell r="C86" t="str">
            <v>400KV GURGAON-MANESAR-I Total</v>
          </cell>
          <cell r="D86"/>
          <cell r="E86"/>
          <cell r="F86">
            <v>0.39513888888905058</v>
          </cell>
          <cell r="G86">
            <v>0</v>
          </cell>
          <cell r="H86">
            <v>0</v>
          </cell>
          <cell r="I86">
            <v>0.78263888888614019</v>
          </cell>
        </row>
        <row r="87">
          <cell r="C87" t="str">
            <v>400KV GURGAON-MANESAR-II</v>
          </cell>
          <cell r="D87">
            <v>42990.416666666664</v>
          </cell>
          <cell r="E87">
            <v>42990.77847222222</v>
          </cell>
          <cell r="F87">
            <v>0.36180555555620231</v>
          </cell>
          <cell r="G87">
            <v>0</v>
          </cell>
          <cell r="H87">
            <v>0</v>
          </cell>
          <cell r="I87">
            <v>0</v>
          </cell>
        </row>
        <row r="88">
          <cell r="C88" t="str">
            <v>400KV GURGAON-MANESAR-II Total</v>
          </cell>
          <cell r="D88"/>
          <cell r="E88"/>
          <cell r="F88">
            <v>0.36180555555620231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400KV HISAR-BHIWANI-I</v>
          </cell>
          <cell r="D89">
            <v>42996.645138888889</v>
          </cell>
          <cell r="E89">
            <v>42996.70208333333</v>
          </cell>
          <cell r="F89">
            <v>0</v>
          </cell>
          <cell r="G89">
            <v>5.694444444088731E-2</v>
          </cell>
          <cell r="H89">
            <v>0</v>
          </cell>
          <cell r="I89">
            <v>0</v>
          </cell>
        </row>
        <row r="90">
          <cell r="C90" t="str">
            <v>400KV BHIWADI-HISAR-I Total</v>
          </cell>
          <cell r="D90"/>
          <cell r="E90"/>
          <cell r="F90">
            <v>0</v>
          </cell>
          <cell r="G90">
            <v>5.694444444088731E-2</v>
          </cell>
          <cell r="H90">
            <v>0</v>
          </cell>
          <cell r="I90">
            <v>0</v>
          </cell>
        </row>
        <row r="91">
          <cell r="C91" t="str">
            <v>400KV JHATIKALA-BAMNOLI-I</v>
          </cell>
          <cell r="D91">
            <v>42979</v>
          </cell>
          <cell r="E91">
            <v>43009</v>
          </cell>
          <cell r="F91">
            <v>0</v>
          </cell>
          <cell r="G91">
            <v>0</v>
          </cell>
          <cell r="H91">
            <v>0</v>
          </cell>
          <cell r="I91">
            <v>30</v>
          </cell>
        </row>
        <row r="92">
          <cell r="C92" t="str">
            <v>400KV JHATIKALA-BAMNOLI-I Total</v>
          </cell>
          <cell r="D92"/>
          <cell r="E92"/>
          <cell r="F92">
            <v>0</v>
          </cell>
          <cell r="G92">
            <v>0</v>
          </cell>
          <cell r="H92">
            <v>0</v>
          </cell>
          <cell r="I92">
            <v>30</v>
          </cell>
        </row>
        <row r="93">
          <cell r="C93" t="str">
            <v>400KV JHATIKALA-MUNDKA-II</v>
          </cell>
          <cell r="D93">
            <v>42986.334027777775</v>
          </cell>
          <cell r="E93">
            <v>42986.85833333333</v>
          </cell>
          <cell r="F93">
            <v>0</v>
          </cell>
          <cell r="G93">
            <v>0</v>
          </cell>
          <cell r="H93">
            <v>0</v>
          </cell>
          <cell r="I93">
            <v>0.52430555555474712</v>
          </cell>
        </row>
        <row r="94">
          <cell r="C94" t="str">
            <v>400KV JHATIKALA-MUNDKA-II Total</v>
          </cell>
          <cell r="D94"/>
          <cell r="E94"/>
          <cell r="F94">
            <v>0</v>
          </cell>
          <cell r="G94">
            <v>0</v>
          </cell>
          <cell r="H94">
            <v>0</v>
          </cell>
          <cell r="I94">
            <v>0.52430555555474712</v>
          </cell>
        </row>
        <row r="95">
          <cell r="C95" t="str">
            <v>400KV KANKROLI-CHITTOR(RJ)-I</v>
          </cell>
          <cell r="D95">
            <v>42990.597222222219</v>
          </cell>
          <cell r="E95">
            <v>42990.830555555556</v>
          </cell>
          <cell r="F95">
            <v>0</v>
          </cell>
          <cell r="G95">
            <v>0</v>
          </cell>
          <cell r="H95">
            <v>0</v>
          </cell>
          <cell r="I95">
            <v>0.23333333333721384</v>
          </cell>
        </row>
        <row r="96">
          <cell r="C96" t="str">
            <v>400KV KANKROLI-CHITTOR(RJ)-I Total</v>
          </cell>
          <cell r="D96"/>
          <cell r="E96"/>
          <cell r="F96">
            <v>0</v>
          </cell>
          <cell r="G96">
            <v>0</v>
          </cell>
          <cell r="H96">
            <v>0</v>
          </cell>
          <cell r="I96">
            <v>0.23333333333721384</v>
          </cell>
        </row>
        <row r="97">
          <cell r="C97" t="str">
            <v>400KV KANKROLI-RAPPC-II</v>
          </cell>
          <cell r="D97">
            <v>42991.683333333334</v>
          </cell>
          <cell r="E97">
            <v>42991.683333333334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C98" t="str">
            <v>400KV KANKROLI-RAPPC-II Total</v>
          </cell>
          <cell r="D98"/>
          <cell r="E98"/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400KV KANKROLI-ZERDA-I</v>
          </cell>
          <cell r="D99">
            <v>42986.481944444444</v>
          </cell>
          <cell r="E99">
            <v>42986.713888888888</v>
          </cell>
          <cell r="F99">
            <v>0.23194444444379769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400KV KANKROLI-ZERDA-I Total</v>
          </cell>
          <cell r="D100"/>
          <cell r="E100"/>
          <cell r="F100">
            <v>0.23194444444379769</v>
          </cell>
          <cell r="G100">
            <v>0</v>
          </cell>
          <cell r="H100">
            <v>0</v>
          </cell>
          <cell r="I100">
            <v>0</v>
          </cell>
        </row>
        <row r="101">
          <cell r="C101" t="str">
            <v xml:space="preserve">400KV MEERUT-MND-I </v>
          </cell>
          <cell r="D101">
            <v>42989.511111111111</v>
          </cell>
          <cell r="E101">
            <v>42989.75</v>
          </cell>
          <cell r="F101">
            <v>0.23888888888905058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400KV MEERUT-MND-I  Total</v>
          </cell>
          <cell r="D102"/>
          <cell r="E102"/>
          <cell r="F102">
            <v>0.23888888888905058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400KV MEERUT-MND-II</v>
          </cell>
          <cell r="D103">
            <v>42980.12222222222</v>
          </cell>
          <cell r="E103">
            <v>42982.349305555559</v>
          </cell>
          <cell r="F103">
            <v>0</v>
          </cell>
          <cell r="G103">
            <v>0</v>
          </cell>
          <cell r="H103">
            <v>0</v>
          </cell>
          <cell r="I103">
            <v>2.227083333338669</v>
          </cell>
        </row>
        <row r="104">
          <cell r="C104" t="str">
            <v>400KV MEERUT-MND-II Total</v>
          </cell>
          <cell r="D104"/>
          <cell r="E104"/>
          <cell r="F104">
            <v>0</v>
          </cell>
          <cell r="G104">
            <v>0</v>
          </cell>
          <cell r="H104">
            <v>0</v>
          </cell>
          <cell r="I104">
            <v>2.227083333338669</v>
          </cell>
        </row>
        <row r="105">
          <cell r="C105" t="str">
            <v>400KV MEERUT-MND-III</v>
          </cell>
          <cell r="D105">
            <v>42980.122916666667</v>
          </cell>
          <cell r="E105">
            <v>42982.350694444445</v>
          </cell>
          <cell r="F105">
            <v>0</v>
          </cell>
          <cell r="G105">
            <v>0</v>
          </cell>
          <cell r="H105">
            <v>0</v>
          </cell>
          <cell r="I105">
            <v>2.2277777777781012</v>
          </cell>
        </row>
        <row r="106">
          <cell r="C106" t="str">
            <v>400KV MEERUT-MND-III</v>
          </cell>
          <cell r="D106">
            <v>42992.054861111108</v>
          </cell>
          <cell r="E106">
            <v>42992.061111111114</v>
          </cell>
          <cell r="F106">
            <v>0</v>
          </cell>
          <cell r="G106">
            <v>6.2500000058207661E-3</v>
          </cell>
          <cell r="H106">
            <v>0</v>
          </cell>
          <cell r="I106">
            <v>0</v>
          </cell>
        </row>
        <row r="107">
          <cell r="C107" t="str">
            <v>400KV MEERUT-MND-III Total</v>
          </cell>
          <cell r="D107"/>
          <cell r="E107"/>
          <cell r="F107">
            <v>0</v>
          </cell>
          <cell r="G107">
            <v>6.2500000058207661E-3</v>
          </cell>
          <cell r="H107">
            <v>0</v>
          </cell>
          <cell r="I107">
            <v>2.2277777777781012</v>
          </cell>
        </row>
        <row r="108">
          <cell r="C108" t="str">
            <v xml:space="preserve">400KV NAVADA(HVPN)-GR.NOIDA </v>
          </cell>
          <cell r="D108">
            <v>42982.763888888891</v>
          </cell>
          <cell r="E108">
            <v>42983.42083333333</v>
          </cell>
          <cell r="F108">
            <v>0</v>
          </cell>
          <cell r="G108">
            <v>0</v>
          </cell>
          <cell r="H108">
            <v>0</v>
          </cell>
          <cell r="I108">
            <v>0.65694444443943212</v>
          </cell>
        </row>
        <row r="109">
          <cell r="C109" t="str">
            <v xml:space="preserve">400KV NAVADA(HVPN)-GR.NOIDA </v>
          </cell>
          <cell r="D109">
            <v>42985.788888888892</v>
          </cell>
          <cell r="E109">
            <v>42986.445833333331</v>
          </cell>
          <cell r="F109">
            <v>0</v>
          </cell>
          <cell r="G109">
            <v>0</v>
          </cell>
          <cell r="H109">
            <v>0</v>
          </cell>
          <cell r="I109">
            <v>0.65694444443943212</v>
          </cell>
        </row>
        <row r="110">
          <cell r="C110" t="str">
            <v xml:space="preserve">400KV NAVADA(HVPN)-GR.NOIDA </v>
          </cell>
          <cell r="D110">
            <v>42986.769444444442</v>
          </cell>
          <cell r="E110">
            <v>42987.429861111108</v>
          </cell>
          <cell r="F110">
            <v>0</v>
          </cell>
          <cell r="G110">
            <v>0</v>
          </cell>
          <cell r="H110">
            <v>0</v>
          </cell>
          <cell r="I110">
            <v>0.66041666666569654</v>
          </cell>
        </row>
        <row r="111">
          <cell r="C111" t="str">
            <v xml:space="preserve">400KV NAVADA(HVPN)-GR.NOIDA </v>
          </cell>
          <cell r="D111">
            <v>42987.777777777781</v>
          </cell>
          <cell r="E111">
            <v>42989.306250000001</v>
          </cell>
          <cell r="F111">
            <v>0</v>
          </cell>
          <cell r="G111">
            <v>0</v>
          </cell>
          <cell r="H111">
            <v>0</v>
          </cell>
          <cell r="I111">
            <v>1.5284722222204437</v>
          </cell>
        </row>
        <row r="112">
          <cell r="C112" t="str">
            <v xml:space="preserve">400KV NAVADA(HVPN)-GR.NOIDA </v>
          </cell>
          <cell r="D112">
            <v>42989.777777777781</v>
          </cell>
          <cell r="E112">
            <v>42990.317361111112</v>
          </cell>
          <cell r="F112">
            <v>0</v>
          </cell>
          <cell r="G112">
            <v>0</v>
          </cell>
          <cell r="H112">
            <v>0</v>
          </cell>
          <cell r="I112">
            <v>0.53958333333139308</v>
          </cell>
        </row>
        <row r="113">
          <cell r="C113" t="str">
            <v xml:space="preserve">400KV NAVADA(HVPN)-GR.NOIDA </v>
          </cell>
          <cell r="D113">
            <v>42990.801388888889</v>
          </cell>
          <cell r="E113">
            <v>42991.323611111111</v>
          </cell>
          <cell r="F113">
            <v>0</v>
          </cell>
          <cell r="G113">
            <v>0</v>
          </cell>
          <cell r="H113">
            <v>0</v>
          </cell>
          <cell r="I113">
            <v>0.52222222222189885</v>
          </cell>
        </row>
        <row r="114">
          <cell r="C114" t="str">
            <v xml:space="preserve">400KV NAVADA(HVPN)-GR.NOIDA </v>
          </cell>
          <cell r="D114">
            <v>42991.801388888889</v>
          </cell>
          <cell r="E114">
            <v>42992.540277777778</v>
          </cell>
          <cell r="F114">
            <v>0</v>
          </cell>
          <cell r="G114">
            <v>0</v>
          </cell>
          <cell r="H114">
            <v>0</v>
          </cell>
          <cell r="I114">
            <v>0.73888888888905058</v>
          </cell>
        </row>
        <row r="115">
          <cell r="C115" t="str">
            <v xml:space="preserve">400KV NAVADA(HVPN)-GR.NOIDA </v>
          </cell>
          <cell r="D115">
            <v>42992.784722222219</v>
          </cell>
          <cell r="E115">
            <v>42993.423611111109</v>
          </cell>
          <cell r="F115">
            <v>0</v>
          </cell>
          <cell r="G115">
            <v>0</v>
          </cell>
          <cell r="H115">
            <v>0</v>
          </cell>
          <cell r="I115">
            <v>0.63888888889050577</v>
          </cell>
        </row>
        <row r="116">
          <cell r="C116" t="str">
            <v xml:space="preserve">400KV NAVADA(HVPN)-GR.NOIDA </v>
          </cell>
          <cell r="D116">
            <v>42993.772222222222</v>
          </cell>
          <cell r="E116">
            <v>42994.380555555559</v>
          </cell>
          <cell r="F116">
            <v>0</v>
          </cell>
          <cell r="G116">
            <v>0</v>
          </cell>
          <cell r="H116">
            <v>0</v>
          </cell>
          <cell r="I116">
            <v>0.60833333333721384</v>
          </cell>
        </row>
        <row r="117">
          <cell r="C117" t="str">
            <v xml:space="preserve">400KV NAVADA(HVPN)-GR.NOIDA </v>
          </cell>
          <cell r="D117">
            <v>42994.775694444441</v>
          </cell>
          <cell r="E117">
            <v>42995.364583333336</v>
          </cell>
          <cell r="F117">
            <v>0</v>
          </cell>
          <cell r="G117">
            <v>0</v>
          </cell>
          <cell r="H117">
            <v>0</v>
          </cell>
          <cell r="I117">
            <v>0.58888888889487134</v>
          </cell>
        </row>
        <row r="118">
          <cell r="C118" t="str">
            <v xml:space="preserve">400KV NAVADA(HVPN)-GR.NOIDA </v>
          </cell>
          <cell r="D118">
            <v>42996.790277777778</v>
          </cell>
          <cell r="E118">
            <v>42997.349305555559</v>
          </cell>
          <cell r="F118">
            <v>0</v>
          </cell>
          <cell r="G118">
            <v>0</v>
          </cell>
          <cell r="H118">
            <v>0</v>
          </cell>
          <cell r="I118">
            <v>0.55902777778101154</v>
          </cell>
        </row>
        <row r="119">
          <cell r="C119" t="str">
            <v xml:space="preserve">400KV NAVADA(HVPN)-GR.NOIDA </v>
          </cell>
          <cell r="D119">
            <v>42997.777777777781</v>
          </cell>
          <cell r="E119">
            <v>42998.329861111109</v>
          </cell>
          <cell r="F119">
            <v>0</v>
          </cell>
          <cell r="G119">
            <v>0</v>
          </cell>
          <cell r="H119">
            <v>0</v>
          </cell>
          <cell r="I119">
            <v>0.55208333332848269</v>
          </cell>
        </row>
        <row r="120">
          <cell r="C120" t="str">
            <v xml:space="preserve">400KV NAVADA(HVPN)-GR.NOIDA </v>
          </cell>
          <cell r="D120">
            <v>42998.768750000003</v>
          </cell>
          <cell r="E120">
            <v>42999.265277777777</v>
          </cell>
          <cell r="F120">
            <v>0</v>
          </cell>
          <cell r="G120">
            <v>0</v>
          </cell>
          <cell r="H120">
            <v>0</v>
          </cell>
          <cell r="I120">
            <v>0.49652777777373558</v>
          </cell>
        </row>
        <row r="121">
          <cell r="C121" t="str">
            <v xml:space="preserve">400KV NAVADA(HVPN)-GR.NOIDA </v>
          </cell>
          <cell r="D121">
            <v>42999.797222222223</v>
          </cell>
          <cell r="E121">
            <v>43000.272222222222</v>
          </cell>
          <cell r="F121">
            <v>0</v>
          </cell>
          <cell r="G121">
            <v>0</v>
          </cell>
          <cell r="H121">
            <v>0</v>
          </cell>
          <cell r="I121">
            <v>0.47499999999854481</v>
          </cell>
        </row>
        <row r="122">
          <cell r="C122" t="str">
            <v xml:space="preserve">400KV NAVADA(HVPN)-GR.NOIDA </v>
          </cell>
          <cell r="D122">
            <v>43000.788194444445</v>
          </cell>
          <cell r="E122">
            <v>43001.765972222223</v>
          </cell>
          <cell r="F122">
            <v>0</v>
          </cell>
          <cell r="G122">
            <v>0</v>
          </cell>
          <cell r="H122">
            <v>0</v>
          </cell>
          <cell r="I122">
            <v>0.97777777777810115</v>
          </cell>
        </row>
        <row r="123">
          <cell r="C123" t="str">
            <v xml:space="preserve">400KV NAVADA(HVPN)-GR.NOIDA </v>
          </cell>
          <cell r="D123">
            <v>43001.893055555556</v>
          </cell>
          <cell r="E123">
            <v>43002.398611111108</v>
          </cell>
          <cell r="F123">
            <v>0</v>
          </cell>
          <cell r="G123">
            <v>0</v>
          </cell>
          <cell r="H123">
            <v>0</v>
          </cell>
          <cell r="I123">
            <v>0.50555555555183673</v>
          </cell>
        </row>
        <row r="124">
          <cell r="C124" t="str">
            <v xml:space="preserve">400KV NAVADA(HVPN)-GR.NOIDA </v>
          </cell>
          <cell r="D124">
            <v>43003.803472222222</v>
          </cell>
          <cell r="E124">
            <v>43005.295138888891</v>
          </cell>
          <cell r="F124">
            <v>0</v>
          </cell>
          <cell r="G124">
            <v>0</v>
          </cell>
          <cell r="H124">
            <v>0</v>
          </cell>
          <cell r="I124">
            <v>1.4916666666686069</v>
          </cell>
        </row>
        <row r="125">
          <cell r="C125" t="str">
            <v xml:space="preserve">400KV NAVADA(HVPN)-GR.NOIDA </v>
          </cell>
          <cell r="D125">
            <v>43005.789583333331</v>
          </cell>
          <cell r="E125">
            <v>43006.288194444445</v>
          </cell>
          <cell r="F125">
            <v>0</v>
          </cell>
          <cell r="G125">
            <v>0</v>
          </cell>
          <cell r="H125">
            <v>0</v>
          </cell>
          <cell r="I125">
            <v>0.49861111111385981</v>
          </cell>
        </row>
        <row r="126">
          <cell r="C126" t="str">
            <v xml:space="preserve">400KV NAVADA(HVPN)-GR.NOIDA </v>
          </cell>
          <cell r="D126">
            <v>43006.792361111111</v>
          </cell>
          <cell r="E126">
            <v>43007.355555555558</v>
          </cell>
          <cell r="F126">
            <v>0</v>
          </cell>
          <cell r="G126">
            <v>0</v>
          </cell>
          <cell r="H126">
            <v>0</v>
          </cell>
          <cell r="I126">
            <v>0.56319444444670808</v>
          </cell>
        </row>
        <row r="127">
          <cell r="C127" t="str">
            <v xml:space="preserve">400KV NAVADA(HVPN)-GR.NOIDA </v>
          </cell>
          <cell r="D127">
            <v>43007.813888888886</v>
          </cell>
          <cell r="E127">
            <v>43008.368055555555</v>
          </cell>
          <cell r="F127">
            <v>0</v>
          </cell>
          <cell r="G127">
            <v>0</v>
          </cell>
          <cell r="H127">
            <v>0</v>
          </cell>
          <cell r="I127">
            <v>0.55416666666860692</v>
          </cell>
        </row>
        <row r="128">
          <cell r="C128" t="str">
            <v>400KV NAVADA(HVPN)-GR.NOIDA  Total</v>
          </cell>
          <cell r="D128"/>
          <cell r="E128"/>
          <cell r="F128">
            <v>0</v>
          </cell>
          <cell r="G128">
            <v>0</v>
          </cell>
          <cell r="H128">
            <v>0</v>
          </cell>
          <cell r="I128">
            <v>13.813194444439432</v>
          </cell>
        </row>
        <row r="129">
          <cell r="C129" t="str">
            <v>400KV NIMRANA-SIKAR-I</v>
          </cell>
          <cell r="D129">
            <v>42979.169444444444</v>
          </cell>
          <cell r="E129">
            <v>42979.411805555559</v>
          </cell>
          <cell r="F129">
            <v>0</v>
          </cell>
          <cell r="G129">
            <v>0</v>
          </cell>
          <cell r="H129">
            <v>0</v>
          </cell>
          <cell r="I129">
            <v>0.242361111115315</v>
          </cell>
        </row>
        <row r="130">
          <cell r="C130" t="str">
            <v>400KV NIMRANA-SIKAR-I</v>
          </cell>
          <cell r="D130">
            <v>43001.083333333336</v>
          </cell>
          <cell r="E130">
            <v>43003.464583333334</v>
          </cell>
          <cell r="F130">
            <v>0</v>
          </cell>
          <cell r="G130">
            <v>0</v>
          </cell>
          <cell r="H130">
            <v>0</v>
          </cell>
          <cell r="I130">
            <v>2.3812499999985448</v>
          </cell>
        </row>
        <row r="131">
          <cell r="C131" t="str">
            <v>400KV NIMRANA-SIKAR-I Total</v>
          </cell>
          <cell r="D131"/>
          <cell r="E131"/>
          <cell r="F131">
            <v>0</v>
          </cell>
          <cell r="G131">
            <v>0</v>
          </cell>
          <cell r="H131">
            <v>0</v>
          </cell>
          <cell r="I131">
            <v>2.6236111111138598</v>
          </cell>
        </row>
        <row r="132">
          <cell r="C132" t="str">
            <v>400KV RAPPC-CHITTOR(RJ)-I</v>
          </cell>
          <cell r="D132">
            <v>42989.757638888892</v>
          </cell>
          <cell r="E132">
            <v>42990.523611111108</v>
          </cell>
          <cell r="F132">
            <v>0</v>
          </cell>
          <cell r="G132">
            <v>0.76597222221607808</v>
          </cell>
          <cell r="H132">
            <v>0</v>
          </cell>
          <cell r="I132">
            <v>0</v>
          </cell>
        </row>
        <row r="133">
          <cell r="C133" t="str">
            <v>400KV RAPPC-CHITTOR(RJ)-I</v>
          </cell>
          <cell r="D133">
            <v>42990.523611111108</v>
          </cell>
          <cell r="E133">
            <v>42990.690972222219</v>
          </cell>
          <cell r="F133">
            <v>0</v>
          </cell>
          <cell r="G133">
            <v>0</v>
          </cell>
          <cell r="H133">
            <v>0</v>
          </cell>
          <cell r="I133">
            <v>0.16736111111094942</v>
          </cell>
        </row>
        <row r="134">
          <cell r="C134" t="str">
            <v>400KV RAPPC-CHITTOR(RJ)-I</v>
          </cell>
          <cell r="D134">
            <v>42990.690972222219</v>
          </cell>
          <cell r="E134">
            <v>42991.833333333336</v>
          </cell>
          <cell r="F134">
            <v>0</v>
          </cell>
          <cell r="G134">
            <v>0</v>
          </cell>
          <cell r="H134">
            <v>0</v>
          </cell>
          <cell r="I134">
            <v>1.1423611111167702</v>
          </cell>
        </row>
        <row r="135">
          <cell r="C135" t="str">
            <v>400KV RAPPC-CHITTOR(RJ)-I</v>
          </cell>
          <cell r="D135">
            <v>42998.95416666667</v>
          </cell>
          <cell r="E135">
            <v>42999.260416666664</v>
          </cell>
          <cell r="F135">
            <v>0</v>
          </cell>
          <cell r="G135">
            <v>0.30624999999417923</v>
          </cell>
          <cell r="H135">
            <v>0</v>
          </cell>
          <cell r="I135">
            <v>0</v>
          </cell>
        </row>
        <row r="136">
          <cell r="C136" t="str">
            <v>400KV RAPPC-CHITTOR(RJ)-I Total</v>
          </cell>
          <cell r="D136"/>
          <cell r="E136"/>
          <cell r="F136">
            <v>0</v>
          </cell>
          <cell r="G136">
            <v>1.0722222222102573</v>
          </cell>
          <cell r="H136">
            <v>0</v>
          </cell>
          <cell r="I136">
            <v>1.3097222222277196</v>
          </cell>
        </row>
        <row r="137">
          <cell r="C137" t="str">
            <v>400KV ROORKI-MUZFRNGR</v>
          </cell>
          <cell r="D137">
            <v>42998.59097222222</v>
          </cell>
          <cell r="E137">
            <v>42998.652083333334</v>
          </cell>
          <cell r="F137">
            <v>0</v>
          </cell>
          <cell r="G137">
            <v>6.1111111113859806E-2</v>
          </cell>
          <cell r="H137">
            <v>0</v>
          </cell>
          <cell r="I137">
            <v>0</v>
          </cell>
        </row>
        <row r="138">
          <cell r="C138" t="str">
            <v>400KV ROORKI-MUZFRNGR</v>
          </cell>
          <cell r="D138">
            <v>43005.445138888892</v>
          </cell>
          <cell r="E138">
            <v>43005.445138888892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400KV ROORKI-MUZFRNGR Total</v>
          </cell>
          <cell r="D139"/>
          <cell r="E139"/>
          <cell r="F139">
            <v>0</v>
          </cell>
          <cell r="G139">
            <v>6.1111111113859806E-2</v>
          </cell>
          <cell r="H139">
            <v>0</v>
          </cell>
          <cell r="I139">
            <v>0</v>
          </cell>
        </row>
        <row r="140">
          <cell r="C140" t="str">
            <v>400KV ROORKI-RISHIKESH</v>
          </cell>
          <cell r="D140">
            <v>42980.560416666667</v>
          </cell>
          <cell r="E140">
            <v>42980.602083333331</v>
          </cell>
          <cell r="F140">
            <v>0</v>
          </cell>
          <cell r="G140">
            <v>4.1666666664241347E-2</v>
          </cell>
          <cell r="H140">
            <v>0</v>
          </cell>
          <cell r="I140">
            <v>0</v>
          </cell>
        </row>
        <row r="141">
          <cell r="C141" t="str">
            <v>400KV ROORKI-RISHIKESH</v>
          </cell>
          <cell r="D141">
            <v>42988.559027777781</v>
          </cell>
          <cell r="E141">
            <v>42988.559027777781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C142" t="str">
            <v>400KV ROORKI-RISHIKESH Total</v>
          </cell>
          <cell r="D142"/>
          <cell r="E142"/>
          <cell r="F142">
            <v>0</v>
          </cell>
          <cell r="G142">
            <v>4.1666666664241347E-2</v>
          </cell>
          <cell r="H142">
            <v>0</v>
          </cell>
          <cell r="I142">
            <v>0</v>
          </cell>
        </row>
        <row r="143">
          <cell r="C143" t="str">
            <v>400KV SIKAR-RATANGARH-I</v>
          </cell>
          <cell r="D143">
            <v>42979</v>
          </cell>
          <cell r="E143">
            <v>42979.407638888886</v>
          </cell>
          <cell r="F143">
            <v>0</v>
          </cell>
          <cell r="G143">
            <v>0</v>
          </cell>
          <cell r="H143">
            <v>0</v>
          </cell>
          <cell r="I143">
            <v>0.40763888888614019</v>
          </cell>
        </row>
        <row r="144">
          <cell r="C144" t="str">
            <v>400KV SIKAR-RATANGARH-I</v>
          </cell>
          <cell r="D144">
            <v>42980.71875</v>
          </cell>
          <cell r="E144">
            <v>42981.936111111114</v>
          </cell>
          <cell r="F144">
            <v>0</v>
          </cell>
          <cell r="G144">
            <v>0</v>
          </cell>
          <cell r="H144">
            <v>0</v>
          </cell>
          <cell r="I144">
            <v>1.2173611111138598</v>
          </cell>
        </row>
        <row r="145">
          <cell r="C145" t="str">
            <v>400KV SIKAR-RATANGARH-I</v>
          </cell>
          <cell r="D145">
            <v>42982.134722222225</v>
          </cell>
          <cell r="E145">
            <v>42982.316666666666</v>
          </cell>
          <cell r="F145">
            <v>0</v>
          </cell>
          <cell r="G145">
            <v>0</v>
          </cell>
          <cell r="H145">
            <v>0</v>
          </cell>
          <cell r="I145">
            <v>0.18194444444088731</v>
          </cell>
        </row>
        <row r="146">
          <cell r="C146" t="str">
            <v>400KV SIKAR-RATANGARH-I</v>
          </cell>
          <cell r="D146">
            <v>42982.674305555556</v>
          </cell>
          <cell r="E146">
            <v>42982.974999999999</v>
          </cell>
          <cell r="F146">
            <v>0</v>
          </cell>
          <cell r="G146">
            <v>0</v>
          </cell>
          <cell r="H146">
            <v>0</v>
          </cell>
          <cell r="I146">
            <v>0.3006944444423425</v>
          </cell>
        </row>
        <row r="147">
          <cell r="C147" t="str">
            <v>400KV SIKAR-RATANGARH-I</v>
          </cell>
          <cell r="D147">
            <v>42983.707638888889</v>
          </cell>
          <cell r="E147">
            <v>42983.936111111114</v>
          </cell>
          <cell r="F147">
            <v>0</v>
          </cell>
          <cell r="G147">
            <v>0</v>
          </cell>
          <cell r="H147">
            <v>0</v>
          </cell>
          <cell r="I147">
            <v>0.22847222222480923</v>
          </cell>
        </row>
        <row r="148">
          <cell r="C148" t="str">
            <v>400KV SIKAR-RATANGARH-I</v>
          </cell>
          <cell r="D148">
            <v>42984.17083333333</v>
          </cell>
          <cell r="E148">
            <v>42984.273611111108</v>
          </cell>
          <cell r="F148">
            <v>0</v>
          </cell>
          <cell r="G148">
            <v>0</v>
          </cell>
          <cell r="H148">
            <v>0</v>
          </cell>
          <cell r="I148">
            <v>0.10277777777810115</v>
          </cell>
        </row>
        <row r="149">
          <cell r="C149" t="str">
            <v>400KV SIKAR-RATANGARH-I</v>
          </cell>
          <cell r="D149">
            <v>42985.17083333333</v>
          </cell>
          <cell r="E149">
            <v>42985.395833333336</v>
          </cell>
          <cell r="F149">
            <v>0</v>
          </cell>
          <cell r="G149">
            <v>0</v>
          </cell>
          <cell r="H149">
            <v>0</v>
          </cell>
          <cell r="I149">
            <v>0.22500000000582077</v>
          </cell>
        </row>
        <row r="150">
          <cell r="C150" t="str">
            <v>400KV SIKAR-RATANGARH-I</v>
          </cell>
          <cell r="D150">
            <v>42985.690972222219</v>
          </cell>
          <cell r="E150">
            <v>42986.398611111108</v>
          </cell>
          <cell r="F150">
            <v>0</v>
          </cell>
          <cell r="G150">
            <v>0</v>
          </cell>
          <cell r="H150">
            <v>0</v>
          </cell>
          <cell r="I150">
            <v>0.70763888888905058</v>
          </cell>
        </row>
        <row r="151">
          <cell r="C151" t="str">
            <v>400KV SIKAR-RATANGARH-I</v>
          </cell>
          <cell r="D151">
            <v>42986.677777777775</v>
          </cell>
          <cell r="E151">
            <v>42986.817361111112</v>
          </cell>
          <cell r="F151">
            <v>0</v>
          </cell>
          <cell r="G151">
            <v>0</v>
          </cell>
          <cell r="H151">
            <v>0</v>
          </cell>
          <cell r="I151">
            <v>0.13958333333721384</v>
          </cell>
        </row>
        <row r="152">
          <cell r="C152" t="str">
            <v>400KV SIKAR-RATANGARH-I</v>
          </cell>
          <cell r="D152">
            <v>42987.67291666667</v>
          </cell>
          <cell r="E152">
            <v>42991.292361111111</v>
          </cell>
          <cell r="F152">
            <v>0</v>
          </cell>
          <cell r="G152">
            <v>0</v>
          </cell>
          <cell r="H152">
            <v>0</v>
          </cell>
          <cell r="I152">
            <v>3.6194444444408873</v>
          </cell>
        </row>
        <row r="153">
          <cell r="C153" t="str">
            <v>400KV SIKAR-RATANGARH-I</v>
          </cell>
          <cell r="D153">
            <v>42993.115277777775</v>
          </cell>
          <cell r="E153">
            <v>42993.306944444441</v>
          </cell>
          <cell r="F153">
            <v>0</v>
          </cell>
          <cell r="G153">
            <v>0</v>
          </cell>
          <cell r="H153">
            <v>0</v>
          </cell>
          <cell r="I153">
            <v>0.19166666666569654</v>
          </cell>
        </row>
        <row r="154">
          <cell r="C154" t="str">
            <v>400KV SIKAR-RATANGARH-I</v>
          </cell>
          <cell r="D154">
            <v>42995.170138888891</v>
          </cell>
          <cell r="E154">
            <v>42996.415277777778</v>
          </cell>
          <cell r="F154">
            <v>0</v>
          </cell>
          <cell r="G154">
            <v>0</v>
          </cell>
          <cell r="H154">
            <v>0</v>
          </cell>
          <cell r="I154">
            <v>1.2451388888875954</v>
          </cell>
        </row>
        <row r="155">
          <cell r="C155" t="str">
            <v>400KV SIKAR-RATANGARH-I</v>
          </cell>
          <cell r="D155">
            <v>42997.173611111109</v>
          </cell>
          <cell r="E155">
            <v>42997.320138888892</v>
          </cell>
          <cell r="F155">
            <v>0</v>
          </cell>
          <cell r="G155">
            <v>0</v>
          </cell>
          <cell r="H155">
            <v>0</v>
          </cell>
          <cell r="I155">
            <v>0.14652777778246673</v>
          </cell>
        </row>
        <row r="156">
          <cell r="C156" t="str">
            <v>400KV SIKAR-RATANGARH-I</v>
          </cell>
          <cell r="D156">
            <v>43000.17083333333</v>
          </cell>
          <cell r="E156">
            <v>43000.280555555553</v>
          </cell>
          <cell r="F156">
            <v>0</v>
          </cell>
          <cell r="G156">
            <v>0</v>
          </cell>
          <cell r="H156">
            <v>0</v>
          </cell>
          <cell r="I156">
            <v>0.10972222222335404</v>
          </cell>
        </row>
        <row r="157">
          <cell r="C157" t="str">
            <v>400KV SIKAR-RATANGARH-I</v>
          </cell>
          <cell r="D157">
            <v>43001.173611111109</v>
          </cell>
          <cell r="E157">
            <v>43001.29583333333</v>
          </cell>
          <cell r="F157">
            <v>0</v>
          </cell>
          <cell r="G157">
            <v>0</v>
          </cell>
          <cell r="H157">
            <v>0</v>
          </cell>
          <cell r="I157">
            <v>0.12222222222044365</v>
          </cell>
        </row>
        <row r="158">
          <cell r="C158" t="str">
            <v>400KV SIKAR-RATANGARH-I</v>
          </cell>
          <cell r="D158">
            <v>43001.763194444444</v>
          </cell>
          <cell r="E158">
            <v>43003.463194444441</v>
          </cell>
          <cell r="F158">
            <v>0</v>
          </cell>
          <cell r="G158">
            <v>0</v>
          </cell>
          <cell r="H158">
            <v>0</v>
          </cell>
          <cell r="I158">
            <v>1.6999999999970896</v>
          </cell>
        </row>
        <row r="159">
          <cell r="C159" t="str">
            <v>400KV SIKAR-RATANGARH-I</v>
          </cell>
          <cell r="D159">
            <v>43003.679166666669</v>
          </cell>
          <cell r="E159">
            <v>43004.40902777778</v>
          </cell>
          <cell r="F159">
            <v>0</v>
          </cell>
          <cell r="G159">
            <v>0</v>
          </cell>
          <cell r="H159">
            <v>0</v>
          </cell>
          <cell r="I159">
            <v>0.72986111111094942</v>
          </cell>
        </row>
        <row r="160">
          <cell r="C160" t="str">
            <v>400KV SIKAR-RATANGARH-I</v>
          </cell>
          <cell r="D160">
            <v>43004.689583333333</v>
          </cell>
          <cell r="E160">
            <v>43005.636805555558</v>
          </cell>
          <cell r="F160">
            <v>0</v>
          </cell>
          <cell r="G160">
            <v>0</v>
          </cell>
          <cell r="H160">
            <v>0</v>
          </cell>
          <cell r="I160">
            <v>0.94722222222480923</v>
          </cell>
        </row>
        <row r="161">
          <cell r="C161" t="str">
            <v>400KV SIKAR-RATANGARH-I</v>
          </cell>
          <cell r="D161">
            <v>43007.673611111109</v>
          </cell>
          <cell r="E161">
            <v>43008.280555555553</v>
          </cell>
          <cell r="F161">
            <v>0</v>
          </cell>
          <cell r="G161">
            <v>0</v>
          </cell>
          <cell r="H161">
            <v>0</v>
          </cell>
          <cell r="I161">
            <v>0.60694444444379769</v>
          </cell>
        </row>
        <row r="162">
          <cell r="C162" t="str">
            <v>400KV SIKAR-RATANGARH-I</v>
          </cell>
          <cell r="D162">
            <v>43008.673611111109</v>
          </cell>
          <cell r="E162">
            <v>43008.943055555559</v>
          </cell>
          <cell r="F162">
            <v>0</v>
          </cell>
          <cell r="G162">
            <v>0</v>
          </cell>
          <cell r="H162">
            <v>0</v>
          </cell>
          <cell r="I162">
            <v>0.26944444444961846</v>
          </cell>
        </row>
        <row r="163">
          <cell r="C163" t="str">
            <v>400KV SIKAR-RATANGARH-I Total</v>
          </cell>
          <cell r="D163"/>
          <cell r="E163"/>
          <cell r="F163">
            <v>0</v>
          </cell>
          <cell r="G163">
            <v>0</v>
          </cell>
          <cell r="H163">
            <v>0</v>
          </cell>
          <cell r="I163">
            <v>13.199305555564933</v>
          </cell>
        </row>
        <row r="164">
          <cell r="C164" t="str">
            <v>220KV ANTA-BHIL-II</v>
          </cell>
          <cell r="D164">
            <v>43005.756249999999</v>
          </cell>
          <cell r="E164">
            <v>43005.954861111109</v>
          </cell>
          <cell r="F164">
            <v>0</v>
          </cell>
          <cell r="G164">
            <v>0</v>
          </cell>
          <cell r="H164">
            <v>0</v>
          </cell>
          <cell r="I164">
            <v>0.19861111111094942</v>
          </cell>
        </row>
        <row r="165">
          <cell r="C165" t="str">
            <v>220KV ANTA-BHIL-II Total</v>
          </cell>
          <cell r="D165"/>
          <cell r="E165"/>
          <cell r="F165">
            <v>0</v>
          </cell>
          <cell r="G165">
            <v>0</v>
          </cell>
          <cell r="H165">
            <v>0</v>
          </cell>
          <cell r="I165">
            <v>0.19861111111094942</v>
          </cell>
        </row>
        <row r="166">
          <cell r="C166" t="str">
            <v>220KV ANTA-LALSOT</v>
          </cell>
          <cell r="D166">
            <v>42985.430555555555</v>
          </cell>
          <cell r="E166">
            <v>42985.555555555555</v>
          </cell>
          <cell r="F166">
            <v>0</v>
          </cell>
          <cell r="G166">
            <v>0</v>
          </cell>
          <cell r="H166">
            <v>0</v>
          </cell>
          <cell r="I166">
            <v>0.125</v>
          </cell>
        </row>
        <row r="167">
          <cell r="C167" t="str">
            <v>220KV ANTA-LALSOT Total</v>
          </cell>
          <cell r="D167"/>
          <cell r="E167"/>
          <cell r="F167">
            <v>0</v>
          </cell>
          <cell r="G167">
            <v>0</v>
          </cell>
          <cell r="H167">
            <v>0</v>
          </cell>
          <cell r="I167">
            <v>0.125</v>
          </cell>
        </row>
        <row r="168">
          <cell r="C168" t="str">
            <v xml:space="preserve">220KV BASSI-BAGRU </v>
          </cell>
          <cell r="D168">
            <v>42979</v>
          </cell>
          <cell r="E168">
            <v>42981.35833333333</v>
          </cell>
          <cell r="F168">
            <v>0</v>
          </cell>
          <cell r="G168">
            <v>0</v>
          </cell>
          <cell r="H168">
            <v>0</v>
          </cell>
          <cell r="I168">
            <v>2.3583333333299379</v>
          </cell>
        </row>
        <row r="169">
          <cell r="C169" t="str">
            <v xml:space="preserve">220KV BASSI-BAGRU </v>
          </cell>
          <cell r="D169">
            <v>43004.387499999997</v>
          </cell>
          <cell r="E169">
            <v>43004.518055555556</v>
          </cell>
          <cell r="F169">
            <v>0</v>
          </cell>
          <cell r="G169">
            <v>0</v>
          </cell>
          <cell r="H169">
            <v>0</v>
          </cell>
          <cell r="I169">
            <v>0.13055555555911269</v>
          </cell>
        </row>
        <row r="170">
          <cell r="C170" t="str">
            <v>220KV BASSI-BAGRU  Total</v>
          </cell>
          <cell r="D170"/>
          <cell r="E170"/>
          <cell r="F170">
            <v>0</v>
          </cell>
          <cell r="G170">
            <v>0</v>
          </cell>
          <cell r="H170">
            <v>0</v>
          </cell>
          <cell r="I170">
            <v>2.4888888888890506</v>
          </cell>
        </row>
        <row r="171">
          <cell r="C171" t="str">
            <v>220KV BASSI-DAUSA-I</v>
          </cell>
          <cell r="D171">
            <v>43002.460416666669</v>
          </cell>
          <cell r="E171">
            <v>43002.583333333336</v>
          </cell>
          <cell r="F171">
            <v>0</v>
          </cell>
          <cell r="G171">
            <v>0</v>
          </cell>
          <cell r="H171">
            <v>0</v>
          </cell>
          <cell r="I171">
            <v>0.12291666666715173</v>
          </cell>
        </row>
        <row r="172">
          <cell r="C172" t="str">
            <v>220KV BASSI-DAUSA-I Total</v>
          </cell>
          <cell r="D172"/>
          <cell r="E172"/>
          <cell r="F172">
            <v>0</v>
          </cell>
          <cell r="G172">
            <v>0</v>
          </cell>
          <cell r="H172">
            <v>0</v>
          </cell>
          <cell r="I172">
            <v>0.12291666666715173</v>
          </cell>
        </row>
        <row r="173">
          <cell r="C173" t="str">
            <v>220KV BASSI-DAUSA-II</v>
          </cell>
          <cell r="D173">
            <v>43003.395833333336</v>
          </cell>
          <cell r="E173">
            <v>43003.640277777777</v>
          </cell>
          <cell r="F173">
            <v>0</v>
          </cell>
          <cell r="G173">
            <v>0</v>
          </cell>
          <cell r="H173">
            <v>0</v>
          </cell>
          <cell r="I173">
            <v>0.24444444444088731</v>
          </cell>
        </row>
        <row r="174">
          <cell r="C174" t="str">
            <v>220KV FGPP-PALLA-II Total</v>
          </cell>
          <cell r="D174"/>
          <cell r="E174"/>
          <cell r="F174">
            <v>0</v>
          </cell>
          <cell r="G174">
            <v>0</v>
          </cell>
          <cell r="H174">
            <v>0</v>
          </cell>
          <cell r="I174">
            <v>0.24444444444088731</v>
          </cell>
        </row>
        <row r="175">
          <cell r="C175" t="str">
            <v>220KV MEERUT-MPURAM-I</v>
          </cell>
          <cell r="D175">
            <v>42997.59375</v>
          </cell>
          <cell r="E175">
            <v>42997.732638888891</v>
          </cell>
          <cell r="F175">
            <v>0</v>
          </cell>
          <cell r="G175">
            <v>0</v>
          </cell>
          <cell r="H175">
            <v>0</v>
          </cell>
          <cell r="I175">
            <v>0.13888888889050577</v>
          </cell>
        </row>
        <row r="176">
          <cell r="C176" t="str">
            <v>220KV MEERUT-MPURAM-I Total</v>
          </cell>
          <cell r="D176"/>
          <cell r="E176"/>
          <cell r="F176">
            <v>0</v>
          </cell>
          <cell r="G176">
            <v>0</v>
          </cell>
          <cell r="H176">
            <v>0</v>
          </cell>
          <cell r="I176">
            <v>0.13888888889050577</v>
          </cell>
        </row>
        <row r="177">
          <cell r="C177" t="str">
            <v>220KV MEERUT-MPURAM-II</v>
          </cell>
          <cell r="D177">
            <v>42996.454861111109</v>
          </cell>
          <cell r="E177">
            <v>42996.57916666667</v>
          </cell>
          <cell r="F177">
            <v>0</v>
          </cell>
          <cell r="G177">
            <v>0</v>
          </cell>
          <cell r="H177">
            <v>0</v>
          </cell>
          <cell r="I177">
            <v>0.12430555556056788</v>
          </cell>
        </row>
        <row r="178">
          <cell r="C178" t="str">
            <v>220KV MEERUT-MPURAM-II Total</v>
          </cell>
          <cell r="D178"/>
          <cell r="E178"/>
          <cell r="F178">
            <v>0</v>
          </cell>
          <cell r="G178">
            <v>0</v>
          </cell>
          <cell r="H178">
            <v>0</v>
          </cell>
          <cell r="I178">
            <v>0.12430555556056788</v>
          </cell>
        </row>
        <row r="179">
          <cell r="C179" t="str">
            <v>220KV MEERUT-NARA</v>
          </cell>
          <cell r="D179">
            <v>42982.310416666667</v>
          </cell>
          <cell r="E179">
            <v>42982.310416666667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220KV MEERUT-NARA</v>
          </cell>
          <cell r="D180">
            <v>43007.469444444447</v>
          </cell>
          <cell r="E180">
            <v>43007.469444444447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C181" t="str">
            <v>220KV MEERUT-NARA Total</v>
          </cell>
          <cell r="D181"/>
          <cell r="E181"/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220KV MEERUT-SHTBDNGR</v>
          </cell>
          <cell r="D182">
            <v>42986.3125</v>
          </cell>
          <cell r="E182">
            <v>42986.3125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220KV MEERUT-SHTBDNGR</v>
          </cell>
          <cell r="D183">
            <v>43000.383333333331</v>
          </cell>
          <cell r="E183">
            <v>43000.458333333336</v>
          </cell>
          <cell r="F183">
            <v>0</v>
          </cell>
          <cell r="G183">
            <v>7.5000000004365575E-2</v>
          </cell>
          <cell r="H183">
            <v>0</v>
          </cell>
          <cell r="I183">
            <v>0</v>
          </cell>
        </row>
        <row r="184">
          <cell r="C184" t="str">
            <v>220KV MEERUT-SHTBDNGR Total</v>
          </cell>
          <cell r="D184"/>
          <cell r="E184"/>
          <cell r="F184">
            <v>0</v>
          </cell>
          <cell r="G184">
            <v>7.5000000004365575E-2</v>
          </cell>
          <cell r="H184">
            <v>0</v>
          </cell>
          <cell r="I184">
            <v>0</v>
          </cell>
        </row>
        <row r="185">
          <cell r="C185" t="str">
            <v>220KV MEERUT-SIMBHOLI</v>
          </cell>
          <cell r="D185">
            <v>42983.789583333331</v>
          </cell>
          <cell r="E185">
            <v>42984.405555555553</v>
          </cell>
          <cell r="F185">
            <v>0</v>
          </cell>
          <cell r="G185">
            <v>0.61597222222189885</v>
          </cell>
          <cell r="H185">
            <v>0</v>
          </cell>
          <cell r="I185">
            <v>0</v>
          </cell>
        </row>
        <row r="186">
          <cell r="C186" t="str">
            <v>220KV MEERUT-SIMBHOLI</v>
          </cell>
          <cell r="D186">
            <v>42984.405555555553</v>
          </cell>
          <cell r="E186">
            <v>42986.790972222225</v>
          </cell>
          <cell r="F186">
            <v>0</v>
          </cell>
          <cell r="G186">
            <v>0</v>
          </cell>
          <cell r="H186">
            <v>0</v>
          </cell>
          <cell r="I186">
            <v>2.3854166666715173</v>
          </cell>
        </row>
        <row r="187">
          <cell r="C187" t="str">
            <v>220KV MEERUT-SIMBHOLI Total</v>
          </cell>
          <cell r="D187"/>
          <cell r="E187"/>
          <cell r="F187">
            <v>0</v>
          </cell>
          <cell r="G187">
            <v>0.61597222222189885</v>
          </cell>
          <cell r="H187">
            <v>0</v>
          </cell>
          <cell r="I187">
            <v>2.3854166666715173</v>
          </cell>
        </row>
        <row r="188">
          <cell r="C188" t="str">
            <v>220KV RAPPB-RAPPC</v>
          </cell>
          <cell r="D188">
            <v>42984.460416666669</v>
          </cell>
          <cell r="E188">
            <v>42984.689583333333</v>
          </cell>
          <cell r="F188">
            <v>0</v>
          </cell>
          <cell r="G188">
            <v>0</v>
          </cell>
          <cell r="H188">
            <v>0</v>
          </cell>
          <cell r="I188">
            <v>0.22916666666424135</v>
          </cell>
        </row>
        <row r="189">
          <cell r="C189" t="str">
            <v>220KV RAPPB-RAPPC</v>
          </cell>
          <cell r="D189">
            <v>42990.564583333333</v>
          </cell>
          <cell r="E189">
            <v>42990.600694444445</v>
          </cell>
          <cell r="F189">
            <v>0</v>
          </cell>
          <cell r="G189">
            <v>3.6111111112404615E-2</v>
          </cell>
          <cell r="H189">
            <v>0</v>
          </cell>
          <cell r="I189">
            <v>0</v>
          </cell>
        </row>
        <row r="190">
          <cell r="C190" t="str">
            <v>220KV RAPPB-RAPPC Total</v>
          </cell>
          <cell r="D190"/>
          <cell r="E190"/>
          <cell r="F190">
            <v>0</v>
          </cell>
          <cell r="G190">
            <v>3.6111111112404615E-2</v>
          </cell>
          <cell r="H190">
            <v>0</v>
          </cell>
          <cell r="I190">
            <v>0.22916666666424135</v>
          </cell>
        </row>
        <row r="191">
          <cell r="C191" t="str">
            <v>220KV SIKAR-SIKAR(RJ)-I</v>
          </cell>
          <cell r="D191">
            <v>43006.415972222225</v>
          </cell>
          <cell r="E191">
            <v>43006.711805555555</v>
          </cell>
          <cell r="F191">
            <v>0</v>
          </cell>
          <cell r="G191">
            <v>0</v>
          </cell>
          <cell r="H191">
            <v>0</v>
          </cell>
          <cell r="I191">
            <v>0.29583333332993789</v>
          </cell>
        </row>
        <row r="192">
          <cell r="C192" t="str">
            <v>220KV SIKAR-SIKAR(RJ)-I Total</v>
          </cell>
          <cell r="D192"/>
          <cell r="E192"/>
          <cell r="F192">
            <v>0</v>
          </cell>
          <cell r="G192">
            <v>0</v>
          </cell>
          <cell r="H192">
            <v>0</v>
          </cell>
          <cell r="I192">
            <v>0.29583333332993789</v>
          </cell>
        </row>
        <row r="193">
          <cell r="C193" t="str">
            <v>220KV S.MDHPR-DAUSA-I</v>
          </cell>
          <cell r="D193">
            <v>42995.472222222219</v>
          </cell>
          <cell r="E193">
            <v>42995.539583333331</v>
          </cell>
          <cell r="F193">
            <v>6.7361111112404615E-2</v>
          </cell>
          <cell r="G193">
            <v>0</v>
          </cell>
          <cell r="H193">
            <v>0</v>
          </cell>
          <cell r="I193">
            <v>0</v>
          </cell>
        </row>
        <row r="194">
          <cell r="C194" t="str">
            <v>220KV S.MDHPR-DAUSA-I Total</v>
          </cell>
          <cell r="D194"/>
          <cell r="E194"/>
          <cell r="F194">
            <v>6.7361111112404615E-2</v>
          </cell>
          <cell r="G194">
            <v>0</v>
          </cell>
          <cell r="H194">
            <v>0</v>
          </cell>
          <cell r="I194">
            <v>0</v>
          </cell>
        </row>
        <row r="195">
          <cell r="C195" t="str">
            <v>220KV SIKAR-RATANGARH-II</v>
          </cell>
          <cell r="D195">
            <v>42986.473611111112</v>
          </cell>
          <cell r="E195">
            <v>42986.788888888892</v>
          </cell>
          <cell r="F195">
            <v>0</v>
          </cell>
          <cell r="G195">
            <v>0</v>
          </cell>
          <cell r="H195">
            <v>0</v>
          </cell>
          <cell r="I195">
            <v>0.31527777777955635</v>
          </cell>
        </row>
        <row r="196">
          <cell r="C196" t="str">
            <v>220KV SIKAR-RATANGARH-II Total</v>
          </cell>
          <cell r="D196"/>
          <cell r="E196"/>
          <cell r="F196">
            <v>0</v>
          </cell>
          <cell r="G196">
            <v>0</v>
          </cell>
          <cell r="H196">
            <v>0</v>
          </cell>
          <cell r="I196">
            <v>0.31527777777955635</v>
          </cell>
        </row>
        <row r="197">
          <cell r="C197" t="str">
            <v>500MVA ICT-IV BLBGARH</v>
          </cell>
          <cell r="D197">
            <v>43001.680555555555</v>
          </cell>
          <cell r="E197">
            <v>43001.734722222223</v>
          </cell>
          <cell r="F197">
            <v>5.4166666668606922E-2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500MVA ICT-IV BLBGARH Total</v>
          </cell>
          <cell r="D198"/>
          <cell r="E198"/>
          <cell r="F198">
            <v>5.4166666668606922E-2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315MVA ICT-I  BASSI</v>
          </cell>
          <cell r="D199">
            <v>42990.404166666667</v>
          </cell>
          <cell r="E199">
            <v>42990.770833333336</v>
          </cell>
          <cell r="F199">
            <v>0.36666666666860692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315MVA ICT-I  BASSI Total</v>
          </cell>
          <cell r="D200"/>
          <cell r="E200"/>
          <cell r="F200">
            <v>0.36666666666860692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315MVA ICT-II BASSI</v>
          </cell>
          <cell r="D201">
            <v>42991.393750000003</v>
          </cell>
          <cell r="E201">
            <v>42991.667361111111</v>
          </cell>
          <cell r="F201">
            <v>0.27361111110803904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315MVA ICT-II BASSI Total</v>
          </cell>
          <cell r="D202"/>
          <cell r="E202"/>
          <cell r="F202">
            <v>0.27361111110803904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315MVA ICT-II DEHRADUN</v>
          </cell>
          <cell r="D203">
            <v>42990.513888888891</v>
          </cell>
          <cell r="E203">
            <v>42990.556944444441</v>
          </cell>
          <cell r="F203">
            <v>0</v>
          </cell>
          <cell r="G203">
            <v>4.3055555550381541E-2</v>
          </cell>
          <cell r="H203">
            <v>0</v>
          </cell>
          <cell r="I203">
            <v>0</v>
          </cell>
        </row>
        <row r="204">
          <cell r="C204" t="str">
            <v>315MVA ICT-II DEHRADUN Total</v>
          </cell>
          <cell r="D204"/>
          <cell r="E204"/>
          <cell r="F204">
            <v>0</v>
          </cell>
          <cell r="G204">
            <v>4.3055555550381541E-2</v>
          </cell>
          <cell r="H204">
            <v>0</v>
          </cell>
          <cell r="I204">
            <v>0</v>
          </cell>
        </row>
        <row r="205">
          <cell r="C205" t="str">
            <v>315MVA ICT-I  GURGAON</v>
          </cell>
          <cell r="D205">
            <v>42979.717361111114</v>
          </cell>
          <cell r="E205">
            <v>42979.74722222222</v>
          </cell>
          <cell r="F205">
            <v>2.9861111106583849E-2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315MVA ICT-I  GURGAON</v>
          </cell>
          <cell r="D206">
            <v>42994.395833333336</v>
          </cell>
          <cell r="E206">
            <v>42994.957638888889</v>
          </cell>
          <cell r="F206">
            <v>0.56180555555329192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315MVA ICT-I  GURGAON Total</v>
          </cell>
          <cell r="D207"/>
          <cell r="E207"/>
          <cell r="F207">
            <v>0.59166666665987577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315MVA ICT-II GURGAON</v>
          </cell>
          <cell r="D208">
            <v>42979.717361111114</v>
          </cell>
          <cell r="E208">
            <v>42979.74722222222</v>
          </cell>
          <cell r="F208">
            <v>2.9861111106583849E-2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315MVA ICT-II GURGAON Total</v>
          </cell>
          <cell r="D209"/>
          <cell r="E209"/>
          <cell r="F209">
            <v>2.9861111106583849E-2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500MVA ICT-III GURGAON</v>
          </cell>
          <cell r="D210">
            <v>42979.717361111114</v>
          </cell>
          <cell r="E210">
            <v>42981.783333333333</v>
          </cell>
          <cell r="F210">
            <v>2.0659722222189885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500MVA ICT-III GURGAON Total</v>
          </cell>
          <cell r="D211"/>
          <cell r="E211"/>
          <cell r="F211">
            <v>2.0659722222189885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 xml:space="preserve">315MVA ICT-I  HISAR </v>
          </cell>
          <cell r="D212">
            <v>43007.447916666664</v>
          </cell>
          <cell r="E212">
            <v>43007.801388888889</v>
          </cell>
          <cell r="F212">
            <v>0.35347222222480923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315MVA ICT-I  HISAR  Total</v>
          </cell>
          <cell r="D213"/>
          <cell r="E213"/>
          <cell r="F213">
            <v>0.35347222222480923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 xml:space="preserve">315MVA ICT-II HISAR </v>
          </cell>
          <cell r="D214">
            <v>43005.393750000003</v>
          </cell>
          <cell r="E214">
            <v>43005.8125</v>
          </cell>
          <cell r="F214">
            <v>0.41874999999708962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315MVA ICT-II HISAR Total</v>
          </cell>
          <cell r="D215"/>
          <cell r="E215"/>
          <cell r="F215">
            <v>0.41874999999708962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315MVA ICT-III HISAR</v>
          </cell>
          <cell r="D216">
            <v>43006.427777777775</v>
          </cell>
          <cell r="E216">
            <v>43006.746527777781</v>
          </cell>
          <cell r="F216">
            <v>0.31875000000582077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315MVA ICT-III HISAR Total</v>
          </cell>
          <cell r="D217"/>
          <cell r="E217"/>
          <cell r="F217">
            <v>0.31875000000582077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315MVA ICT-II MAHRANIBAG</v>
          </cell>
          <cell r="D218">
            <v>42979.679166666669</v>
          </cell>
          <cell r="E218">
            <v>43009</v>
          </cell>
          <cell r="F218">
            <v>29.320833333331393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315MVA ICT-II MAHRANIBAG Total</v>
          </cell>
          <cell r="D219"/>
          <cell r="E219"/>
          <cell r="F219">
            <v>29.320833333331393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500MVA ICT-III MAHRANIBAG</v>
          </cell>
          <cell r="D220">
            <v>42979.679166666669</v>
          </cell>
          <cell r="E220">
            <v>42979.868055555555</v>
          </cell>
          <cell r="F220">
            <v>0.18888888888614019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500MVA ICT-III MAHRANIBAG Total</v>
          </cell>
          <cell r="D221"/>
          <cell r="E221"/>
          <cell r="F221">
            <v>0.18888888888614019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500MVA ICT-II MANDOLA</v>
          </cell>
          <cell r="D222">
            <v>42983.231249999997</v>
          </cell>
          <cell r="E222">
            <v>42983.540277777778</v>
          </cell>
          <cell r="F222">
            <v>0.30902777778101154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500MVA ICT-II MANDOLA Total</v>
          </cell>
          <cell r="D223"/>
          <cell r="E223"/>
          <cell r="F223">
            <v>0.30902777778101154</v>
          </cell>
          <cell r="G223">
            <v>0</v>
          </cell>
          <cell r="H223">
            <v>0</v>
          </cell>
          <cell r="I223">
            <v>0</v>
          </cell>
        </row>
        <row r="224">
          <cell r="C224" t="str">
            <v>500MVA ICT-II MANESAR</v>
          </cell>
          <cell r="D224">
            <v>43000.43472222222</v>
          </cell>
          <cell r="E224">
            <v>43007.803472222222</v>
          </cell>
          <cell r="F224">
            <v>0</v>
          </cell>
          <cell r="G224">
            <v>0</v>
          </cell>
          <cell r="H224">
            <v>0</v>
          </cell>
          <cell r="I224">
            <v>7.3687500000014552</v>
          </cell>
        </row>
        <row r="225">
          <cell r="C225" t="str">
            <v>500MVA ICT-II MANESAR Total</v>
          </cell>
          <cell r="D225"/>
          <cell r="E225"/>
          <cell r="F225">
            <v>0</v>
          </cell>
          <cell r="G225">
            <v>0</v>
          </cell>
          <cell r="H225">
            <v>0</v>
          </cell>
          <cell r="I225">
            <v>7.3687500000014552</v>
          </cell>
        </row>
        <row r="226">
          <cell r="C226" t="str">
            <v>125MVAR B/Reactor-I BAGPAT</v>
          </cell>
          <cell r="D226">
            <v>42988.803472222222</v>
          </cell>
          <cell r="E226">
            <v>42990.175000000003</v>
          </cell>
          <cell r="F226">
            <v>0</v>
          </cell>
          <cell r="G226">
            <v>0</v>
          </cell>
          <cell r="H226">
            <v>0</v>
          </cell>
          <cell r="I226">
            <v>1.3715277777810115</v>
          </cell>
        </row>
        <row r="227">
          <cell r="C227" t="str">
            <v>125MVAR B/Reactor-I BAGPAT</v>
          </cell>
          <cell r="D227">
            <v>42990.777777777781</v>
          </cell>
          <cell r="E227">
            <v>42991.175000000003</v>
          </cell>
          <cell r="F227">
            <v>0</v>
          </cell>
          <cell r="G227">
            <v>0</v>
          </cell>
          <cell r="H227">
            <v>0</v>
          </cell>
          <cell r="I227">
            <v>0.39722222222189885</v>
          </cell>
        </row>
        <row r="228">
          <cell r="C228" t="str">
            <v>125MVAR B/Reactor-I BAGPAT</v>
          </cell>
          <cell r="D228">
            <v>42998.640972222223</v>
          </cell>
          <cell r="E228">
            <v>43000.590277777781</v>
          </cell>
          <cell r="F228">
            <v>0</v>
          </cell>
          <cell r="G228">
            <v>0</v>
          </cell>
          <cell r="H228">
            <v>0</v>
          </cell>
          <cell r="I228">
            <v>1.9493055555576575</v>
          </cell>
        </row>
        <row r="229">
          <cell r="C229" t="str">
            <v>SUB TOTAL</v>
          </cell>
          <cell r="D229"/>
          <cell r="E229"/>
          <cell r="F229">
            <v>0</v>
          </cell>
          <cell r="G229">
            <v>0</v>
          </cell>
          <cell r="H229">
            <v>0</v>
          </cell>
          <cell r="I229">
            <v>3.7180555555605679</v>
          </cell>
        </row>
        <row r="230">
          <cell r="C230" t="str">
            <v>80MVAR B/Reactor BLBGARH</v>
          </cell>
          <cell r="D230">
            <v>42993.605555555558</v>
          </cell>
          <cell r="E230">
            <v>43003.136111111111</v>
          </cell>
          <cell r="F230">
            <v>0</v>
          </cell>
          <cell r="G230">
            <v>0</v>
          </cell>
          <cell r="H230">
            <v>0</v>
          </cell>
          <cell r="I230">
            <v>9.5305555555532919</v>
          </cell>
        </row>
        <row r="231">
          <cell r="C231" t="str">
            <v>SUB TOTAL</v>
          </cell>
          <cell r="D231"/>
          <cell r="E231"/>
          <cell r="F231">
            <v>0</v>
          </cell>
          <cell r="G231">
            <v>0</v>
          </cell>
          <cell r="H231">
            <v>0</v>
          </cell>
          <cell r="I231">
            <v>9.5305555555532919</v>
          </cell>
        </row>
        <row r="232">
          <cell r="C232" t="str">
            <v>80MVAR B/Reactor-I DEHRADUN</v>
          </cell>
          <cell r="D232">
            <v>42989.598611111112</v>
          </cell>
          <cell r="E232">
            <v>43009</v>
          </cell>
          <cell r="F232">
            <v>0</v>
          </cell>
          <cell r="G232">
            <v>0</v>
          </cell>
          <cell r="H232">
            <v>0</v>
          </cell>
          <cell r="I232">
            <v>19.401388888887595</v>
          </cell>
        </row>
        <row r="233">
          <cell r="C233" t="str">
            <v>SUB TOTAL</v>
          </cell>
          <cell r="D233"/>
          <cell r="E233"/>
          <cell r="F233">
            <v>0</v>
          </cell>
          <cell r="G233">
            <v>0</v>
          </cell>
          <cell r="H233">
            <v>0</v>
          </cell>
          <cell r="I233">
            <v>19.401388888887595</v>
          </cell>
        </row>
        <row r="234">
          <cell r="C234" t="str">
            <v>50MVAR B/Reactor-I HISAR</v>
          </cell>
          <cell r="D234">
            <v>42979</v>
          </cell>
          <cell r="E234">
            <v>43009</v>
          </cell>
          <cell r="F234">
            <v>0</v>
          </cell>
          <cell r="G234">
            <v>0</v>
          </cell>
          <cell r="H234">
            <v>0</v>
          </cell>
          <cell r="I234">
            <v>30</v>
          </cell>
        </row>
        <row r="235">
          <cell r="C235" t="str">
            <v>SUB TOTAL</v>
          </cell>
          <cell r="D235"/>
          <cell r="E235"/>
          <cell r="F235">
            <v>0</v>
          </cell>
          <cell r="G235">
            <v>0</v>
          </cell>
          <cell r="H235">
            <v>0</v>
          </cell>
          <cell r="I235">
            <v>30</v>
          </cell>
        </row>
        <row r="236">
          <cell r="C236" t="str">
            <v>125MVAR B/Reactor Koteshwr HEP</v>
          </cell>
          <cell r="D236">
            <v>42979</v>
          </cell>
          <cell r="E236">
            <v>42979.48541666667</v>
          </cell>
          <cell r="F236">
            <v>0</v>
          </cell>
          <cell r="G236">
            <v>0</v>
          </cell>
          <cell r="H236">
            <v>0</v>
          </cell>
          <cell r="I236">
            <v>0.48541666667006211</v>
          </cell>
        </row>
        <row r="237">
          <cell r="C237" t="str">
            <v>125MVAR B/Reactor Koteshwr HEP</v>
          </cell>
          <cell r="D237">
            <v>42980.833333333336</v>
          </cell>
          <cell r="E237">
            <v>42982.125</v>
          </cell>
          <cell r="F237">
            <v>0</v>
          </cell>
          <cell r="G237">
            <v>0</v>
          </cell>
          <cell r="H237">
            <v>0</v>
          </cell>
          <cell r="I237">
            <v>1.2916666666642413</v>
          </cell>
        </row>
        <row r="238">
          <cell r="C238" t="str">
            <v>125MVAR B/Reactor Koteshwr HEP</v>
          </cell>
          <cell r="D238">
            <v>42982.791666666664</v>
          </cell>
          <cell r="E238">
            <v>42983.21597222222</v>
          </cell>
          <cell r="F238">
            <v>0</v>
          </cell>
          <cell r="G238">
            <v>0</v>
          </cell>
          <cell r="H238">
            <v>0</v>
          </cell>
          <cell r="I238">
            <v>0.42430555555620231</v>
          </cell>
        </row>
        <row r="239">
          <cell r="C239" t="str">
            <v>125MVAR B/Reactor Koteshwr HEP</v>
          </cell>
          <cell r="D239">
            <v>42982.916666666664</v>
          </cell>
          <cell r="E239">
            <v>42983.21597222222</v>
          </cell>
          <cell r="F239">
            <v>0</v>
          </cell>
          <cell r="G239">
            <v>0</v>
          </cell>
          <cell r="H239">
            <v>0</v>
          </cell>
          <cell r="I239">
            <v>0.29930555555620231</v>
          </cell>
        </row>
        <row r="240">
          <cell r="C240" t="str">
            <v>125MVAR B/Reactor Koteshwr HEP</v>
          </cell>
          <cell r="D240">
            <v>42983.824305555558</v>
          </cell>
          <cell r="E240">
            <v>43001.112500000003</v>
          </cell>
          <cell r="F240">
            <v>0</v>
          </cell>
          <cell r="G240">
            <v>0</v>
          </cell>
          <cell r="H240">
            <v>0</v>
          </cell>
          <cell r="I240">
            <v>17.288194444445253</v>
          </cell>
        </row>
        <row r="241">
          <cell r="C241" t="str">
            <v>SUB TOTAL</v>
          </cell>
          <cell r="D241"/>
          <cell r="E241"/>
          <cell r="F241">
            <v>0</v>
          </cell>
          <cell r="G241">
            <v>0</v>
          </cell>
          <cell r="H241">
            <v>0</v>
          </cell>
          <cell r="I241">
            <v>19.788888888891961</v>
          </cell>
        </row>
        <row r="242">
          <cell r="C242" t="str">
            <v>240MVAR B/Reactor-I MEERUT-765</v>
          </cell>
          <cell r="D242">
            <v>42993.62222222222</v>
          </cell>
          <cell r="E242">
            <v>42995.398611111108</v>
          </cell>
          <cell r="F242">
            <v>0</v>
          </cell>
          <cell r="G242">
            <v>0</v>
          </cell>
          <cell r="H242">
            <v>0</v>
          </cell>
          <cell r="I242">
            <v>1.7763888888875954</v>
          </cell>
        </row>
        <row r="243">
          <cell r="C243" t="str">
            <v>SUB TOTAL</v>
          </cell>
          <cell r="D243"/>
          <cell r="E243"/>
          <cell r="F243">
            <v>0</v>
          </cell>
          <cell r="G243">
            <v>0</v>
          </cell>
          <cell r="H243">
            <v>0</v>
          </cell>
          <cell r="I243">
            <v>1.7763888888875954</v>
          </cell>
        </row>
        <row r="244">
          <cell r="C244" t="str">
            <v>MEERUT 50MVAR S/R Kotesh-I  LINE</v>
          </cell>
          <cell r="D244">
            <v>42992.615972222222</v>
          </cell>
          <cell r="E244">
            <v>42995.183333333334</v>
          </cell>
          <cell r="F244">
            <v>0</v>
          </cell>
          <cell r="G244">
            <v>0</v>
          </cell>
          <cell r="H244">
            <v>0</v>
          </cell>
          <cell r="I244">
            <v>2.5673611111124046</v>
          </cell>
        </row>
        <row r="245">
          <cell r="C245" t="str">
            <v>SUB TOTAL</v>
          </cell>
          <cell r="D245"/>
          <cell r="E245"/>
          <cell r="F245">
            <v>0</v>
          </cell>
          <cell r="G245">
            <v>0</v>
          </cell>
          <cell r="H245">
            <v>0</v>
          </cell>
          <cell r="I245">
            <v>2.5673611111124046</v>
          </cell>
        </row>
        <row r="246">
          <cell r="C246" t="str">
            <v>MEERUT 240MVAR S/R G.NOIDA line</v>
          </cell>
          <cell r="D246">
            <v>43006.412499999999</v>
          </cell>
          <cell r="E246">
            <v>43006.737500000003</v>
          </cell>
          <cell r="F246">
            <v>0.32500000000436557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SUB TOTAL</v>
          </cell>
          <cell r="D247"/>
          <cell r="E247"/>
          <cell r="F247">
            <v>0.32500000000436557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125MVAR B/Reactor ROORKI</v>
          </cell>
          <cell r="D248">
            <v>42979</v>
          </cell>
          <cell r="E248">
            <v>42979.172222222223</v>
          </cell>
          <cell r="F248">
            <v>0</v>
          </cell>
          <cell r="G248">
            <v>0</v>
          </cell>
          <cell r="H248">
            <v>0</v>
          </cell>
          <cell r="I248">
            <v>0.17222222222335404</v>
          </cell>
        </row>
        <row r="249">
          <cell r="C249" t="str">
            <v>SUB TOTAL</v>
          </cell>
          <cell r="D249"/>
          <cell r="E249"/>
          <cell r="F249">
            <v>0</v>
          </cell>
          <cell r="G249">
            <v>0</v>
          </cell>
          <cell r="H249">
            <v>0</v>
          </cell>
          <cell r="I249">
            <v>0.17222222222335404</v>
          </cell>
        </row>
        <row r="250">
          <cell r="C250" t="str">
            <v>50MVAR B/Reactor-I SAHARANPUR</v>
          </cell>
          <cell r="D250">
            <v>42980.809027777781</v>
          </cell>
          <cell r="E250">
            <v>42981.259722222225</v>
          </cell>
          <cell r="F250">
            <v>0</v>
          </cell>
          <cell r="G250">
            <v>0</v>
          </cell>
          <cell r="H250">
            <v>0</v>
          </cell>
          <cell r="I250">
            <v>0.45069444444379769</v>
          </cell>
        </row>
        <row r="251">
          <cell r="C251" t="str">
            <v>50MVAR B/Reactor-I SAHARANPUR</v>
          </cell>
          <cell r="D251">
            <v>42983.820833333331</v>
          </cell>
          <cell r="E251">
            <v>42985.051388888889</v>
          </cell>
          <cell r="F251">
            <v>0</v>
          </cell>
          <cell r="G251">
            <v>0</v>
          </cell>
          <cell r="H251">
            <v>0</v>
          </cell>
          <cell r="I251">
            <v>1.2305555555576575</v>
          </cell>
        </row>
        <row r="252">
          <cell r="C252" t="str">
            <v>50MVAR B/Reactor-I SAHARANPUR</v>
          </cell>
          <cell r="D252">
            <v>42985.762499999997</v>
          </cell>
          <cell r="E252">
            <v>42986.231249999997</v>
          </cell>
          <cell r="F252">
            <v>0</v>
          </cell>
          <cell r="G252">
            <v>0</v>
          </cell>
          <cell r="H252">
            <v>0</v>
          </cell>
          <cell r="I252">
            <v>0.46875</v>
          </cell>
        </row>
        <row r="253">
          <cell r="C253" t="str">
            <v>50MVAR B/Reactor-I SAHARANPUR</v>
          </cell>
          <cell r="D253">
            <v>42986.499305555553</v>
          </cell>
          <cell r="E253">
            <v>42990.26458333333</v>
          </cell>
          <cell r="F253">
            <v>0</v>
          </cell>
          <cell r="G253">
            <v>0</v>
          </cell>
          <cell r="H253">
            <v>0</v>
          </cell>
          <cell r="I253">
            <v>3.765277777776646</v>
          </cell>
        </row>
        <row r="254">
          <cell r="C254" t="str">
            <v>50MVAR B/Reactor-I SAHARANPUR</v>
          </cell>
          <cell r="D254">
            <v>42990.463194444441</v>
          </cell>
          <cell r="E254">
            <v>43000.558333333334</v>
          </cell>
          <cell r="F254">
            <v>0</v>
          </cell>
          <cell r="G254">
            <v>0</v>
          </cell>
          <cell r="H254">
            <v>0</v>
          </cell>
          <cell r="I254">
            <v>10.095138888893416</v>
          </cell>
        </row>
        <row r="255">
          <cell r="C255" t="str">
            <v>50MVAR B/Reactor-I SAHARANPUR</v>
          </cell>
          <cell r="D255">
            <v>43003.510416666664</v>
          </cell>
          <cell r="E255">
            <v>43004.249305555553</v>
          </cell>
          <cell r="F255">
            <v>0</v>
          </cell>
          <cell r="G255">
            <v>0</v>
          </cell>
          <cell r="H255">
            <v>0</v>
          </cell>
          <cell r="I255">
            <v>0.73888888888905058</v>
          </cell>
        </row>
        <row r="256">
          <cell r="C256" t="str">
            <v>50MVAR B/Reactor-I SAHARANPUR</v>
          </cell>
          <cell r="D256">
            <v>43004.47152777778</v>
          </cell>
          <cell r="E256">
            <v>43009</v>
          </cell>
          <cell r="F256">
            <v>0</v>
          </cell>
          <cell r="G256">
            <v>0</v>
          </cell>
          <cell r="H256">
            <v>0</v>
          </cell>
          <cell r="I256">
            <v>4.5284722222204437</v>
          </cell>
        </row>
        <row r="257">
          <cell r="C257" t="str">
            <v>SUB TOTAL</v>
          </cell>
          <cell r="D257"/>
          <cell r="E257"/>
          <cell r="F257">
            <v>0</v>
          </cell>
          <cell r="G257">
            <v>0</v>
          </cell>
          <cell r="H257">
            <v>0</v>
          </cell>
          <cell r="I257">
            <v>21.277777777781012</v>
          </cell>
        </row>
        <row r="258">
          <cell r="C258" t="str">
            <v>50MVAR B/Reactor-II SAHARANPUR</v>
          </cell>
          <cell r="D258">
            <v>42980.809027777781</v>
          </cell>
          <cell r="E258">
            <v>42981.259722222225</v>
          </cell>
          <cell r="F258">
            <v>0</v>
          </cell>
          <cell r="G258">
            <v>0</v>
          </cell>
          <cell r="H258">
            <v>0</v>
          </cell>
          <cell r="I258">
            <v>0.45069444444379769</v>
          </cell>
        </row>
        <row r="259">
          <cell r="C259" t="str">
            <v>50MVAR B/Reactor-II SAHARANPUR</v>
          </cell>
          <cell r="D259">
            <v>42983.820833333331</v>
          </cell>
          <cell r="E259">
            <v>42985.051388888889</v>
          </cell>
          <cell r="F259">
            <v>0</v>
          </cell>
          <cell r="G259">
            <v>0</v>
          </cell>
          <cell r="H259">
            <v>0</v>
          </cell>
          <cell r="I259">
            <v>1.2305555555576575</v>
          </cell>
        </row>
        <row r="260">
          <cell r="C260" t="str">
            <v>50MVAR B/Reactor-II SAHARANPUR</v>
          </cell>
          <cell r="D260">
            <v>42985.762499999997</v>
          </cell>
          <cell r="E260">
            <v>42986.231249999997</v>
          </cell>
          <cell r="F260">
            <v>0</v>
          </cell>
          <cell r="G260">
            <v>0</v>
          </cell>
          <cell r="H260">
            <v>0</v>
          </cell>
          <cell r="I260">
            <v>0.46875</v>
          </cell>
        </row>
        <row r="261">
          <cell r="C261" t="str">
            <v>50MVAR B/Reactor-II SAHARANPUR</v>
          </cell>
          <cell r="D261">
            <v>42986.499305555553</v>
          </cell>
          <cell r="E261">
            <v>42990.26458333333</v>
          </cell>
          <cell r="F261">
            <v>0</v>
          </cell>
          <cell r="G261">
            <v>0</v>
          </cell>
          <cell r="H261">
            <v>0</v>
          </cell>
          <cell r="I261">
            <v>3.765277777776646</v>
          </cell>
        </row>
        <row r="262">
          <cell r="C262" t="str">
            <v>50MVAR B/Reactor-II SAHARANPUR</v>
          </cell>
          <cell r="D262">
            <v>42990.463194444441</v>
          </cell>
          <cell r="E262">
            <v>43000.558333333334</v>
          </cell>
          <cell r="F262">
            <v>0</v>
          </cell>
          <cell r="G262">
            <v>0</v>
          </cell>
          <cell r="H262">
            <v>0</v>
          </cell>
          <cell r="I262">
            <v>10.095138888893416</v>
          </cell>
        </row>
        <row r="263">
          <cell r="C263" t="str">
            <v>50MVAR B/Reactor-II SAHARANPUR</v>
          </cell>
          <cell r="D263">
            <v>43003.510416666664</v>
          </cell>
          <cell r="E263">
            <v>43004.249305555553</v>
          </cell>
          <cell r="F263">
            <v>0</v>
          </cell>
          <cell r="G263">
            <v>0</v>
          </cell>
          <cell r="H263">
            <v>0</v>
          </cell>
          <cell r="I263">
            <v>0.73888888888905058</v>
          </cell>
        </row>
        <row r="264">
          <cell r="C264" t="str">
            <v>50MVAR B/Reactor-II SAHARANPUR</v>
          </cell>
          <cell r="D264">
            <v>43004.47152777778</v>
          </cell>
          <cell r="E264">
            <v>43009</v>
          </cell>
          <cell r="F264">
            <v>0</v>
          </cell>
          <cell r="G264">
            <v>0</v>
          </cell>
          <cell r="H264">
            <v>0</v>
          </cell>
          <cell r="I264">
            <v>4.5284722222204437</v>
          </cell>
        </row>
        <row r="265">
          <cell r="C265" t="str">
            <v>SUB TOTAL</v>
          </cell>
          <cell r="D265"/>
          <cell r="E265"/>
          <cell r="F265">
            <v>0</v>
          </cell>
          <cell r="G265">
            <v>0</v>
          </cell>
          <cell r="H265">
            <v>0</v>
          </cell>
          <cell r="I265">
            <v>21.277777777781012</v>
          </cell>
        </row>
        <row r="266">
          <cell r="C266"/>
          <cell r="D266"/>
          <cell r="E266"/>
          <cell r="F266"/>
          <cell r="G266"/>
          <cell r="H266"/>
          <cell r="I266"/>
        </row>
        <row r="267">
          <cell r="C267"/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E269" t="str">
            <v>NR-I</v>
          </cell>
          <cell r="F269">
            <v>40.093750000007276</v>
          </cell>
          <cell r="G269">
            <v>2.5451388888905058</v>
          </cell>
          <cell r="H269">
            <v>0</v>
          </cell>
          <cell r="I269">
            <v>266.10277777782176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812"/>
  <sheetViews>
    <sheetView tabSelected="1" topLeftCell="B791" zoomScaleNormal="100" zoomScaleSheetLayoutView="100" workbookViewId="0">
      <selection activeCell="C787" sqref="C787"/>
    </sheetView>
  </sheetViews>
  <sheetFormatPr defaultColWidth="14.7109375" defaultRowHeight="30" customHeight="1" x14ac:dyDescent="0.2"/>
  <cols>
    <col min="1" max="1" width="2" style="691" hidden="1" customWidth="1"/>
    <col min="2" max="2" width="13.42578125" style="655" customWidth="1"/>
    <col min="3" max="3" width="35.85546875" style="705" customWidth="1"/>
    <col min="4" max="4" width="11.5703125" style="8" customWidth="1"/>
    <col min="5" max="5" width="7.140625" style="8" hidden="1" customWidth="1"/>
    <col min="6" max="6" width="6.85546875" style="7" hidden="1" customWidth="1"/>
    <col min="7" max="8" width="16.28515625" style="8" customWidth="1"/>
    <col min="9" max="9" width="8.85546875" style="7" hidden="1" customWidth="1"/>
    <col min="10" max="10" width="8.42578125" style="7" hidden="1" customWidth="1"/>
    <col min="11" max="11" width="9.7109375" style="7" hidden="1" customWidth="1"/>
    <col min="12" max="12" width="10.140625" style="706" customWidth="1"/>
    <col min="13" max="13" width="10" style="7" customWidth="1"/>
    <col min="14" max="14" width="10.5703125" style="7" customWidth="1"/>
    <col min="15" max="15" width="9.7109375" style="7" customWidth="1"/>
    <col min="16" max="17" width="9.42578125" style="7" hidden="1" customWidth="1"/>
    <col min="18" max="18" width="9.5703125" style="7" hidden="1" customWidth="1"/>
    <col min="19" max="19" width="9.42578125" style="8" customWidth="1"/>
    <col min="20" max="20" width="37.7109375" style="9" customWidth="1"/>
    <col min="21" max="21" width="9.42578125" style="7" customWidth="1"/>
    <col min="22" max="22" width="9.85546875" style="8" customWidth="1"/>
    <col min="23" max="23" width="8.42578125" style="8" customWidth="1"/>
    <col min="24" max="24" width="10.7109375" style="8" customWidth="1"/>
    <col min="25" max="25" width="12.5703125" style="8" customWidth="1"/>
    <col min="26" max="26" width="14.28515625" style="8" customWidth="1"/>
    <col min="27" max="27" width="11.5703125" style="8" customWidth="1"/>
    <col min="28" max="28" width="19.28515625" style="7" hidden="1" customWidth="1"/>
    <col min="29" max="29" width="13.7109375" style="7" hidden="1" customWidth="1"/>
    <col min="30" max="39" width="13.7109375" style="7" customWidth="1"/>
    <col min="40" max="59" width="13.7109375" style="11" customWidth="1"/>
    <col min="60" max="16384" width="14.7109375" style="11"/>
  </cols>
  <sheetData>
    <row r="1" spans="1:49" ht="30" customHeight="1" x14ac:dyDescent="0.25">
      <c r="A1" s="1"/>
      <c r="B1" s="2"/>
      <c r="C1" s="3"/>
      <c r="D1" s="4"/>
      <c r="E1" s="4"/>
      <c r="F1" s="5"/>
      <c r="G1" s="4"/>
      <c r="H1" s="4"/>
      <c r="I1" s="5"/>
      <c r="J1" s="5"/>
      <c r="K1" s="5"/>
      <c r="L1" s="6"/>
      <c r="M1" s="5"/>
      <c r="N1" s="5"/>
      <c r="O1" s="5"/>
      <c r="AI1" s="10"/>
      <c r="AJ1" s="10"/>
      <c r="AK1" s="10"/>
    </row>
    <row r="2" spans="1:49" ht="30" customHeight="1" x14ac:dyDescent="0.25">
      <c r="A2" s="1405" t="s">
        <v>0</v>
      </c>
      <c r="B2" s="1405"/>
      <c r="C2" s="1405"/>
      <c r="D2" s="1405"/>
      <c r="E2" s="1405"/>
      <c r="F2" s="1405"/>
      <c r="G2" s="1405"/>
      <c r="H2" s="1405"/>
      <c r="I2" s="1405"/>
      <c r="J2" s="1405"/>
      <c r="K2" s="1405"/>
      <c r="L2" s="1405"/>
      <c r="M2" s="1405"/>
      <c r="N2" s="1405"/>
      <c r="O2" s="12"/>
      <c r="P2" s="13"/>
      <c r="Q2" s="13"/>
      <c r="R2" s="13"/>
      <c r="S2" s="14"/>
      <c r="T2" s="15"/>
      <c r="U2" s="13"/>
      <c r="V2" s="14"/>
      <c r="W2" s="14"/>
      <c r="X2" s="14"/>
      <c r="Y2" s="14"/>
      <c r="Z2" s="14"/>
      <c r="AA2" s="14"/>
      <c r="AB2" s="13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49" ht="30" customHeight="1" x14ac:dyDescent="0.25">
      <c r="A3" s="1406" t="s">
        <v>1</v>
      </c>
      <c r="B3" s="1406"/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2"/>
      <c r="P3" s="13"/>
      <c r="Q3" s="13"/>
      <c r="R3" s="13"/>
      <c r="S3" s="14"/>
      <c r="T3" s="15"/>
      <c r="U3" s="13"/>
      <c r="V3" s="14"/>
      <c r="W3" s="14"/>
      <c r="X3" s="14"/>
      <c r="Y3" s="14"/>
      <c r="Z3" s="14"/>
      <c r="AA3" s="14"/>
      <c r="AB3" s="13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7"/>
      <c r="AO3" s="17"/>
      <c r="AP3" s="17"/>
      <c r="AQ3" s="18"/>
      <c r="AR3" s="18"/>
      <c r="AS3" s="17"/>
      <c r="AT3" s="17"/>
      <c r="AU3" s="18"/>
      <c r="AV3" s="18"/>
      <c r="AW3" s="18"/>
    </row>
    <row r="4" spans="1:49" ht="30" customHeight="1" x14ac:dyDescent="0.25">
      <c r="A4" s="1405" t="s">
        <v>2</v>
      </c>
      <c r="B4" s="1405"/>
      <c r="C4" s="1405"/>
      <c r="D4" s="1405"/>
      <c r="E4" s="1405"/>
      <c r="F4" s="1405"/>
      <c r="G4" s="1405"/>
      <c r="H4" s="1405"/>
      <c r="I4" s="1405"/>
      <c r="J4" s="1405"/>
      <c r="K4" s="1405"/>
      <c r="L4" s="1405"/>
      <c r="M4" s="1405"/>
      <c r="N4" s="1405"/>
      <c r="O4" s="12"/>
      <c r="P4" s="13"/>
      <c r="Q4" s="13"/>
      <c r="R4" s="13"/>
      <c r="S4" s="14"/>
      <c r="T4" s="15"/>
      <c r="U4" s="13"/>
      <c r="V4" s="14"/>
      <c r="W4" s="14"/>
      <c r="X4" s="14"/>
      <c r="Y4" s="14"/>
      <c r="Z4" s="14"/>
      <c r="AA4" s="14"/>
      <c r="AB4" s="1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  <c r="AO4" s="17"/>
      <c r="AP4" s="17"/>
      <c r="AQ4" s="18"/>
      <c r="AR4" s="18"/>
      <c r="AS4" s="17"/>
      <c r="AT4" s="17"/>
      <c r="AU4" s="18"/>
      <c r="AV4" s="18"/>
      <c r="AW4" s="18"/>
    </row>
    <row r="5" spans="1:49" ht="30" customHeight="1" x14ac:dyDescent="0.25">
      <c r="A5" s="19"/>
      <c r="B5" s="20"/>
      <c r="C5" s="21"/>
      <c r="D5" s="22"/>
      <c r="E5" s="22"/>
      <c r="F5" s="23"/>
      <c r="G5" s="22"/>
      <c r="H5" s="22"/>
      <c r="I5" s="23"/>
      <c r="J5" s="23"/>
      <c r="K5" s="23"/>
      <c r="L5" s="24"/>
      <c r="M5" s="24"/>
      <c r="N5" s="24"/>
      <c r="O5" s="24"/>
      <c r="P5" s="25"/>
      <c r="Q5" s="25"/>
      <c r="R5" s="25"/>
      <c r="S5" s="26"/>
      <c r="T5" s="27"/>
      <c r="U5" s="25"/>
      <c r="V5" s="26"/>
      <c r="W5" s="26"/>
      <c r="X5" s="26"/>
      <c r="Y5" s="26"/>
      <c r="Z5" s="26"/>
      <c r="AA5" s="26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49" ht="30" customHeight="1" x14ac:dyDescent="0.25">
      <c r="A6" s="19"/>
      <c r="B6" s="20"/>
      <c r="C6" s="21"/>
      <c r="D6" s="22"/>
      <c r="E6" s="22"/>
      <c r="F6" s="23"/>
      <c r="G6" s="22"/>
      <c r="H6" s="22"/>
      <c r="I6" s="23"/>
      <c r="J6" s="23"/>
      <c r="K6" s="23"/>
      <c r="L6" s="24"/>
      <c r="M6" s="24"/>
      <c r="N6" s="24"/>
      <c r="O6" s="24"/>
      <c r="P6" s="25"/>
      <c r="Q6" s="25"/>
      <c r="R6" s="25"/>
      <c r="S6" s="26"/>
      <c r="T6" s="27"/>
      <c r="U6" s="25"/>
      <c r="V6" s="26"/>
      <c r="W6" s="26"/>
      <c r="X6" s="26"/>
      <c r="Y6" s="26"/>
      <c r="Z6" s="26"/>
      <c r="AA6" s="26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49" ht="30" customHeight="1" x14ac:dyDescent="0.25">
      <c r="A7" s="1"/>
      <c r="B7" s="1407" t="s">
        <v>3</v>
      </c>
      <c r="C7" s="1407"/>
      <c r="D7" s="29"/>
      <c r="E7" s="29"/>
      <c r="F7" s="30"/>
      <c r="G7" s="29"/>
      <c r="H7" s="29"/>
      <c r="I7" s="30"/>
      <c r="J7" s="30"/>
      <c r="K7" s="30"/>
      <c r="L7" s="31"/>
      <c r="M7" s="30"/>
      <c r="N7" s="30"/>
      <c r="O7" s="30"/>
      <c r="P7" s="32"/>
      <c r="Q7" s="32"/>
      <c r="R7" s="32"/>
      <c r="S7" s="33"/>
      <c r="T7" s="34"/>
      <c r="U7" s="32"/>
      <c r="V7" s="33"/>
      <c r="W7" s="33"/>
      <c r="X7" s="33"/>
      <c r="Y7" s="33"/>
      <c r="Z7" s="33"/>
      <c r="AA7" s="33"/>
      <c r="AB7" s="32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49" ht="30" customHeight="1" x14ac:dyDescent="0.25">
      <c r="A8" s="1"/>
      <c r="B8" s="1408" t="s">
        <v>680</v>
      </c>
      <c r="C8" s="1408"/>
      <c r="D8" s="1408"/>
      <c r="E8" s="1408"/>
      <c r="F8" s="1408"/>
      <c r="G8" s="1408"/>
      <c r="H8" s="1408"/>
      <c r="I8" s="30"/>
      <c r="J8" s="30"/>
      <c r="K8" s="30"/>
      <c r="L8" s="31"/>
      <c r="M8" s="30"/>
      <c r="N8" s="30"/>
      <c r="O8" s="30"/>
      <c r="P8" s="32"/>
      <c r="Q8" s="32"/>
      <c r="R8" s="32"/>
      <c r="S8" s="33"/>
      <c r="T8" s="34"/>
      <c r="U8" s="32"/>
      <c r="V8" s="35"/>
      <c r="W8" s="35"/>
      <c r="X8" s="35"/>
      <c r="Y8" s="33"/>
      <c r="Z8" s="33"/>
      <c r="AA8" s="36"/>
      <c r="AB8" s="32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49" s="38" customFormat="1" ht="30" customHeight="1" x14ac:dyDescent="0.2">
      <c r="A9" s="1409" t="s">
        <v>4</v>
      </c>
      <c r="B9" s="1412" t="s">
        <v>5</v>
      </c>
      <c r="C9" s="1413" t="s">
        <v>6</v>
      </c>
      <c r="D9" s="1416" t="s">
        <v>7</v>
      </c>
      <c r="E9" s="1419" t="s">
        <v>8</v>
      </c>
      <c r="F9" s="1392" t="s">
        <v>9</v>
      </c>
      <c r="G9" s="37" t="s">
        <v>10</v>
      </c>
      <c r="H9" s="37" t="s">
        <v>11</v>
      </c>
      <c r="I9" s="1395" t="s">
        <v>12</v>
      </c>
      <c r="J9" s="1396"/>
      <c r="K9" s="1397" t="s">
        <v>13</v>
      </c>
      <c r="L9" s="1400" t="s">
        <v>14</v>
      </c>
      <c r="M9" s="1401"/>
      <c r="N9" s="1401"/>
      <c r="O9" s="1402"/>
      <c r="P9" s="1403" t="s">
        <v>15</v>
      </c>
      <c r="Q9" s="1404" t="s">
        <v>16</v>
      </c>
      <c r="R9" s="1404" t="s">
        <v>17</v>
      </c>
      <c r="S9" s="1409" t="s">
        <v>18</v>
      </c>
      <c r="T9" s="1431" t="s">
        <v>19</v>
      </c>
      <c r="U9" s="1434" t="s">
        <v>20</v>
      </c>
      <c r="V9" s="1435" t="s">
        <v>21</v>
      </c>
      <c r="W9" s="1423" t="s">
        <v>22</v>
      </c>
      <c r="X9" s="1422" t="s">
        <v>23</v>
      </c>
      <c r="Y9" s="1423" t="s">
        <v>24</v>
      </c>
      <c r="Z9" s="1424" t="s">
        <v>25</v>
      </c>
      <c r="AA9" s="1403" t="s">
        <v>26</v>
      </c>
    </row>
    <row r="10" spans="1:49" s="38" customFormat="1" ht="71.25" x14ac:dyDescent="0.2">
      <c r="A10" s="1410"/>
      <c r="B10" s="1391"/>
      <c r="C10" s="1414"/>
      <c r="D10" s="1417"/>
      <c r="E10" s="1420"/>
      <c r="F10" s="1393"/>
      <c r="G10" s="1425" t="s">
        <v>27</v>
      </c>
      <c r="H10" s="1425" t="s">
        <v>27</v>
      </c>
      <c r="I10" s="1392" t="s">
        <v>28</v>
      </c>
      <c r="J10" s="1428" t="s">
        <v>29</v>
      </c>
      <c r="K10" s="1398"/>
      <c r="L10" s="39" t="s">
        <v>30</v>
      </c>
      <c r="M10" s="40" t="s">
        <v>31</v>
      </c>
      <c r="N10" s="41" t="s">
        <v>32</v>
      </c>
      <c r="O10" s="41" t="s">
        <v>33</v>
      </c>
      <c r="P10" s="1403"/>
      <c r="Q10" s="1404"/>
      <c r="R10" s="1404"/>
      <c r="S10" s="1410"/>
      <c r="T10" s="1432"/>
      <c r="U10" s="1434"/>
      <c r="V10" s="1435"/>
      <c r="W10" s="1423"/>
      <c r="X10" s="1422"/>
      <c r="Y10" s="1423"/>
      <c r="Z10" s="1424"/>
      <c r="AA10" s="1403"/>
    </row>
    <row r="11" spans="1:49" s="38" customFormat="1" ht="14.25" customHeight="1" x14ac:dyDescent="0.2">
      <c r="A11" s="1410"/>
      <c r="B11" s="1391"/>
      <c r="C11" s="1414"/>
      <c r="D11" s="1417"/>
      <c r="E11" s="1420"/>
      <c r="F11" s="1393"/>
      <c r="G11" s="1426"/>
      <c r="H11" s="1426"/>
      <c r="I11" s="1393"/>
      <c r="J11" s="1429"/>
      <c r="K11" s="1398"/>
      <c r="L11" s="40" t="s">
        <v>34</v>
      </c>
      <c r="M11" s="40" t="s">
        <v>35</v>
      </c>
      <c r="N11" s="37" t="s">
        <v>36</v>
      </c>
      <c r="O11" s="37" t="s">
        <v>37</v>
      </c>
      <c r="P11" s="1403"/>
      <c r="Q11" s="1404"/>
      <c r="R11" s="1404"/>
      <c r="S11" s="1410"/>
      <c r="T11" s="1432"/>
      <c r="U11" s="1434"/>
      <c r="V11" s="42" t="s">
        <v>38</v>
      </c>
      <c r="W11" s="1059" t="s">
        <v>39</v>
      </c>
      <c r="X11" s="1059" t="s">
        <v>40</v>
      </c>
      <c r="Y11" s="1059" t="s">
        <v>41</v>
      </c>
      <c r="Z11" s="43"/>
      <c r="AA11" s="1403"/>
    </row>
    <row r="12" spans="1:49" s="38" customFormat="1" ht="11.25" customHeight="1" x14ac:dyDescent="0.2">
      <c r="A12" s="1411"/>
      <c r="B12" s="1373"/>
      <c r="C12" s="1415"/>
      <c r="D12" s="1418"/>
      <c r="E12" s="1421"/>
      <c r="F12" s="1394"/>
      <c r="G12" s="1427"/>
      <c r="H12" s="1427"/>
      <c r="I12" s="1394"/>
      <c r="J12" s="1430"/>
      <c r="K12" s="1399"/>
      <c r="L12" s="40" t="s">
        <v>42</v>
      </c>
      <c r="M12" s="40" t="s">
        <v>42</v>
      </c>
      <c r="N12" s="40" t="s">
        <v>42</v>
      </c>
      <c r="O12" s="40" t="s">
        <v>42</v>
      </c>
      <c r="P12" s="1403"/>
      <c r="Q12" s="1404"/>
      <c r="R12" s="1404"/>
      <c r="S12" s="1411" t="s">
        <v>43</v>
      </c>
      <c r="T12" s="1433"/>
      <c r="U12" s="1434"/>
      <c r="V12" s="1059" t="s">
        <v>44</v>
      </c>
      <c r="W12" s="44" t="s">
        <v>45</v>
      </c>
      <c r="X12" s="44" t="s">
        <v>46</v>
      </c>
      <c r="Y12" s="44" t="s">
        <v>47</v>
      </c>
      <c r="Z12" s="44" t="s">
        <v>48</v>
      </c>
      <c r="AA12" s="1403"/>
    </row>
    <row r="13" spans="1:49" s="50" customFormat="1" ht="15" hidden="1" customHeight="1" x14ac:dyDescent="0.25">
      <c r="A13" s="45">
        <v>1</v>
      </c>
      <c r="B13" s="45">
        <v>2</v>
      </c>
      <c r="C13" s="45">
        <v>3</v>
      </c>
      <c r="D13" s="45">
        <v>4</v>
      </c>
      <c r="E13" s="45">
        <v>5</v>
      </c>
      <c r="F13" s="46">
        <v>6</v>
      </c>
      <c r="G13" s="45">
        <v>7</v>
      </c>
      <c r="H13" s="45">
        <v>8</v>
      </c>
      <c r="I13" s="46">
        <v>9</v>
      </c>
      <c r="J13" s="46">
        <v>10</v>
      </c>
      <c r="K13" s="46">
        <v>11</v>
      </c>
      <c r="L13" s="46">
        <v>12</v>
      </c>
      <c r="M13" s="46">
        <v>13</v>
      </c>
      <c r="N13" s="46">
        <v>14</v>
      </c>
      <c r="O13" s="46">
        <v>15</v>
      </c>
      <c r="P13" s="46">
        <v>16</v>
      </c>
      <c r="Q13" s="46">
        <v>17</v>
      </c>
      <c r="R13" s="46">
        <v>18</v>
      </c>
      <c r="S13" s="45"/>
      <c r="T13" s="47">
        <v>19</v>
      </c>
      <c r="U13" s="46">
        <v>20</v>
      </c>
      <c r="V13" s="45"/>
      <c r="W13" s="45"/>
      <c r="X13" s="45"/>
      <c r="Y13" s="45"/>
      <c r="Z13" s="45"/>
      <c r="AA13" s="48">
        <v>21</v>
      </c>
      <c r="AB13" s="49"/>
    </row>
    <row r="14" spans="1:49" s="61" customFormat="1" ht="30" customHeight="1" thickBot="1" x14ac:dyDescent="0.3">
      <c r="A14" s="51" t="s">
        <v>49</v>
      </c>
      <c r="B14" s="52"/>
      <c r="C14" s="53" t="s">
        <v>50</v>
      </c>
      <c r="D14" s="54"/>
      <c r="E14" s="55"/>
      <c r="F14" s="56"/>
      <c r="G14" s="54"/>
      <c r="H14" s="54"/>
      <c r="I14" s="57"/>
      <c r="J14" s="57"/>
      <c r="K14" s="57"/>
      <c r="L14" s="58"/>
      <c r="M14" s="57"/>
      <c r="N14" s="57"/>
      <c r="O14" s="57"/>
      <c r="P14" s="57"/>
      <c r="Q14" s="57"/>
      <c r="R14" s="57"/>
      <c r="S14" s="54"/>
      <c r="T14" s="59"/>
      <c r="U14" s="56"/>
      <c r="V14" s="55"/>
      <c r="W14" s="54"/>
      <c r="X14" s="54"/>
      <c r="Y14" s="54"/>
      <c r="Z14" s="54"/>
      <c r="AA14" s="55"/>
      <c r="AB14" s="60">
        <v>0</v>
      </c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1:49" s="76" customFormat="1" ht="30" customHeight="1" x14ac:dyDescent="0.25">
      <c r="A15" s="1361">
        <v>1</v>
      </c>
      <c r="B15" s="1365" t="s">
        <v>51</v>
      </c>
      <c r="C15" s="1438" t="s">
        <v>52</v>
      </c>
      <c r="D15" s="1440">
        <v>253.07599999999999</v>
      </c>
      <c r="E15" s="1030" t="s">
        <v>53</v>
      </c>
      <c r="F15" s="62" t="s">
        <v>54</v>
      </c>
      <c r="G15" s="78"/>
      <c r="H15" s="78"/>
      <c r="I15" s="63"/>
      <c r="J15" s="63"/>
      <c r="K15" s="63"/>
      <c r="L15" s="64">
        <f>IF(RIGHT(S15)="T",(+H15-G15),0)</f>
        <v>0</v>
      </c>
      <c r="M15" s="64">
        <f>IF(RIGHT(S15)="U",(+H15-G15),0)</f>
        <v>0</v>
      </c>
      <c r="N15" s="64">
        <f>IF(RIGHT(S15)="C",(+H15-G15),0)</f>
        <v>0</v>
      </c>
      <c r="O15" s="64">
        <f>IF(RIGHT(S15)="D",(+H15-G15),0)</f>
        <v>0</v>
      </c>
      <c r="P15" s="65"/>
      <c r="Q15" s="65"/>
      <c r="R15" s="65"/>
      <c r="S15" s="866"/>
      <c r="T15" s="80"/>
      <c r="U15" s="66"/>
      <c r="V15" s="67"/>
      <c r="W15" s="68"/>
      <c r="X15" s="69"/>
      <c r="Y15" s="70"/>
      <c r="Z15" s="71"/>
      <c r="AA15" s="72"/>
      <c r="AB15" s="73">
        <f>30*24</f>
        <v>720</v>
      </c>
      <c r="AC15" s="1228" t="e">
        <f>VLOOKUP(B15,'AVBT_Septmber-17'!$B$18:$M$291,12,FALSE)</f>
        <v>#VALUE!</v>
      </c>
      <c r="AD15" s="1228"/>
      <c r="AE15" s="1228"/>
      <c r="AF15" s="1228"/>
      <c r="AG15" s="1228"/>
      <c r="AH15" s="75"/>
      <c r="AI15" s="75"/>
      <c r="AJ15" s="75"/>
      <c r="AK15" s="75"/>
      <c r="AL15" s="75"/>
      <c r="AM15" s="75"/>
    </row>
    <row r="16" spans="1:49" s="76" customFormat="1" ht="27.75" customHeight="1" x14ac:dyDescent="0.25">
      <c r="A16" s="1362"/>
      <c r="B16" s="1366"/>
      <c r="C16" s="1439"/>
      <c r="D16" s="1441"/>
      <c r="E16" s="1033"/>
      <c r="F16" s="77"/>
      <c r="G16" s="78"/>
      <c r="H16" s="78"/>
      <c r="I16" s="63"/>
      <c r="J16" s="63"/>
      <c r="K16" s="63"/>
      <c r="L16" s="64">
        <f>IF(RIGHT(S16)="T",(+H16-G16),0)</f>
        <v>0</v>
      </c>
      <c r="M16" s="64">
        <f>IF(RIGHT(S16)="U",(+H16-G16),0)</f>
        <v>0</v>
      </c>
      <c r="N16" s="64">
        <f>IF(RIGHT(S16)="C",(+H16-G16),0)</f>
        <v>0</v>
      </c>
      <c r="O16" s="64">
        <f>IF(RIGHT(S16)="D",(+H16-G16),0)</f>
        <v>0</v>
      </c>
      <c r="P16" s="65"/>
      <c r="Q16" s="65"/>
      <c r="R16" s="65"/>
      <c r="S16" s="866"/>
      <c r="T16" s="80"/>
      <c r="U16" s="113"/>
      <c r="V16" s="71"/>
      <c r="W16" s="68"/>
      <c r="X16" s="69"/>
      <c r="Y16" s="70"/>
      <c r="Z16" s="71"/>
      <c r="AA16" s="808"/>
      <c r="AB16" s="81"/>
      <c r="AC16" s="1228" t="e">
        <f>VLOOKUP(B16,'AVBT_Septmber-17'!$B$18:$M$291,12,FALSE)</f>
        <v>#N/A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/>
    </row>
    <row r="17" spans="1:39" s="38" customFormat="1" ht="30" customHeight="1" thickBot="1" x14ac:dyDescent="0.3">
      <c r="A17" s="82"/>
      <c r="B17" s="83"/>
      <c r="C17" s="84" t="s">
        <v>56</v>
      </c>
      <c r="D17" s="83"/>
      <c r="E17" s="85"/>
      <c r="F17" s="86" t="s">
        <v>54</v>
      </c>
      <c r="G17" s="87"/>
      <c r="H17" s="87"/>
      <c r="I17" s="86" t="s">
        <v>54</v>
      </c>
      <c r="J17" s="86" t="s">
        <v>54</v>
      </c>
      <c r="K17" s="86" t="s">
        <v>54</v>
      </c>
      <c r="L17" s="88">
        <f>SUM(L15:L16)</f>
        <v>0</v>
      </c>
      <c r="M17" s="88">
        <f>SUM(M15:M16)</f>
        <v>0</v>
      </c>
      <c r="N17" s="88">
        <f>SUM(N15:N16)</f>
        <v>0</v>
      </c>
      <c r="O17" s="88">
        <f>SUM(O15:O16)</f>
        <v>0</v>
      </c>
      <c r="P17" s="88"/>
      <c r="Q17" s="88"/>
      <c r="R17" s="88"/>
      <c r="S17" s="83"/>
      <c r="T17" s="89"/>
      <c r="U17" s="83"/>
      <c r="V17" s="90">
        <f>$AB$15-((N17*24))</f>
        <v>720</v>
      </c>
      <c r="W17" s="91">
        <v>1747</v>
      </c>
      <c r="X17" s="92">
        <v>253.07599999999999</v>
      </c>
      <c r="Y17" s="93">
        <f>W17*X17</f>
        <v>442123.772</v>
      </c>
      <c r="Z17" s="94">
        <f>(Y17*(V17-L17*24))/V17</f>
        <v>442123.77199999994</v>
      </c>
      <c r="AA17" s="95">
        <f>(Z17/Y17)*100</f>
        <v>99.999999999999986</v>
      </c>
      <c r="AC17" s="1228" t="e">
        <f>VLOOKUP(B17,'AVBT_Septmber-17'!$B$18:$M$291,12,FALSE)</f>
        <v>#N/A</v>
      </c>
    </row>
    <row r="18" spans="1:39" s="102" customFormat="1" ht="30" customHeight="1" x14ac:dyDescent="0.25">
      <c r="A18" s="1380">
        <v>2</v>
      </c>
      <c r="B18" s="1365" t="s">
        <v>57</v>
      </c>
      <c r="C18" s="1382" t="s">
        <v>58</v>
      </c>
      <c r="D18" s="1369">
        <v>271.57100000000003</v>
      </c>
      <c r="E18" s="1384" t="s">
        <v>53</v>
      </c>
      <c r="F18" s="96" t="s">
        <v>54</v>
      </c>
      <c r="G18" s="118"/>
      <c r="H18" s="78"/>
      <c r="I18" s="96"/>
      <c r="J18" s="96"/>
      <c r="K18" s="96"/>
      <c r="L18" s="64">
        <f>IF(RIGHT(S18)="T",(+H18-G18),0)</f>
        <v>0</v>
      </c>
      <c r="M18" s="64">
        <f>IF(RIGHT(S18)="U",(+H18-G18),0)</f>
        <v>0</v>
      </c>
      <c r="N18" s="64">
        <f>IF(RIGHT(S18)="C",(+H18-G18),0)</f>
        <v>0</v>
      </c>
      <c r="O18" s="64">
        <f>IF(RIGHT(S18)="D",(+H18-G18),0)</f>
        <v>0</v>
      </c>
      <c r="P18" s="77"/>
      <c r="Q18" s="77"/>
      <c r="R18" s="77"/>
      <c r="S18" s="97"/>
      <c r="T18" s="80"/>
      <c r="U18" s="98"/>
      <c r="V18" s="99"/>
      <c r="W18" s="100"/>
      <c r="X18" s="100"/>
      <c r="Y18" s="100"/>
      <c r="Z18" s="1229"/>
      <c r="AA18" s="101"/>
      <c r="AC18" s="1228" t="e">
        <f>VLOOKUP(B18,'AVBT_Septmber-17'!$B$18:$M$291,12,FALSE)</f>
        <v>#VALUE!</v>
      </c>
    </row>
    <row r="19" spans="1:39" s="102" customFormat="1" ht="30" customHeight="1" x14ac:dyDescent="0.25">
      <c r="A19" s="1388"/>
      <c r="B19" s="1373"/>
      <c r="C19" s="1389"/>
      <c r="D19" s="1376"/>
      <c r="E19" s="1390"/>
      <c r="F19" s="103"/>
      <c r="G19" s="78"/>
      <c r="H19" s="118"/>
      <c r="I19" s="103"/>
      <c r="J19" s="103"/>
      <c r="K19" s="103"/>
      <c r="L19" s="64">
        <f>IF(RIGHT(S19)="T",(+H19-G19),0)</f>
        <v>0</v>
      </c>
      <c r="M19" s="64">
        <f>IF(RIGHT(S19)="U",(+H19-G19),0)</f>
        <v>0</v>
      </c>
      <c r="N19" s="64">
        <f>IF(RIGHT(S19)="C",(+H19-G19),0)</f>
        <v>0</v>
      </c>
      <c r="O19" s="64">
        <f>IF(RIGHT(S19)="D",(+H19-G19),0)</f>
        <v>0</v>
      </c>
      <c r="P19" s="77"/>
      <c r="Q19" s="77"/>
      <c r="R19" s="77"/>
      <c r="S19" s="97"/>
      <c r="T19" s="80"/>
      <c r="U19" s="105"/>
      <c r="V19" s="106"/>
      <c r="W19" s="107"/>
      <c r="X19" s="107"/>
      <c r="Y19" s="107"/>
      <c r="Z19" s="1232"/>
      <c r="AA19" s="108"/>
      <c r="AC19" s="1228" t="e">
        <f>VLOOKUP(B19,'AVBT_Septmber-17'!$B$18:$M$291,12,FALSE)</f>
        <v>#N/A</v>
      </c>
    </row>
    <row r="20" spans="1:39" s="38" customFormat="1" ht="30" customHeight="1" thickBot="1" x14ac:dyDescent="0.3">
      <c r="A20" s="82"/>
      <c r="B20" s="83"/>
      <c r="C20" s="84" t="s">
        <v>56</v>
      </c>
      <c r="D20" s="83"/>
      <c r="E20" s="85"/>
      <c r="F20" s="86" t="s">
        <v>54</v>
      </c>
      <c r="G20" s="87"/>
      <c r="H20" s="87"/>
      <c r="I20" s="86" t="s">
        <v>54</v>
      </c>
      <c r="J20" s="86" t="s">
        <v>54</v>
      </c>
      <c r="K20" s="86" t="s">
        <v>54</v>
      </c>
      <c r="L20" s="88">
        <f>SUM(L18:L19)</f>
        <v>0</v>
      </c>
      <c r="M20" s="88">
        <f>SUM(M18:M19)</f>
        <v>0</v>
      </c>
      <c r="N20" s="88">
        <f>SUM(N18:N19)</f>
        <v>0</v>
      </c>
      <c r="O20" s="88">
        <f>SUM(O18:O19)</f>
        <v>0</v>
      </c>
      <c r="P20" s="88"/>
      <c r="Q20" s="88"/>
      <c r="R20" s="88"/>
      <c r="S20" s="83"/>
      <c r="T20" s="89"/>
      <c r="U20" s="109"/>
      <c r="V20" s="94">
        <f>$AB$15-((N20*24))</f>
        <v>720</v>
      </c>
      <c r="W20" s="91">
        <v>1155</v>
      </c>
      <c r="X20" s="92">
        <v>271.57100000000003</v>
      </c>
      <c r="Y20" s="93">
        <f>W20*X20</f>
        <v>313664.505</v>
      </c>
      <c r="Z20" s="94">
        <f>(Y20*(V20-L20*24))/V20</f>
        <v>313664.505</v>
      </c>
      <c r="AA20" s="95">
        <f>(Z20/Y20)*100</f>
        <v>100</v>
      </c>
      <c r="AC20" s="1228" t="e">
        <f>VLOOKUP(B20,'AVBT_Septmber-17'!$B$18:$M$291,12,FALSE)</f>
        <v>#N/A</v>
      </c>
    </row>
    <row r="21" spans="1:39" s="76" customFormat="1" ht="27.75" customHeight="1" x14ac:dyDescent="0.25">
      <c r="A21" s="1361">
        <v>3</v>
      </c>
      <c r="B21" s="1339" t="s">
        <v>59</v>
      </c>
      <c r="C21" s="1377" t="s">
        <v>60</v>
      </c>
      <c r="D21" s="1369">
        <v>279.58300000000003</v>
      </c>
      <c r="E21" s="1384" t="s">
        <v>53</v>
      </c>
      <c r="F21" s="96" t="s">
        <v>54</v>
      </c>
      <c r="G21" s="78"/>
      <c r="H21" s="78"/>
      <c r="I21" s="110"/>
      <c r="J21" s="110"/>
      <c r="K21" s="110"/>
      <c r="L21" s="111">
        <f>IF(RIGHT(S21)="T",(+H21-G21),0)</f>
        <v>0</v>
      </c>
      <c r="M21" s="111">
        <f>IF(RIGHT(S21)="U",(+H21-G21),0)</f>
        <v>0</v>
      </c>
      <c r="N21" s="111">
        <f>IF(RIGHT(S21)="C",(+H21-G21),0)</f>
        <v>0</v>
      </c>
      <c r="O21" s="111">
        <f>IF(RIGHT(S21)="D",(+H21-G21),0)</f>
        <v>0</v>
      </c>
      <c r="P21" s="112"/>
      <c r="Q21" s="112"/>
      <c r="R21" s="113"/>
      <c r="S21" s="97"/>
      <c r="T21" s="80"/>
      <c r="U21" s="113"/>
      <c r="V21" s="114"/>
      <c r="W21" s="114"/>
      <c r="X21" s="114"/>
      <c r="Y21" s="114"/>
      <c r="Z21" s="212"/>
      <c r="AA21" s="114"/>
      <c r="AB21" s="115"/>
      <c r="AC21" s="1228" t="e">
        <f>VLOOKUP(B21,'AVBT_Septmber-17'!$B$18:$M$291,12,FALSE)</f>
        <v>#VALUE!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</row>
    <row r="22" spans="1:39" s="76" customFormat="1" ht="30" customHeight="1" x14ac:dyDescent="0.25">
      <c r="A22" s="1436"/>
      <c r="B22" s="1373"/>
      <c r="C22" s="1437"/>
      <c r="D22" s="1376"/>
      <c r="E22" s="1390"/>
      <c r="F22" s="77"/>
      <c r="G22" s="78"/>
      <c r="H22" s="78"/>
      <c r="I22" s="63"/>
      <c r="J22" s="63"/>
      <c r="K22" s="63"/>
      <c r="L22" s="111">
        <f>IF(RIGHT(S22)="T",(+H22-G22),0)</f>
        <v>0</v>
      </c>
      <c r="M22" s="111">
        <f>IF(RIGHT(S22)="U",(+H22-G22),0)</f>
        <v>0</v>
      </c>
      <c r="N22" s="111">
        <f>IF(RIGHT(S22)="C",(+H22-G22),0)</f>
        <v>0</v>
      </c>
      <c r="O22" s="111">
        <f>IF(RIGHT(S22)="D",(+H22-G22),0)</f>
        <v>0</v>
      </c>
      <c r="P22" s="65"/>
      <c r="Q22" s="65"/>
      <c r="R22" s="113"/>
      <c r="S22" s="97"/>
      <c r="T22" s="80"/>
      <c r="U22" s="113"/>
      <c r="V22" s="114"/>
      <c r="W22" s="114"/>
      <c r="X22" s="114"/>
      <c r="Y22" s="114"/>
      <c r="Z22" s="212"/>
      <c r="AA22" s="114"/>
      <c r="AB22" s="115"/>
      <c r="AC22" s="1228" t="e">
        <f>VLOOKUP(B22,'AVBT_Septmber-17'!$B$18:$M$291,12,FALSE)</f>
        <v>#N/A</v>
      </c>
      <c r="AD22" s="75"/>
      <c r="AE22" s="75"/>
      <c r="AF22" s="75"/>
      <c r="AG22" s="75"/>
      <c r="AH22" s="75"/>
      <c r="AI22" s="75"/>
      <c r="AJ22" s="75"/>
      <c r="AK22" s="75"/>
      <c r="AL22" s="75"/>
      <c r="AM22" s="75"/>
    </row>
    <row r="23" spans="1:39" s="38" customFormat="1" ht="30" customHeight="1" thickBot="1" x14ac:dyDescent="0.3">
      <c r="A23" s="82"/>
      <c r="B23" s="83"/>
      <c r="C23" s="84" t="s">
        <v>56</v>
      </c>
      <c r="D23" s="83"/>
      <c r="E23" s="85"/>
      <c r="F23" s="86" t="s">
        <v>54</v>
      </c>
      <c r="G23" s="87"/>
      <c r="H23" s="87"/>
      <c r="I23" s="86" t="s">
        <v>54</v>
      </c>
      <c r="J23" s="86" t="s">
        <v>54</v>
      </c>
      <c r="K23" s="86" t="s">
        <v>54</v>
      </c>
      <c r="L23" s="88">
        <f>SUM(L21:L22)</f>
        <v>0</v>
      </c>
      <c r="M23" s="88">
        <f>SUM(M21:M22)</f>
        <v>0</v>
      </c>
      <c r="N23" s="88">
        <f>SUM(N21:N22)</f>
        <v>0</v>
      </c>
      <c r="O23" s="88">
        <f>SUM(O21:O22)</f>
        <v>0</v>
      </c>
      <c r="P23" s="88"/>
      <c r="Q23" s="88"/>
      <c r="R23" s="88"/>
      <c r="S23" s="83"/>
      <c r="T23" s="116"/>
      <c r="U23" s="83"/>
      <c r="V23" s="90">
        <f>$AB$15-((N23*24))</f>
        <v>720</v>
      </c>
      <c r="W23" s="91">
        <v>1155</v>
      </c>
      <c r="X23" s="92">
        <v>279.58300000000003</v>
      </c>
      <c r="Y23" s="93">
        <f>W23*X23</f>
        <v>322918.36500000005</v>
      </c>
      <c r="Z23" s="94">
        <f>(Y23*(V23-L23*24))/V23</f>
        <v>322918.36500000005</v>
      </c>
      <c r="AA23" s="992">
        <f>(Z23/Y23)*100</f>
        <v>100</v>
      </c>
      <c r="AC23" s="1228" t="e">
        <f>VLOOKUP(B23,'AVBT_Septmber-17'!$B$18:$M$291,12,FALSE)</f>
        <v>#N/A</v>
      </c>
    </row>
    <row r="24" spans="1:39" s="102" customFormat="1" ht="43.5" customHeight="1" x14ac:dyDescent="0.25">
      <c r="A24" s="1380">
        <v>4</v>
      </c>
      <c r="B24" s="1365" t="s">
        <v>61</v>
      </c>
      <c r="C24" s="1382" t="s">
        <v>62</v>
      </c>
      <c r="D24" s="1369">
        <v>119.15900000000001</v>
      </c>
      <c r="E24" s="1384" t="s">
        <v>53</v>
      </c>
      <c r="F24" s="96" t="s">
        <v>54</v>
      </c>
      <c r="G24" s="78"/>
      <c r="H24" s="78"/>
      <c r="I24" s="103"/>
      <c r="J24" s="103"/>
      <c r="K24" s="119"/>
      <c r="L24" s="64">
        <f>IF(RIGHT(S24)="T",(+H24-G24),0)</f>
        <v>0</v>
      </c>
      <c r="M24" s="64">
        <f>IF(RIGHT(S24)="U",(+H24-G24),0)</f>
        <v>0</v>
      </c>
      <c r="N24" s="64">
        <f>IF(RIGHT(S24)="C",(+H24-G24),0)</f>
        <v>0</v>
      </c>
      <c r="O24" s="64">
        <f>IF(RIGHT(S24)="D",(+H24-G24),0)</f>
        <v>0</v>
      </c>
      <c r="P24" s="103"/>
      <c r="Q24" s="103"/>
      <c r="R24" s="103"/>
      <c r="S24" s="866"/>
      <c r="T24" s="80"/>
      <c r="U24" s="120"/>
      <c r="V24" s="121"/>
      <c r="W24" s="121"/>
      <c r="X24" s="121"/>
      <c r="Y24" s="121"/>
      <c r="Z24" s="434"/>
      <c r="AA24" s="121"/>
      <c r="AC24" s="1228" t="e">
        <f>VLOOKUP(B24,'AVBT_Septmber-17'!$B$18:$M$291,12,FALSE)</f>
        <v>#VALUE!</v>
      </c>
    </row>
    <row r="25" spans="1:39" s="102" customFormat="1" ht="53.25" customHeight="1" x14ac:dyDescent="0.25">
      <c r="A25" s="1388"/>
      <c r="B25" s="1373"/>
      <c r="C25" s="1389"/>
      <c r="D25" s="1376"/>
      <c r="E25" s="1390"/>
      <c r="F25" s="77"/>
      <c r="G25" s="78"/>
      <c r="H25" s="78"/>
      <c r="I25" s="77"/>
      <c r="J25" s="77"/>
      <c r="K25" s="63"/>
      <c r="L25" s="64">
        <f>IF(RIGHT(S25)="T",(+H25-G25),0)</f>
        <v>0</v>
      </c>
      <c r="M25" s="64">
        <f>IF(RIGHT(S25)="U",(+H25-G25),0)</f>
        <v>0</v>
      </c>
      <c r="N25" s="64">
        <f>IF(RIGHT(S25)="C",(+H25-G25),0)</f>
        <v>0</v>
      </c>
      <c r="O25" s="64">
        <f>IF(RIGHT(S25)="D",(+H25-G25),0)</f>
        <v>0</v>
      </c>
      <c r="P25" s="77"/>
      <c r="Q25" s="77"/>
      <c r="R25" s="77"/>
      <c r="S25" s="866"/>
      <c r="T25" s="80"/>
      <c r="U25" s="122"/>
      <c r="V25" s="121"/>
      <c r="W25" s="121"/>
      <c r="X25" s="121"/>
      <c r="Y25" s="121"/>
      <c r="Z25" s="434"/>
      <c r="AA25" s="121"/>
      <c r="AC25" s="1228" t="e">
        <f>VLOOKUP(B25,'AVBT_Septmber-17'!$B$18:$M$291,12,FALSE)</f>
        <v>#N/A</v>
      </c>
    </row>
    <row r="26" spans="1:39" s="38" customFormat="1" ht="30" customHeight="1" thickBot="1" x14ac:dyDescent="0.3">
      <c r="A26" s="82"/>
      <c r="B26" s="83"/>
      <c r="C26" s="84" t="s">
        <v>56</v>
      </c>
      <c r="D26" s="83"/>
      <c r="E26" s="85"/>
      <c r="F26" s="86" t="s">
        <v>54</v>
      </c>
      <c r="G26" s="87"/>
      <c r="H26" s="87"/>
      <c r="I26" s="86" t="s">
        <v>54</v>
      </c>
      <c r="J26" s="86" t="s">
        <v>54</v>
      </c>
      <c r="K26" s="86" t="s">
        <v>54</v>
      </c>
      <c r="L26" s="88">
        <f>SUM(L24:L25)</f>
        <v>0</v>
      </c>
      <c r="M26" s="88">
        <f>SUM(M24:M25)</f>
        <v>0</v>
      </c>
      <c r="N26" s="88">
        <f>SUM(N24:N25)</f>
        <v>0</v>
      </c>
      <c r="O26" s="88">
        <f>SUM(O24:O25)</f>
        <v>0</v>
      </c>
      <c r="P26" s="88"/>
      <c r="Q26" s="88"/>
      <c r="R26" s="88"/>
      <c r="S26" s="83"/>
      <c r="T26" s="116"/>
      <c r="U26" s="83"/>
      <c r="V26" s="90">
        <f>$AB$15-((N26*24))</f>
        <v>720</v>
      </c>
      <c r="W26" s="91">
        <v>1002</v>
      </c>
      <c r="X26" s="92">
        <v>119.15900000000001</v>
      </c>
      <c r="Y26" s="93">
        <f>W26*X26</f>
        <v>119397.318</v>
      </c>
      <c r="Z26" s="94">
        <f>(Y26*(V26-L26*24))/V26</f>
        <v>119397.31799999998</v>
      </c>
      <c r="AA26" s="961">
        <f>(Z26/Y26)*100</f>
        <v>99.999999999999986</v>
      </c>
      <c r="AC26" s="1228" t="e">
        <f>VLOOKUP(B26,'AVBT_Septmber-17'!$B$18:$M$291,12,FALSE)</f>
        <v>#N/A</v>
      </c>
    </row>
    <row r="27" spans="1:39" s="76" customFormat="1" ht="55.5" customHeight="1" thickBot="1" x14ac:dyDescent="0.3">
      <c r="A27" s="1361">
        <v>5</v>
      </c>
      <c r="B27" s="1339" t="s">
        <v>63</v>
      </c>
      <c r="C27" s="1377" t="s">
        <v>64</v>
      </c>
      <c r="D27" s="1369">
        <v>85.188000000000002</v>
      </c>
      <c r="E27" s="1384" t="s">
        <v>53</v>
      </c>
      <c r="F27" s="62" t="s">
        <v>54</v>
      </c>
      <c r="G27" s="118"/>
      <c r="H27" s="78"/>
      <c r="I27" s="124"/>
      <c r="J27" s="124"/>
      <c r="K27" s="124"/>
      <c r="L27" s="64">
        <f>IF(RIGHT(S27)="T",(+H27-G27),0)</f>
        <v>0</v>
      </c>
      <c r="M27" s="64">
        <f>IF(RIGHT(S27)="U",(+H27-G27),0)</f>
        <v>0</v>
      </c>
      <c r="N27" s="64">
        <f>IF(RIGHT(S27)="C",(+H27-G27),0)</f>
        <v>0</v>
      </c>
      <c r="O27" s="64">
        <f>IF(RIGHT(S27)="D",(+H27-G27),0)</f>
        <v>0</v>
      </c>
      <c r="P27" s="66"/>
      <c r="Q27" s="66"/>
      <c r="R27" s="66"/>
      <c r="S27" s="97"/>
      <c r="T27" s="80"/>
      <c r="U27" s="66"/>
      <c r="V27" s="125"/>
      <c r="W27" s="1026"/>
      <c r="X27" s="1020"/>
      <c r="Y27" s="126"/>
      <c r="Z27" s="125"/>
      <c r="AA27" s="127"/>
      <c r="AB27" s="115"/>
      <c r="AC27" s="1228" t="e">
        <f>VLOOKUP(B27,'AVBT_Septmber-17'!$B$18:$M$291,12,FALSE)</f>
        <v>#VALUE!</v>
      </c>
      <c r="AD27" s="75"/>
      <c r="AE27" s="75"/>
      <c r="AF27" s="75"/>
      <c r="AG27" s="75"/>
      <c r="AH27" s="75"/>
      <c r="AI27" s="75"/>
      <c r="AJ27" s="75"/>
      <c r="AK27" s="75"/>
      <c r="AL27" s="75"/>
      <c r="AM27" s="75"/>
    </row>
    <row r="28" spans="1:39" s="76" customFormat="1" ht="35.25" customHeight="1" x14ac:dyDescent="0.25">
      <c r="A28" s="1362"/>
      <c r="B28" s="1379"/>
      <c r="C28" s="1378"/>
      <c r="D28" s="1370"/>
      <c r="E28" s="1385"/>
      <c r="F28" s="62"/>
      <c r="G28" s="78"/>
      <c r="H28" s="78"/>
      <c r="I28" s="124"/>
      <c r="J28" s="124"/>
      <c r="K28" s="124"/>
      <c r="L28" s="64">
        <f>IF(RIGHT(S28)="T",(+H28-G28),0)</f>
        <v>0</v>
      </c>
      <c r="M28" s="64">
        <f>IF(RIGHT(S28)="U",(+H28-G28),0)</f>
        <v>0</v>
      </c>
      <c r="N28" s="64">
        <f>IF(RIGHT(S28)="C",(+H28-G28),0)</f>
        <v>0</v>
      </c>
      <c r="O28" s="64">
        <f>IF(RIGHT(S28)="D",(+H28-G28),0)</f>
        <v>0</v>
      </c>
      <c r="P28" s="66"/>
      <c r="Q28" s="66"/>
      <c r="R28" s="66"/>
      <c r="S28" s="866"/>
      <c r="T28" s="80"/>
      <c r="U28" s="372"/>
      <c r="V28" s="844"/>
      <c r="W28" s="1027"/>
      <c r="X28" s="1021"/>
      <c r="Y28" s="202"/>
      <c r="Z28" s="201"/>
      <c r="AA28" s="203"/>
      <c r="AB28" s="115"/>
      <c r="AC28" s="1228" t="e">
        <f>VLOOKUP(B28,'AVBT_Septmber-17'!$B$18:$M$291,12,FALSE)</f>
        <v>#N/A</v>
      </c>
      <c r="AD28" s="75"/>
      <c r="AE28" s="75"/>
      <c r="AF28" s="75"/>
      <c r="AG28" s="75"/>
      <c r="AH28" s="75"/>
      <c r="AI28" s="75"/>
      <c r="AJ28" s="75"/>
      <c r="AK28" s="75"/>
      <c r="AL28" s="75"/>
      <c r="AM28" s="75"/>
    </row>
    <row r="29" spans="1:39" s="38" customFormat="1" ht="30" customHeight="1" thickBot="1" x14ac:dyDescent="0.3">
      <c r="A29" s="82"/>
      <c r="B29" s="83"/>
      <c r="C29" s="84" t="s">
        <v>56</v>
      </c>
      <c r="D29" s="83"/>
      <c r="E29" s="85"/>
      <c r="F29" s="86" t="s">
        <v>54</v>
      </c>
      <c r="G29" s="87"/>
      <c r="H29" s="87"/>
      <c r="I29" s="86" t="s">
        <v>54</v>
      </c>
      <c r="J29" s="86" t="s">
        <v>54</v>
      </c>
      <c r="K29" s="86" t="s">
        <v>54</v>
      </c>
      <c r="L29" s="88">
        <f>SUM(L27:L28)</f>
        <v>0</v>
      </c>
      <c r="M29" s="88">
        <f>SUM(M27:M28)</f>
        <v>0</v>
      </c>
      <c r="N29" s="88">
        <f>SUM(N27:N28)</f>
        <v>0</v>
      </c>
      <c r="O29" s="88">
        <f>SUM(O27:O28)</f>
        <v>0</v>
      </c>
      <c r="P29" s="88"/>
      <c r="Q29" s="88"/>
      <c r="R29" s="88"/>
      <c r="S29" s="83"/>
      <c r="T29" s="116"/>
      <c r="U29" s="83"/>
      <c r="V29" s="206">
        <f>$AB$15-((N29*24))</f>
        <v>720</v>
      </c>
      <c r="W29" s="708">
        <v>2250</v>
      </c>
      <c r="X29" s="709">
        <v>85.188000000000002</v>
      </c>
      <c r="Y29" s="710">
        <f>W29*X29</f>
        <v>191673</v>
      </c>
      <c r="Z29" s="146">
        <f>(Y29*(V29-L29*24))/V29</f>
        <v>191673</v>
      </c>
      <c r="AA29" s="993">
        <f>(Z29/Y29)*100</f>
        <v>100</v>
      </c>
      <c r="AC29" s="1228" t="e">
        <f>VLOOKUP(B29,'AVBT_Septmber-17'!$B$18:$M$291,12,FALSE)</f>
        <v>#N/A</v>
      </c>
    </row>
    <row r="30" spans="1:39" s="76" customFormat="1" ht="30" customHeight="1" x14ac:dyDescent="0.25">
      <c r="A30" s="1327">
        <v>6</v>
      </c>
      <c r="B30" s="1339" t="s">
        <v>67</v>
      </c>
      <c r="C30" s="1443" t="s">
        <v>68</v>
      </c>
      <c r="D30" s="1445">
        <v>173</v>
      </c>
      <c r="E30" s="1447" t="s">
        <v>53</v>
      </c>
      <c r="F30" s="62" t="s">
        <v>54</v>
      </c>
      <c r="G30" s="1274">
        <v>42979</v>
      </c>
      <c r="H30" s="1275">
        <v>42979.627083333333</v>
      </c>
      <c r="I30" s="1259"/>
      <c r="J30" s="1259"/>
      <c r="K30" s="1259"/>
      <c r="L30" s="111">
        <f>IF(RIGHT(S30)="T",(+H30-G30),0)</f>
        <v>0</v>
      </c>
      <c r="M30" s="111">
        <f>IF(RIGHT(S30)="U",(+H30-G30),0)</f>
        <v>0</v>
      </c>
      <c r="N30" s="111">
        <f>IF(RIGHT(S30)="C",(+H30-G30),0)</f>
        <v>0</v>
      </c>
      <c r="O30" s="111">
        <f>IF(RIGHT(S30)="D",(+H30-G30),0)</f>
        <v>0.62708333333284827</v>
      </c>
      <c r="P30" s="66"/>
      <c r="Q30" s="66"/>
      <c r="R30" s="66"/>
      <c r="S30" s="1276" t="s">
        <v>66</v>
      </c>
      <c r="T30" s="1277" t="s">
        <v>681</v>
      </c>
      <c r="U30" s="66"/>
      <c r="V30" s="129"/>
      <c r="W30" s="68"/>
      <c r="X30" s="69"/>
      <c r="Y30" s="70"/>
      <c r="Z30" s="71"/>
      <c r="AA30" s="130"/>
      <c r="AB30" s="115"/>
      <c r="AC30" s="1228" t="e">
        <f>VLOOKUP(B30,'AVBT_Septmber-17'!$B$18:$M$291,12,FALSE)</f>
        <v>#VALUE!</v>
      </c>
      <c r="AD30" s="75"/>
      <c r="AE30" s="75"/>
      <c r="AF30" s="75"/>
      <c r="AG30" s="75"/>
      <c r="AH30" s="75"/>
      <c r="AI30" s="75"/>
      <c r="AJ30" s="75"/>
      <c r="AK30" s="75"/>
      <c r="AL30" s="75"/>
      <c r="AM30" s="75"/>
    </row>
    <row r="31" spans="1:39" s="76" customFormat="1" ht="30" customHeight="1" x14ac:dyDescent="0.25">
      <c r="A31" s="1442"/>
      <c r="B31" s="1391"/>
      <c r="C31" s="1444"/>
      <c r="D31" s="1446"/>
      <c r="E31" s="1448"/>
      <c r="F31" s="77"/>
      <c r="G31" s="1275">
        <v>43004.256944444445</v>
      </c>
      <c r="H31" s="1275">
        <v>43004.412499999999</v>
      </c>
      <c r="I31" s="131"/>
      <c r="J31" s="131"/>
      <c r="K31" s="131"/>
      <c r="L31" s="111">
        <f>IF(RIGHT(S31)="T",(+H31-G31),0)</f>
        <v>0</v>
      </c>
      <c r="M31" s="111">
        <f>IF(RIGHT(S31)="U",(+H31-G31),0)</f>
        <v>0</v>
      </c>
      <c r="N31" s="111">
        <f>IF(RIGHT(S31)="C",(+H31-G31),0)</f>
        <v>0</v>
      </c>
      <c r="O31" s="111">
        <f>IF(RIGHT(S31)="D",(+H31-G31),0)</f>
        <v>0.15555555555329192</v>
      </c>
      <c r="P31" s="65"/>
      <c r="Q31" s="65"/>
      <c r="R31" s="65"/>
      <c r="S31" s="1276" t="s">
        <v>66</v>
      </c>
      <c r="T31" s="1277" t="s">
        <v>682</v>
      </c>
      <c r="U31" s="65"/>
      <c r="V31" s="129"/>
      <c r="W31" s="68"/>
      <c r="X31" s="69"/>
      <c r="Y31" s="70"/>
      <c r="Z31" s="71"/>
      <c r="AA31" s="130"/>
      <c r="AB31" s="115"/>
      <c r="AC31" s="1228" t="e">
        <f>VLOOKUP(B31,'AVBT_Septmber-17'!$B$18:$M$291,12,FALSE)</f>
        <v>#N/A</v>
      </c>
      <c r="AD31" s="75"/>
      <c r="AE31" s="75"/>
      <c r="AF31" s="75"/>
      <c r="AG31" s="75"/>
      <c r="AH31" s="75"/>
      <c r="AI31" s="75"/>
      <c r="AJ31" s="75"/>
      <c r="AK31" s="75"/>
      <c r="AL31" s="75"/>
      <c r="AM31" s="75"/>
    </row>
    <row r="32" spans="1:39" s="76" customFormat="1" ht="30" customHeight="1" x14ac:dyDescent="0.25">
      <c r="A32" s="1442"/>
      <c r="B32" s="1391"/>
      <c r="C32" s="1444"/>
      <c r="D32" s="1446"/>
      <c r="E32" s="1448"/>
      <c r="F32" s="77"/>
      <c r="G32" s="78"/>
      <c r="H32" s="78"/>
      <c r="I32" s="131"/>
      <c r="J32" s="131"/>
      <c r="K32" s="131"/>
      <c r="L32" s="111">
        <f>IF(RIGHT(S32)="T",(+H32-G32),0)</f>
        <v>0</v>
      </c>
      <c r="M32" s="111">
        <f>IF(RIGHT(S32)="U",(+H32-G32),0)</f>
        <v>0</v>
      </c>
      <c r="N32" s="111">
        <f>IF(RIGHT(S32)="C",(+H32-G32),0)</f>
        <v>0</v>
      </c>
      <c r="O32" s="111">
        <f>IF(RIGHT(S32)="D",(+H32-G32),0)</f>
        <v>0</v>
      </c>
      <c r="P32" s="65"/>
      <c r="Q32" s="65"/>
      <c r="R32" s="65"/>
      <c r="S32" s="97"/>
      <c r="T32" s="80"/>
      <c r="U32" s="65"/>
      <c r="V32" s="129"/>
      <c r="W32" s="68"/>
      <c r="X32" s="69"/>
      <c r="Y32" s="70"/>
      <c r="Z32" s="71"/>
      <c r="AA32" s="130"/>
      <c r="AB32" s="115"/>
      <c r="AC32" s="1228" t="e">
        <f>VLOOKUP(B32,'AVBT_Septmber-17'!$B$18:$M$291,12,FALSE)</f>
        <v>#N/A</v>
      </c>
      <c r="AD32" s="75"/>
      <c r="AE32" s="75"/>
      <c r="AF32" s="75"/>
      <c r="AG32" s="75"/>
      <c r="AH32" s="75"/>
      <c r="AI32" s="75"/>
      <c r="AJ32" s="75"/>
      <c r="AK32" s="75"/>
      <c r="AL32" s="75"/>
      <c r="AM32" s="75"/>
    </row>
    <row r="33" spans="1:39" s="38" customFormat="1" ht="30" customHeight="1" thickBot="1" x14ac:dyDescent="0.3">
      <c r="A33" s="82"/>
      <c r="B33" s="83"/>
      <c r="C33" s="84" t="s">
        <v>56</v>
      </c>
      <c r="D33" s="83"/>
      <c r="E33" s="85"/>
      <c r="F33" s="86" t="s">
        <v>54</v>
      </c>
      <c r="G33" s="87"/>
      <c r="H33" s="87"/>
      <c r="I33" s="86" t="s">
        <v>54</v>
      </c>
      <c r="J33" s="86" t="s">
        <v>54</v>
      </c>
      <c r="K33" s="86" t="s">
        <v>54</v>
      </c>
      <c r="L33" s="88">
        <f>SUM(L30:L32)</f>
        <v>0</v>
      </c>
      <c r="M33" s="88">
        <f>SUM(M30:M32)</f>
        <v>0</v>
      </c>
      <c r="N33" s="88">
        <f>SUM(N30:N32)</f>
        <v>0</v>
      </c>
      <c r="O33" s="88">
        <f>SUM(O30:O32)</f>
        <v>0.78263888888614019</v>
      </c>
      <c r="P33" s="88"/>
      <c r="Q33" s="88"/>
      <c r="R33" s="132"/>
      <c r="S33" s="83"/>
      <c r="T33" s="89"/>
      <c r="U33" s="109"/>
      <c r="V33" s="90">
        <f>$AB$15-((N33*24))</f>
        <v>720</v>
      </c>
      <c r="W33" s="91">
        <v>1466</v>
      </c>
      <c r="X33" s="92">
        <v>173</v>
      </c>
      <c r="Y33" s="93">
        <f>W33*X33</f>
        <v>253618</v>
      </c>
      <c r="Z33" s="94">
        <f>(Y33*(V33-L33*24))/V33</f>
        <v>253618</v>
      </c>
      <c r="AA33" s="992">
        <f>(Z33/Y33)*100</f>
        <v>100</v>
      </c>
      <c r="AC33" s="1228" t="e">
        <f>VLOOKUP(B33,'AVBT_Septmber-17'!$B$18:$M$291,12,FALSE)</f>
        <v>#N/A</v>
      </c>
    </row>
    <row r="34" spans="1:39" s="76" customFormat="1" ht="25.5" customHeight="1" thickBot="1" x14ac:dyDescent="0.3">
      <c r="A34" s="1361">
        <v>7</v>
      </c>
      <c r="B34" s="1339" t="s">
        <v>69</v>
      </c>
      <c r="C34" s="1377" t="s">
        <v>70</v>
      </c>
      <c r="D34" s="1369">
        <v>273</v>
      </c>
      <c r="E34" s="1384" t="s">
        <v>53</v>
      </c>
      <c r="F34" s="62" t="s">
        <v>54</v>
      </c>
      <c r="G34" s="814"/>
      <c r="H34" s="814"/>
      <c r="I34" s="124"/>
      <c r="J34" s="124"/>
      <c r="K34" s="124"/>
      <c r="L34" s="133">
        <f>IF(RIGHT(S34)="T",(+H34-G34),0)</f>
        <v>0</v>
      </c>
      <c r="M34" s="133">
        <f>IF(RIGHT(S34)="U",(+H34-G34),0)</f>
        <v>0</v>
      </c>
      <c r="N34" s="133">
        <f>IF(RIGHT(S34)="C",(+H34-G34),0)</f>
        <v>0</v>
      </c>
      <c r="O34" s="133">
        <f>IF(RIGHT(S34)="D",(+H34-G34),0)</f>
        <v>0</v>
      </c>
      <c r="P34" s="112"/>
      <c r="Q34" s="112"/>
      <c r="R34" s="112"/>
      <c r="S34" s="867"/>
      <c r="T34" s="815"/>
      <c r="U34" s="112"/>
      <c r="V34" s="134"/>
      <c r="W34" s="135"/>
      <c r="X34" s="135"/>
      <c r="Y34" s="135"/>
      <c r="Z34" s="1235"/>
      <c r="AA34" s="136"/>
      <c r="AB34" s="115"/>
      <c r="AC34" s="1228" t="e">
        <f>VLOOKUP(B34,'AVBT_Septmber-17'!$B$18:$M$291,12,FALSE)</f>
        <v>#VALUE!</v>
      </c>
      <c r="AD34" s="75"/>
      <c r="AE34" s="75"/>
      <c r="AF34" s="75"/>
      <c r="AG34" s="75"/>
      <c r="AH34" s="75"/>
      <c r="AI34" s="75"/>
      <c r="AJ34" s="75"/>
      <c r="AK34" s="75"/>
      <c r="AL34" s="75"/>
      <c r="AM34" s="75"/>
    </row>
    <row r="35" spans="1:39" s="76" customFormat="1" ht="25.5" customHeight="1" x14ac:dyDescent="0.25">
      <c r="A35" s="1436"/>
      <c r="B35" s="1373"/>
      <c r="C35" s="1437"/>
      <c r="D35" s="1376"/>
      <c r="E35" s="1390"/>
      <c r="F35" s="77"/>
      <c r="G35" s="78"/>
      <c r="H35" s="78"/>
      <c r="I35" s="63"/>
      <c r="J35" s="63"/>
      <c r="K35" s="63"/>
      <c r="L35" s="111">
        <f>IF(RIGHT(S35)="T",(+H35-G35),0)</f>
        <v>0</v>
      </c>
      <c r="M35" s="111">
        <f>IF(RIGHT(S35)="U",(+H35-G35),0)</f>
        <v>0</v>
      </c>
      <c r="N35" s="111">
        <f>IF(RIGHT(S35)="C",(+H35-G35),0)</f>
        <v>0</v>
      </c>
      <c r="O35" s="111">
        <f>IF(RIGHT(S35)="D",(+H35-G35),0)</f>
        <v>0</v>
      </c>
      <c r="P35" s="112"/>
      <c r="Q35" s="112"/>
      <c r="R35" s="112"/>
      <c r="S35" s="97"/>
      <c r="T35" s="80"/>
      <c r="U35" s="65"/>
      <c r="V35" s="137"/>
      <c r="W35" s="138"/>
      <c r="X35" s="138"/>
      <c r="Y35" s="138"/>
      <c r="Z35" s="71"/>
      <c r="AA35" s="139"/>
      <c r="AB35" s="115"/>
      <c r="AC35" s="1228" t="e">
        <f>VLOOKUP(B35,'AVBT_Septmber-17'!$B$18:$M$291,12,FALSE)</f>
        <v>#N/A</v>
      </c>
      <c r="AD35" s="75"/>
      <c r="AE35" s="75"/>
      <c r="AF35" s="75"/>
      <c r="AG35" s="75"/>
      <c r="AH35" s="75"/>
      <c r="AI35" s="75"/>
      <c r="AJ35" s="75"/>
      <c r="AK35" s="75"/>
      <c r="AL35" s="75"/>
      <c r="AM35" s="75"/>
    </row>
    <row r="36" spans="1:39" s="38" customFormat="1" ht="30" customHeight="1" thickBot="1" x14ac:dyDescent="0.3">
      <c r="A36" s="82"/>
      <c r="B36" s="83"/>
      <c r="C36" s="84" t="s">
        <v>56</v>
      </c>
      <c r="D36" s="83"/>
      <c r="E36" s="85"/>
      <c r="F36" s="86" t="s">
        <v>54</v>
      </c>
      <c r="G36" s="87"/>
      <c r="H36" s="87"/>
      <c r="I36" s="86" t="s">
        <v>54</v>
      </c>
      <c r="J36" s="86" t="s">
        <v>54</v>
      </c>
      <c r="K36" s="86" t="s">
        <v>54</v>
      </c>
      <c r="L36" s="88">
        <f>SUM(L34:L35)</f>
        <v>0</v>
      </c>
      <c r="M36" s="88">
        <f>SUM(M34:M35)</f>
        <v>0</v>
      </c>
      <c r="N36" s="88">
        <f>SUM(N34:N35)</f>
        <v>0</v>
      </c>
      <c r="O36" s="88">
        <f>SUM(O34:O35)</f>
        <v>0</v>
      </c>
      <c r="P36" s="88"/>
      <c r="Q36" s="88"/>
      <c r="R36" s="88"/>
      <c r="S36" s="83"/>
      <c r="T36" s="116"/>
      <c r="U36" s="83"/>
      <c r="V36" s="90">
        <f>$AB$15-((N36*24))</f>
        <v>720</v>
      </c>
      <c r="W36" s="91">
        <v>1791</v>
      </c>
      <c r="X36" s="92">
        <v>273</v>
      </c>
      <c r="Y36" s="93">
        <f>W36*X36</f>
        <v>488943</v>
      </c>
      <c r="Z36" s="94">
        <f>(Y36*(V36-L36*24))/V36</f>
        <v>488943</v>
      </c>
      <c r="AA36" s="961">
        <f>(Z36/Y36)*100</f>
        <v>100</v>
      </c>
      <c r="AC36" s="1228" t="e">
        <f>VLOOKUP(B36,'AVBT_Septmber-17'!$B$18:$M$291,12,FALSE)</f>
        <v>#N/A</v>
      </c>
    </row>
    <row r="37" spans="1:39" s="61" customFormat="1" ht="30" customHeight="1" thickBot="1" x14ac:dyDescent="0.3">
      <c r="A37" s="151" t="s">
        <v>71</v>
      </c>
      <c r="B37" s="152"/>
      <c r="C37" s="153" t="s">
        <v>72</v>
      </c>
      <c r="D37" s="154"/>
      <c r="E37" s="1044"/>
      <c r="F37" s="142" t="s">
        <v>54</v>
      </c>
      <c r="G37" s="154"/>
      <c r="H37" s="154"/>
      <c r="I37" s="155"/>
      <c r="J37" s="155"/>
      <c r="K37" s="155"/>
      <c r="L37" s="156"/>
      <c r="M37" s="155"/>
      <c r="N37" s="155"/>
      <c r="O37" s="155"/>
      <c r="P37" s="155"/>
      <c r="Q37" s="155"/>
      <c r="R37" s="155"/>
      <c r="S37" s="154"/>
      <c r="T37" s="157"/>
      <c r="U37" s="155"/>
      <c r="V37" s="154"/>
      <c r="W37" s="154"/>
      <c r="X37" s="154"/>
      <c r="Y37" s="154"/>
      <c r="Z37" s="154"/>
      <c r="AA37" s="154"/>
      <c r="AB37" s="60"/>
      <c r="AC37" s="1228" t="e">
        <f>VLOOKUP(B37,'AVBT_Septmber-17'!$B$18:$M$291,12,FALSE)</f>
        <v>#N/A</v>
      </c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1:39" s="102" customFormat="1" ht="30" customHeight="1" thickBot="1" x14ac:dyDescent="0.3">
      <c r="A38" s="1380">
        <v>1</v>
      </c>
      <c r="B38" s="1365" t="s">
        <v>73</v>
      </c>
      <c r="C38" s="1382" t="s">
        <v>74</v>
      </c>
      <c r="D38" s="1369">
        <v>253.82300000000001</v>
      </c>
      <c r="E38" s="1384" t="s">
        <v>53</v>
      </c>
      <c r="F38" s="96" t="s">
        <v>54</v>
      </c>
      <c r="G38" s="1274">
        <v>42979</v>
      </c>
      <c r="H38" s="1275">
        <v>42983.511805555558</v>
      </c>
      <c r="I38" s="96" t="s">
        <v>54</v>
      </c>
      <c r="J38" s="96" t="s">
        <v>54</v>
      </c>
      <c r="K38" s="96" t="s">
        <v>54</v>
      </c>
      <c r="L38" s="133">
        <f>IF(RIGHT(S38)="T",(+H38-G38),0)</f>
        <v>0</v>
      </c>
      <c r="M38" s="133">
        <f>IF(RIGHT(S38)="U",(+H38-G38),0)</f>
        <v>0</v>
      </c>
      <c r="N38" s="133">
        <f>IF(RIGHT(S38)="C",(+H38-G38),0)</f>
        <v>0</v>
      </c>
      <c r="O38" s="133">
        <f>IF(RIGHT(S38)="D",(+H38-G38),0)</f>
        <v>4.5118055555576575</v>
      </c>
      <c r="P38" s="96" t="s">
        <v>54</v>
      </c>
      <c r="Q38" s="96" t="s">
        <v>54</v>
      </c>
      <c r="R38" s="96" t="s">
        <v>54</v>
      </c>
      <c r="S38" s="1276" t="s">
        <v>66</v>
      </c>
      <c r="T38" s="1277" t="s">
        <v>683</v>
      </c>
      <c r="U38" s="264"/>
      <c r="V38" s="99"/>
      <c r="W38" s="100"/>
      <c r="X38" s="100"/>
      <c r="Y38" s="100"/>
      <c r="Z38" s="1229"/>
      <c r="AA38" s="101"/>
      <c r="AC38" s="1228" t="e">
        <f>VLOOKUP(B38,'AVBT_Septmber-17'!$B$18:$M$291,12,FALSE)</f>
        <v>#VALUE!</v>
      </c>
    </row>
    <row r="39" spans="1:39" s="102" customFormat="1" ht="30" customHeight="1" thickBot="1" x14ac:dyDescent="0.3">
      <c r="A39" s="1381"/>
      <c r="B39" s="1366"/>
      <c r="C39" s="1383"/>
      <c r="D39" s="1370"/>
      <c r="E39" s="1385"/>
      <c r="F39" s="77"/>
      <c r="G39" s="1275">
        <v>42993.759722222225</v>
      </c>
      <c r="H39" s="1275">
        <v>42999.941666666666</v>
      </c>
      <c r="I39" s="96"/>
      <c r="J39" s="96"/>
      <c r="K39" s="96"/>
      <c r="L39" s="111">
        <f>IF(RIGHT(S39)="T",(+H39-G39),0)</f>
        <v>0</v>
      </c>
      <c r="M39" s="111">
        <f>IF(RIGHT(S39)="U",(+H39-G39),0)</f>
        <v>0</v>
      </c>
      <c r="N39" s="111">
        <f>IF(RIGHT(S39)="C",(+H39-G39),0)</f>
        <v>0</v>
      </c>
      <c r="O39" s="111">
        <f>IF(RIGHT(S39)="D",(+H39-G39),0)</f>
        <v>6.1819444444408873</v>
      </c>
      <c r="P39" s="96"/>
      <c r="Q39" s="96"/>
      <c r="R39" s="96"/>
      <c r="S39" s="1276" t="s">
        <v>66</v>
      </c>
      <c r="T39" s="1277" t="s">
        <v>684</v>
      </c>
      <c r="U39" s="845"/>
      <c r="V39" s="107"/>
      <c r="W39" s="107"/>
      <c r="X39" s="107"/>
      <c r="Y39" s="107"/>
      <c r="Z39" s="1232"/>
      <c r="AA39" s="108"/>
      <c r="AC39" s="1228" t="e">
        <f>VLOOKUP(B39,'AVBT_Septmber-17'!$B$18:$M$291,12,FALSE)</f>
        <v>#N/A</v>
      </c>
    </row>
    <row r="40" spans="1:39" s="102" customFormat="1" ht="30" customHeight="1" x14ac:dyDescent="0.25">
      <c r="A40" s="1381"/>
      <c r="B40" s="1366"/>
      <c r="C40" s="1383"/>
      <c r="D40" s="1370"/>
      <c r="E40" s="1385"/>
      <c r="F40" s="77"/>
      <c r="G40" s="78"/>
      <c r="H40" s="78"/>
      <c r="I40" s="96"/>
      <c r="J40" s="96"/>
      <c r="K40" s="96"/>
      <c r="L40" s="111">
        <f>IF(RIGHT(S40)="T",(+H40-G40),0)</f>
        <v>0</v>
      </c>
      <c r="M40" s="111">
        <f>IF(RIGHT(S40)="U",(+H40-G40),0)</f>
        <v>0</v>
      </c>
      <c r="N40" s="111">
        <f>IF(RIGHT(S40)="C",(+H40-G40),0)</f>
        <v>0</v>
      </c>
      <c r="O40" s="111">
        <f>IF(RIGHT(S40)="D",(+H40-G40),0)</f>
        <v>0</v>
      </c>
      <c r="P40" s="96"/>
      <c r="Q40" s="96"/>
      <c r="R40" s="96"/>
      <c r="S40" s="97"/>
      <c r="T40" s="80"/>
      <c r="U40" s="845"/>
      <c r="V40" s="107"/>
      <c r="W40" s="107"/>
      <c r="X40" s="107"/>
      <c r="Y40" s="107"/>
      <c r="Z40" s="1232"/>
      <c r="AA40" s="108"/>
      <c r="AC40" s="1228" t="e">
        <f>VLOOKUP(B40,'AVBT_Septmber-17'!$B$18:$M$291,12,FALSE)</f>
        <v>#N/A</v>
      </c>
    </row>
    <row r="41" spans="1:39" s="38" customFormat="1" ht="30" customHeight="1" thickBot="1" x14ac:dyDescent="0.3">
      <c r="A41" s="82"/>
      <c r="B41" s="83"/>
      <c r="C41" s="84" t="s">
        <v>56</v>
      </c>
      <c r="D41" s="83"/>
      <c r="E41" s="85"/>
      <c r="F41" s="86" t="s">
        <v>54</v>
      </c>
      <c r="G41" s="87"/>
      <c r="H41" s="87"/>
      <c r="I41" s="86" t="s">
        <v>54</v>
      </c>
      <c r="J41" s="86" t="s">
        <v>54</v>
      </c>
      <c r="K41" s="158"/>
      <c r="L41" s="88">
        <f>SUM(L38:L40)</f>
        <v>0</v>
      </c>
      <c r="M41" s="88">
        <f>SUM(M38:M40)</f>
        <v>0</v>
      </c>
      <c r="N41" s="88">
        <f>SUM(N38:N40)</f>
        <v>0</v>
      </c>
      <c r="O41" s="88">
        <f>SUM(O38:O40)</f>
        <v>10.693749999998545</v>
      </c>
      <c r="P41" s="86" t="s">
        <v>54</v>
      </c>
      <c r="Q41" s="86" t="s">
        <v>54</v>
      </c>
      <c r="R41" s="86" t="s">
        <v>54</v>
      </c>
      <c r="S41" s="83"/>
      <c r="T41" s="116"/>
      <c r="U41" s="141"/>
      <c r="V41" s="94">
        <f>$AB$15-((N41*24))</f>
        <v>720</v>
      </c>
      <c r="W41" s="159">
        <v>307</v>
      </c>
      <c r="X41" s="160">
        <v>253.82300000000001</v>
      </c>
      <c r="Y41" s="93">
        <f>W41*X41</f>
        <v>77923.661000000007</v>
      </c>
      <c r="Z41" s="94">
        <f>(Y41*(V41-L41*24))/V41</f>
        <v>77923.661000000007</v>
      </c>
      <c r="AA41" s="95">
        <f>(Z41/Y41)*100</f>
        <v>100</v>
      </c>
      <c r="AC41" s="1228" t="e">
        <f>VLOOKUP(B41,'AVBT_Septmber-17'!$B$18:$M$291,12,FALSE)</f>
        <v>#N/A</v>
      </c>
    </row>
    <row r="42" spans="1:39" s="38" customFormat="1" ht="30" customHeight="1" thickBot="1" x14ac:dyDescent="0.3">
      <c r="A42" s="1449">
        <v>2</v>
      </c>
      <c r="B42" s="1365" t="s">
        <v>75</v>
      </c>
      <c r="C42" s="1367" t="s">
        <v>76</v>
      </c>
      <c r="D42" s="1369">
        <v>253.82300000000001</v>
      </c>
      <c r="E42" s="1384" t="s">
        <v>53</v>
      </c>
      <c r="F42" s="161" t="s">
        <v>54</v>
      </c>
      <c r="G42" s="1275">
        <v>43000.17291666667</v>
      </c>
      <c r="H42" s="1275">
        <v>43003.414583333331</v>
      </c>
      <c r="I42" s="162" t="s">
        <v>54</v>
      </c>
      <c r="J42" s="162" t="s">
        <v>54</v>
      </c>
      <c r="K42" s="162" t="s">
        <v>54</v>
      </c>
      <c r="L42" s="163">
        <f>IF(RIGHT(S42)="T",(+H42-G42),0)</f>
        <v>0</v>
      </c>
      <c r="M42" s="163">
        <f>IF(RIGHT(S42)="U",(+H42-G42),0)</f>
        <v>0</v>
      </c>
      <c r="N42" s="163">
        <f>IF(RIGHT(S42)="C",(+H42-G42),0)</f>
        <v>0</v>
      </c>
      <c r="O42" s="163">
        <f>IF(RIGHT(S42)="D",(+H42-G42),0)</f>
        <v>3.241666666661331</v>
      </c>
      <c r="P42" s="161" t="s">
        <v>54</v>
      </c>
      <c r="Q42" s="161" t="s">
        <v>54</v>
      </c>
      <c r="R42" s="161" t="s">
        <v>54</v>
      </c>
      <c r="S42" s="1276" t="s">
        <v>66</v>
      </c>
      <c r="T42" s="1277" t="s">
        <v>685</v>
      </c>
      <c r="U42" s="164"/>
      <c r="V42" s="165"/>
      <c r="W42" s="166"/>
      <c r="X42" s="166"/>
      <c r="Y42" s="166"/>
      <c r="Z42" s="1236"/>
      <c r="AA42" s="167"/>
      <c r="AC42" s="1228" t="e">
        <f>VLOOKUP(B42,'AVBT_Septmber-17'!$B$18:$M$291,12,FALSE)</f>
        <v>#VALUE!</v>
      </c>
    </row>
    <row r="43" spans="1:39" s="38" customFormat="1" ht="30" customHeight="1" thickBot="1" x14ac:dyDescent="0.3">
      <c r="A43" s="1450"/>
      <c r="B43" s="1366"/>
      <c r="C43" s="1368"/>
      <c r="D43" s="1370"/>
      <c r="E43" s="1385"/>
      <c r="F43" s="168"/>
      <c r="G43" s="1275">
        <v>43004.257638888892</v>
      </c>
      <c r="H43" s="1275">
        <v>43008.477777777778</v>
      </c>
      <c r="I43" s="162"/>
      <c r="J43" s="162"/>
      <c r="K43" s="162"/>
      <c r="L43" s="169">
        <f>IF(RIGHT(S43)="T",(+H43-G43),0)</f>
        <v>0</v>
      </c>
      <c r="M43" s="169">
        <f>IF(RIGHT(S43)="U",(+H43-G43),0)</f>
        <v>0</v>
      </c>
      <c r="N43" s="169">
        <f>IF(RIGHT(S43)="C",(+H43-G43),0)</f>
        <v>0</v>
      </c>
      <c r="O43" s="169">
        <f>IF(RIGHT(S43)="D",(+H43-G43),0)</f>
        <v>4.2201388888861402</v>
      </c>
      <c r="P43" s="161"/>
      <c r="Q43" s="161"/>
      <c r="R43" s="161"/>
      <c r="S43" s="1276" t="s">
        <v>66</v>
      </c>
      <c r="T43" s="1277" t="s">
        <v>587</v>
      </c>
      <c r="U43" s="170"/>
      <c r="V43" s="171"/>
      <c r="W43" s="172"/>
      <c r="X43" s="172"/>
      <c r="Y43" s="172"/>
      <c r="Z43" s="1237"/>
      <c r="AA43" s="173"/>
      <c r="AC43" s="1228" t="e">
        <f>VLOOKUP(B43,'AVBT_Septmber-17'!$B$18:$M$291,12,FALSE)</f>
        <v>#N/A</v>
      </c>
    </row>
    <row r="44" spans="1:39" s="38" customFormat="1" ht="30" customHeight="1" x14ac:dyDescent="0.25">
      <c r="A44" s="1450"/>
      <c r="B44" s="1366"/>
      <c r="C44" s="1368"/>
      <c r="D44" s="1370"/>
      <c r="E44" s="1385"/>
      <c r="F44" s="168"/>
      <c r="G44" s="78"/>
      <c r="H44" s="78"/>
      <c r="I44" s="162"/>
      <c r="J44" s="162"/>
      <c r="K44" s="162"/>
      <c r="L44" s="169">
        <f>IF(RIGHT(S44)="T",(+H44-G44),0)</f>
        <v>0</v>
      </c>
      <c r="M44" s="169">
        <f>IF(RIGHT(S44)="U",(+H44-G44),0)</f>
        <v>0</v>
      </c>
      <c r="N44" s="169">
        <f>IF(RIGHT(S44)="C",(+H44-G44),0)</f>
        <v>0</v>
      </c>
      <c r="O44" s="169">
        <f>IF(RIGHT(S44)="D",(+H44-G44),0)</f>
        <v>0</v>
      </c>
      <c r="P44" s="161"/>
      <c r="Q44" s="161"/>
      <c r="R44" s="161"/>
      <c r="S44" s="1263"/>
      <c r="T44" s="1264"/>
      <c r="U44" s="170"/>
      <c r="V44" s="171"/>
      <c r="W44" s="172"/>
      <c r="X44" s="172"/>
      <c r="Y44" s="172"/>
      <c r="Z44" s="1237"/>
      <c r="AA44" s="173"/>
      <c r="AC44" s="1228" t="e">
        <f>VLOOKUP(B44,'AVBT_Septmber-17'!$B$18:$M$291,12,FALSE)</f>
        <v>#N/A</v>
      </c>
    </row>
    <row r="45" spans="1:39" s="188" customFormat="1" ht="30" customHeight="1" thickBot="1" x14ac:dyDescent="0.3">
      <c r="A45" s="174"/>
      <c r="B45" s="83"/>
      <c r="C45" s="176" t="s">
        <v>56</v>
      </c>
      <c r="D45" s="175"/>
      <c r="E45" s="177"/>
      <c r="F45" s="178" t="s">
        <v>54</v>
      </c>
      <c r="G45" s="179"/>
      <c r="H45" s="179"/>
      <c r="I45" s="180" t="s">
        <v>54</v>
      </c>
      <c r="J45" s="180" t="s">
        <v>54</v>
      </c>
      <c r="K45" s="180" t="s">
        <v>54</v>
      </c>
      <c r="L45" s="181">
        <f>SUM(L42:L44)</f>
        <v>0</v>
      </c>
      <c r="M45" s="181">
        <f>SUM(M42:M44)</f>
        <v>0</v>
      </c>
      <c r="N45" s="181">
        <f>SUM(N42:N44)</f>
        <v>0</v>
      </c>
      <c r="O45" s="181">
        <f>SUM(O42:O44)</f>
        <v>7.4618055555474712</v>
      </c>
      <c r="P45" s="180" t="s">
        <v>54</v>
      </c>
      <c r="Q45" s="180" t="s">
        <v>54</v>
      </c>
      <c r="R45" s="180" t="s">
        <v>54</v>
      </c>
      <c r="S45" s="175"/>
      <c r="T45" s="182"/>
      <c r="U45" s="175"/>
      <c r="V45" s="183">
        <f>$AB$15-((N45*24))</f>
        <v>720</v>
      </c>
      <c r="W45" s="184">
        <v>307</v>
      </c>
      <c r="X45" s="185">
        <v>253.82300000000001</v>
      </c>
      <c r="Y45" s="186">
        <f>W45*X45</f>
        <v>77923.661000000007</v>
      </c>
      <c r="Z45" s="187">
        <f>(Y45*(V45-L45*24))/V45</f>
        <v>77923.661000000007</v>
      </c>
      <c r="AA45" s="909">
        <f>(Z45/Y45)*100</f>
        <v>100</v>
      </c>
      <c r="AC45" s="1228" t="e">
        <f>VLOOKUP(B45,'AVBT_Septmber-17'!$B$18:$M$291,12,FALSE)</f>
        <v>#N/A</v>
      </c>
    </row>
    <row r="46" spans="1:39" s="38" customFormat="1" ht="30" customHeight="1" x14ac:dyDescent="0.25">
      <c r="A46" s="1449">
        <v>3</v>
      </c>
      <c r="B46" s="1365" t="s">
        <v>77</v>
      </c>
      <c r="C46" s="1367" t="s">
        <v>78</v>
      </c>
      <c r="D46" s="1369">
        <v>393.9</v>
      </c>
      <c r="E46" s="1384" t="s">
        <v>53</v>
      </c>
      <c r="F46" s="162" t="s">
        <v>54</v>
      </c>
      <c r="G46" s="1275">
        <v>42979.173611111109</v>
      </c>
      <c r="H46" s="1275">
        <v>42979.823611111111</v>
      </c>
      <c r="I46" s="189" t="s">
        <v>54</v>
      </c>
      <c r="J46" s="189" t="s">
        <v>54</v>
      </c>
      <c r="K46" s="189" t="s">
        <v>54</v>
      </c>
      <c r="L46" s="169">
        <f>IF(RIGHT(S46)="T",(+H46-G46),0)</f>
        <v>0</v>
      </c>
      <c r="M46" s="169">
        <f>IF(RIGHT(S46)="U",(+H46-G46),0)</f>
        <v>0</v>
      </c>
      <c r="N46" s="169">
        <f>IF(RIGHT(S46)="C",(+H46-G46),0)</f>
        <v>0</v>
      </c>
      <c r="O46" s="169">
        <f>IF(RIGHT(S46)="D",(+H46-G46),0)</f>
        <v>0.65000000000145519</v>
      </c>
      <c r="P46" s="189" t="s">
        <v>54</v>
      </c>
      <c r="Q46" s="189" t="s">
        <v>54</v>
      </c>
      <c r="R46" s="189" t="s">
        <v>54</v>
      </c>
      <c r="S46" s="1276" t="s">
        <v>66</v>
      </c>
      <c r="T46" s="1277" t="s">
        <v>686</v>
      </c>
      <c r="U46" s="164"/>
      <c r="V46" s="165"/>
      <c r="W46" s="166"/>
      <c r="X46" s="166"/>
      <c r="Y46" s="166"/>
      <c r="Z46" s="1236"/>
      <c r="AA46" s="167"/>
      <c r="AC46" s="1228" t="e">
        <f>VLOOKUP(B46,'AVBT_Septmber-17'!$B$18:$M$291,12,FALSE)</f>
        <v>#VALUE!</v>
      </c>
    </row>
    <row r="47" spans="1:39" s="38" customFormat="1" ht="30" customHeight="1" x14ac:dyDescent="0.25">
      <c r="A47" s="1450"/>
      <c r="B47" s="1391"/>
      <c r="C47" s="1368"/>
      <c r="D47" s="1370"/>
      <c r="E47" s="1385"/>
      <c r="F47" s="190"/>
      <c r="G47" s="1275">
        <v>42980.120138888888</v>
      </c>
      <c r="H47" s="1275">
        <v>42981.886805555558</v>
      </c>
      <c r="I47" s="189"/>
      <c r="J47" s="189"/>
      <c r="K47" s="189"/>
      <c r="L47" s="169">
        <f>IF(RIGHT(S47)="T",(+H47-G47),0)</f>
        <v>0</v>
      </c>
      <c r="M47" s="169">
        <f>IF(RIGHT(S47)="U",(+H47-G47),0)</f>
        <v>0</v>
      </c>
      <c r="N47" s="169">
        <f>IF(RIGHT(S47)="C",(+H47-G47),0)</f>
        <v>0</v>
      </c>
      <c r="O47" s="169">
        <f>IF(RIGHT(S47)="D",(+H47-G47),0)</f>
        <v>1.7666666666700621</v>
      </c>
      <c r="P47" s="189"/>
      <c r="Q47" s="189"/>
      <c r="R47" s="189"/>
      <c r="S47" s="1276" t="s">
        <v>66</v>
      </c>
      <c r="T47" s="1277" t="s">
        <v>687</v>
      </c>
      <c r="U47" s="191"/>
      <c r="V47" s="171"/>
      <c r="W47" s="172"/>
      <c r="X47" s="172"/>
      <c r="Y47" s="172"/>
      <c r="Z47" s="1237"/>
      <c r="AA47" s="173"/>
      <c r="AC47" s="1228" t="e">
        <f>VLOOKUP(B47,'AVBT_Septmber-17'!$B$18:$M$291,12,FALSE)</f>
        <v>#N/A</v>
      </c>
    </row>
    <row r="48" spans="1:39" s="38" customFormat="1" ht="30" customHeight="1" x14ac:dyDescent="0.25">
      <c r="A48" s="1450"/>
      <c r="B48" s="1391"/>
      <c r="C48" s="1368"/>
      <c r="D48" s="1370"/>
      <c r="E48" s="1385"/>
      <c r="F48" s="190"/>
      <c r="G48" s="1275">
        <v>42983.260416666664</v>
      </c>
      <c r="H48" s="1275">
        <v>42983.898611111108</v>
      </c>
      <c r="I48" s="189"/>
      <c r="J48" s="189"/>
      <c r="K48" s="189"/>
      <c r="L48" s="169">
        <f t="shared" ref="L48:L55" si="0">IF(RIGHT(S48)="T",(+H48-G48),0)</f>
        <v>0</v>
      </c>
      <c r="M48" s="169">
        <f t="shared" ref="M48:M55" si="1">IF(RIGHT(S48)="U",(+H48-G48),0)</f>
        <v>0</v>
      </c>
      <c r="N48" s="169">
        <f t="shared" ref="N48:N55" si="2">IF(RIGHT(S48)="C",(+H48-G48),0)</f>
        <v>0</v>
      </c>
      <c r="O48" s="169">
        <f t="shared" ref="O48:O55" si="3">IF(RIGHT(S48)="D",(+H48-G48),0)</f>
        <v>0.63819444444379769</v>
      </c>
      <c r="P48" s="189"/>
      <c r="Q48" s="189"/>
      <c r="R48" s="189"/>
      <c r="S48" s="1276" t="s">
        <v>66</v>
      </c>
      <c r="T48" s="1277" t="s">
        <v>688</v>
      </c>
      <c r="U48" s="191"/>
      <c r="V48" s="171"/>
      <c r="W48" s="172"/>
      <c r="X48" s="172"/>
      <c r="Y48" s="172"/>
      <c r="Z48" s="1237"/>
      <c r="AA48" s="173"/>
      <c r="AC48" s="1228" t="e">
        <f>VLOOKUP(B48,'AVBT_Septmber-17'!$B$18:$M$291,12,FALSE)</f>
        <v>#N/A</v>
      </c>
    </row>
    <row r="49" spans="1:29" s="38" customFormat="1" ht="30" customHeight="1" x14ac:dyDescent="0.25">
      <c r="A49" s="1450"/>
      <c r="B49" s="1391"/>
      <c r="C49" s="1368"/>
      <c r="D49" s="1370"/>
      <c r="E49" s="1385"/>
      <c r="F49" s="190"/>
      <c r="G49" s="1275">
        <v>42984.334722222222</v>
      </c>
      <c r="H49" s="1275">
        <v>42985.563888888886</v>
      </c>
      <c r="I49" s="189"/>
      <c r="J49" s="189"/>
      <c r="K49" s="189"/>
      <c r="L49" s="169">
        <f t="shared" si="0"/>
        <v>0</v>
      </c>
      <c r="M49" s="169">
        <f t="shared" si="1"/>
        <v>0</v>
      </c>
      <c r="N49" s="169">
        <f t="shared" si="2"/>
        <v>0</v>
      </c>
      <c r="O49" s="169">
        <f t="shared" si="3"/>
        <v>1.2291666666642413</v>
      </c>
      <c r="P49" s="189"/>
      <c r="Q49" s="189"/>
      <c r="R49" s="189"/>
      <c r="S49" s="1276" t="s">
        <v>66</v>
      </c>
      <c r="T49" s="1277" t="s">
        <v>685</v>
      </c>
      <c r="U49" s="191"/>
      <c r="V49" s="171"/>
      <c r="W49" s="172"/>
      <c r="X49" s="172"/>
      <c r="Y49" s="172"/>
      <c r="Z49" s="1237"/>
      <c r="AA49" s="173"/>
      <c r="AC49" s="1228" t="e">
        <f>VLOOKUP(B49,'AVBT_Septmber-17'!$B$18:$M$291,12,FALSE)</f>
        <v>#N/A</v>
      </c>
    </row>
    <row r="50" spans="1:29" s="38" customFormat="1" ht="30" customHeight="1" x14ac:dyDescent="0.25">
      <c r="A50" s="1450"/>
      <c r="B50" s="1391"/>
      <c r="C50" s="1368"/>
      <c r="D50" s="1370"/>
      <c r="E50" s="1385"/>
      <c r="F50" s="190"/>
      <c r="G50" s="1275">
        <v>42990.156944444447</v>
      </c>
      <c r="H50" s="1275">
        <v>42990.854861111111</v>
      </c>
      <c r="I50" s="189"/>
      <c r="J50" s="189"/>
      <c r="K50" s="189"/>
      <c r="L50" s="169">
        <f t="shared" si="0"/>
        <v>0</v>
      </c>
      <c r="M50" s="169">
        <f t="shared" si="1"/>
        <v>0</v>
      </c>
      <c r="N50" s="169">
        <f t="shared" si="2"/>
        <v>0</v>
      </c>
      <c r="O50" s="169">
        <f t="shared" si="3"/>
        <v>0.69791666666424135</v>
      </c>
      <c r="P50" s="189"/>
      <c r="Q50" s="189"/>
      <c r="R50" s="189"/>
      <c r="S50" s="1276" t="s">
        <v>66</v>
      </c>
      <c r="T50" s="1277" t="s">
        <v>588</v>
      </c>
      <c r="U50" s="191"/>
      <c r="V50" s="171"/>
      <c r="W50" s="172"/>
      <c r="X50" s="172"/>
      <c r="Y50" s="172"/>
      <c r="Z50" s="1237"/>
      <c r="AA50" s="173"/>
      <c r="AC50" s="1228" t="e">
        <f>VLOOKUP(B50,'AVBT_Septmber-17'!$B$18:$M$291,12,FALSE)</f>
        <v>#N/A</v>
      </c>
    </row>
    <row r="51" spans="1:29" s="38" customFormat="1" ht="30" customHeight="1" x14ac:dyDescent="0.25">
      <c r="A51" s="1450"/>
      <c r="B51" s="1391"/>
      <c r="C51" s="1368"/>
      <c r="D51" s="1370"/>
      <c r="E51" s="1385"/>
      <c r="F51" s="190"/>
      <c r="G51" s="1275">
        <v>42993.12777777778</v>
      </c>
      <c r="H51" s="1275">
        <v>42993.421527777777</v>
      </c>
      <c r="I51" s="189"/>
      <c r="J51" s="189"/>
      <c r="K51" s="189"/>
      <c r="L51" s="169">
        <f t="shared" si="0"/>
        <v>0</v>
      </c>
      <c r="M51" s="169">
        <f t="shared" si="1"/>
        <v>0</v>
      </c>
      <c r="N51" s="169">
        <f t="shared" si="2"/>
        <v>0</v>
      </c>
      <c r="O51" s="169">
        <f t="shared" si="3"/>
        <v>0.29374999999708962</v>
      </c>
      <c r="P51" s="189"/>
      <c r="Q51" s="189"/>
      <c r="R51" s="189"/>
      <c r="S51" s="1276" t="s">
        <v>66</v>
      </c>
      <c r="T51" s="1277" t="s">
        <v>688</v>
      </c>
      <c r="U51" s="191"/>
      <c r="V51" s="171"/>
      <c r="W51" s="172"/>
      <c r="X51" s="172"/>
      <c r="Y51" s="172"/>
      <c r="Z51" s="1237"/>
      <c r="AA51" s="173"/>
      <c r="AC51" s="1228" t="e">
        <f>VLOOKUP(B51,'AVBT_Septmber-17'!$B$18:$M$291,12,FALSE)</f>
        <v>#N/A</v>
      </c>
    </row>
    <row r="52" spans="1:29" s="38" customFormat="1" ht="30" customHeight="1" x14ac:dyDescent="0.25">
      <c r="A52" s="1450"/>
      <c r="B52" s="1391"/>
      <c r="C52" s="1368"/>
      <c r="D52" s="1370"/>
      <c r="E52" s="1385"/>
      <c r="F52" s="190"/>
      <c r="G52" s="1275">
        <v>42993.421527777777</v>
      </c>
      <c r="H52" s="1275">
        <v>42993.938194444447</v>
      </c>
      <c r="I52" s="189"/>
      <c r="J52" s="189"/>
      <c r="K52" s="189"/>
      <c r="L52" s="169">
        <f t="shared" si="0"/>
        <v>0.51666666667006211</v>
      </c>
      <c r="M52" s="169">
        <f t="shared" si="1"/>
        <v>0</v>
      </c>
      <c r="N52" s="169">
        <f t="shared" si="2"/>
        <v>0</v>
      </c>
      <c r="O52" s="169">
        <f t="shared" si="3"/>
        <v>0</v>
      </c>
      <c r="P52" s="189"/>
      <c r="Q52" s="189"/>
      <c r="R52" s="189"/>
      <c r="S52" s="1276" t="s">
        <v>81</v>
      </c>
      <c r="T52" s="1277" t="s">
        <v>689</v>
      </c>
      <c r="U52" s="191"/>
      <c r="V52" s="171"/>
      <c r="W52" s="172"/>
      <c r="X52" s="172"/>
      <c r="Y52" s="172"/>
      <c r="Z52" s="1237"/>
      <c r="AA52" s="173"/>
      <c r="AC52" s="1228" t="e">
        <f>VLOOKUP(B52,'AVBT_Septmber-17'!$B$18:$M$291,12,FALSE)</f>
        <v>#N/A</v>
      </c>
    </row>
    <row r="53" spans="1:29" s="38" customFormat="1" ht="30" customHeight="1" x14ac:dyDescent="0.25">
      <c r="A53" s="1450"/>
      <c r="B53" s="1391"/>
      <c r="C53" s="1368"/>
      <c r="D53" s="1370"/>
      <c r="E53" s="1385"/>
      <c r="F53" s="190"/>
      <c r="G53" s="1275">
        <v>42995.722916666666</v>
      </c>
      <c r="H53" s="1275">
        <v>42999.50277777778</v>
      </c>
      <c r="I53" s="189"/>
      <c r="J53" s="189"/>
      <c r="K53" s="189"/>
      <c r="L53" s="169">
        <f t="shared" si="0"/>
        <v>0</v>
      </c>
      <c r="M53" s="169">
        <f t="shared" si="1"/>
        <v>0</v>
      </c>
      <c r="N53" s="169">
        <f t="shared" si="2"/>
        <v>0</v>
      </c>
      <c r="O53" s="169">
        <f t="shared" si="3"/>
        <v>3.7798611111138598</v>
      </c>
      <c r="P53" s="189"/>
      <c r="Q53" s="189"/>
      <c r="R53" s="189"/>
      <c r="S53" s="1276" t="s">
        <v>66</v>
      </c>
      <c r="T53" s="1277" t="s">
        <v>690</v>
      </c>
      <c r="U53" s="191"/>
      <c r="V53" s="171"/>
      <c r="W53" s="172"/>
      <c r="X53" s="172"/>
      <c r="Y53" s="172"/>
      <c r="Z53" s="1237"/>
      <c r="AA53" s="173"/>
      <c r="AC53" s="1228" t="e">
        <f>VLOOKUP(B53,'AVBT_Septmber-17'!$B$18:$M$291,12,FALSE)</f>
        <v>#N/A</v>
      </c>
    </row>
    <row r="54" spans="1:29" s="38" customFormat="1" ht="30" customHeight="1" x14ac:dyDescent="0.25">
      <c r="A54" s="1450"/>
      <c r="B54" s="1391"/>
      <c r="C54" s="1368"/>
      <c r="D54" s="1370"/>
      <c r="E54" s="1385"/>
      <c r="F54" s="190"/>
      <c r="G54" s="1275">
        <v>43000.336805555555</v>
      </c>
      <c r="H54" s="1275">
        <v>43001.172222222223</v>
      </c>
      <c r="I54" s="189"/>
      <c r="J54" s="189"/>
      <c r="K54" s="189"/>
      <c r="L54" s="169">
        <f t="shared" si="0"/>
        <v>0</v>
      </c>
      <c r="M54" s="169">
        <f t="shared" si="1"/>
        <v>0</v>
      </c>
      <c r="N54" s="169">
        <f t="shared" si="2"/>
        <v>0</v>
      </c>
      <c r="O54" s="169">
        <f t="shared" si="3"/>
        <v>0.83541666666860692</v>
      </c>
      <c r="P54" s="189"/>
      <c r="Q54" s="189"/>
      <c r="R54" s="189"/>
      <c r="S54" s="1276" t="s">
        <v>65</v>
      </c>
      <c r="T54" s="1277" t="s">
        <v>691</v>
      </c>
      <c r="U54" s="191"/>
      <c r="V54" s="171"/>
      <c r="W54" s="172"/>
      <c r="X54" s="172"/>
      <c r="Y54" s="172"/>
      <c r="Z54" s="1237"/>
      <c r="AA54" s="173"/>
      <c r="AC54" s="1228" t="e">
        <f>VLOOKUP(B54,'AVBT_Septmber-17'!$B$18:$M$291,12,FALSE)</f>
        <v>#N/A</v>
      </c>
    </row>
    <row r="55" spans="1:29" s="38" customFormat="1" ht="30" customHeight="1" x14ac:dyDescent="0.25">
      <c r="A55" s="1450"/>
      <c r="B55" s="1391"/>
      <c r="C55" s="1368"/>
      <c r="D55" s="1370"/>
      <c r="E55" s="1385"/>
      <c r="F55" s="190"/>
      <c r="G55" s="1275">
        <v>43001.172222222223</v>
      </c>
      <c r="H55" s="1275">
        <v>43002.848611111112</v>
      </c>
      <c r="I55" s="189"/>
      <c r="J55" s="189"/>
      <c r="K55" s="189"/>
      <c r="L55" s="169">
        <f t="shared" si="0"/>
        <v>0</v>
      </c>
      <c r="M55" s="169">
        <f t="shared" si="1"/>
        <v>0</v>
      </c>
      <c r="N55" s="169">
        <f t="shared" si="2"/>
        <v>0</v>
      </c>
      <c r="O55" s="169">
        <f t="shared" si="3"/>
        <v>1.6763888888890506</v>
      </c>
      <c r="P55" s="189"/>
      <c r="Q55" s="189"/>
      <c r="R55" s="189"/>
      <c r="S55" s="1276" t="s">
        <v>66</v>
      </c>
      <c r="T55" s="1277" t="s">
        <v>589</v>
      </c>
      <c r="U55" s="191"/>
      <c r="V55" s="171"/>
      <c r="W55" s="172"/>
      <c r="X55" s="172"/>
      <c r="Y55" s="172"/>
      <c r="Z55" s="1237"/>
      <c r="AA55" s="173"/>
      <c r="AC55" s="1228" t="e">
        <f>VLOOKUP(B55,'AVBT_Septmber-17'!$B$18:$M$291,12,FALSE)</f>
        <v>#N/A</v>
      </c>
    </row>
    <row r="56" spans="1:29" s="38" customFormat="1" ht="30" customHeight="1" x14ac:dyDescent="0.25">
      <c r="A56" s="1450"/>
      <c r="B56" s="1391"/>
      <c r="C56" s="1368"/>
      <c r="D56" s="1370"/>
      <c r="E56" s="1385"/>
      <c r="F56" s="190"/>
      <c r="G56" s="1275">
        <v>43005.757638888892</v>
      </c>
      <c r="H56" s="1275">
        <v>43005.79791666667</v>
      </c>
      <c r="I56" s="189"/>
      <c r="J56" s="189"/>
      <c r="K56" s="189"/>
      <c r="L56" s="169">
        <f>IF(RIGHT(S56)="T",(+H56-G56),0)</f>
        <v>4.0277777778101154E-2</v>
      </c>
      <c r="M56" s="169">
        <f>IF(RIGHT(S56)="U",(+H56-G56),0)</f>
        <v>0</v>
      </c>
      <c r="N56" s="169">
        <f>IF(RIGHT(S56)="C",(+H56-G56),0)</f>
        <v>0</v>
      </c>
      <c r="O56" s="169">
        <f>IF(RIGHT(S56)="D",(+H56-G56),0)</f>
        <v>0</v>
      </c>
      <c r="P56" s="189"/>
      <c r="Q56" s="189"/>
      <c r="R56" s="189"/>
      <c r="S56" s="1276" t="s">
        <v>119</v>
      </c>
      <c r="T56" s="1277" t="s">
        <v>692</v>
      </c>
      <c r="U56" s="191"/>
      <c r="V56" s="171"/>
      <c r="W56" s="172"/>
      <c r="X56" s="172"/>
      <c r="Y56" s="172"/>
      <c r="Z56" s="1237"/>
      <c r="AA56" s="173"/>
      <c r="AC56" s="1228" t="e">
        <f>VLOOKUP(B56,'AVBT_Septmber-17'!$B$18:$M$291,12,FALSE)</f>
        <v>#N/A</v>
      </c>
    </row>
    <row r="57" spans="1:29" s="38" customFormat="1" ht="30" customHeight="1" thickBot="1" x14ac:dyDescent="0.3">
      <c r="A57" s="174"/>
      <c r="B57" s="83"/>
      <c r="C57" s="176" t="s">
        <v>56</v>
      </c>
      <c r="D57" s="175"/>
      <c r="E57" s="177"/>
      <c r="F57" s="178" t="s">
        <v>54</v>
      </c>
      <c r="G57" s="179"/>
      <c r="H57" s="179"/>
      <c r="I57" s="178" t="s">
        <v>54</v>
      </c>
      <c r="J57" s="178" t="s">
        <v>54</v>
      </c>
      <c r="K57" s="178" t="s">
        <v>54</v>
      </c>
      <c r="L57" s="192">
        <f>SUM(L46:L56)</f>
        <v>0.55694444444816327</v>
      </c>
      <c r="M57" s="192">
        <f>SUM(M46:M56)</f>
        <v>0</v>
      </c>
      <c r="N57" s="192">
        <f>SUM(N46:N56)</f>
        <v>0</v>
      </c>
      <c r="O57" s="192">
        <f>SUM(O46:O56)</f>
        <v>11.567361111112405</v>
      </c>
      <c r="P57" s="178" t="s">
        <v>54</v>
      </c>
      <c r="Q57" s="178" t="s">
        <v>54</v>
      </c>
      <c r="R57" s="178" t="s">
        <v>54</v>
      </c>
      <c r="S57" s="175"/>
      <c r="T57" s="182"/>
      <c r="U57" s="175"/>
      <c r="V57" s="183">
        <f>$AB$15-((N57*24))</f>
        <v>720</v>
      </c>
      <c r="W57" s="184">
        <v>568</v>
      </c>
      <c r="X57" s="185">
        <v>393.9</v>
      </c>
      <c r="Y57" s="186">
        <f>W57*X57</f>
        <v>223735.19999999998</v>
      </c>
      <c r="Z57" s="187">
        <f>(Y57*(V57-L57*24))/V57</f>
        <v>219581.59744441669</v>
      </c>
      <c r="AA57" s="909">
        <f>(Z57/Y57)*100</f>
        <v>98.143518518506127</v>
      </c>
      <c r="AC57" s="1228" t="e">
        <f>VLOOKUP(B57,'AVBT_Septmber-17'!$B$18:$M$291,12,FALSE)</f>
        <v>#N/A</v>
      </c>
    </row>
    <row r="58" spans="1:29" s="38" customFormat="1" ht="30" customHeight="1" thickBot="1" x14ac:dyDescent="0.3">
      <c r="A58" s="1449">
        <v>4</v>
      </c>
      <c r="B58" s="1365" t="s">
        <v>79</v>
      </c>
      <c r="C58" s="1367" t="s">
        <v>80</v>
      </c>
      <c r="D58" s="1369">
        <v>393.9</v>
      </c>
      <c r="E58" s="1384" t="s">
        <v>53</v>
      </c>
      <c r="F58" s="161" t="s">
        <v>54</v>
      </c>
      <c r="G58" s="1274">
        <v>42979</v>
      </c>
      <c r="H58" s="1275">
        <v>42982.824305555558</v>
      </c>
      <c r="I58" s="162" t="s">
        <v>54</v>
      </c>
      <c r="J58" s="162" t="s">
        <v>54</v>
      </c>
      <c r="K58" s="162" t="s">
        <v>54</v>
      </c>
      <c r="L58" s="163">
        <f>IF(RIGHT(S58)="T",(+H58-G58),0)</f>
        <v>0</v>
      </c>
      <c r="M58" s="163">
        <f>IF(RIGHT(S58)="U",(+H58-G58),0)</f>
        <v>0</v>
      </c>
      <c r="N58" s="163">
        <f>IF(RIGHT(S58)="C",(+H58-G58),0)</f>
        <v>0</v>
      </c>
      <c r="O58" s="163">
        <f>IF(RIGHT(S58)="D",(+H58-G58),0)</f>
        <v>3.8243055555576575</v>
      </c>
      <c r="P58" s="162" t="s">
        <v>54</v>
      </c>
      <c r="Q58" s="162" t="s">
        <v>54</v>
      </c>
      <c r="R58" s="162" t="s">
        <v>54</v>
      </c>
      <c r="S58" s="1276" t="s">
        <v>66</v>
      </c>
      <c r="T58" s="1277" t="s">
        <v>693</v>
      </c>
      <c r="U58" s="846"/>
      <c r="V58" s="165"/>
      <c r="W58" s="166"/>
      <c r="X58" s="166"/>
      <c r="Y58" s="166"/>
      <c r="Z58" s="1236"/>
      <c r="AA58" s="167"/>
      <c r="AC58" s="1228" t="e">
        <f>VLOOKUP(B58,'AVBT_Septmber-17'!$B$18:$M$291,12,FALSE)</f>
        <v>#VALUE!</v>
      </c>
    </row>
    <row r="59" spans="1:29" s="38" customFormat="1" ht="30" customHeight="1" thickBot="1" x14ac:dyDescent="0.3">
      <c r="A59" s="1450"/>
      <c r="B59" s="1391"/>
      <c r="C59" s="1368"/>
      <c r="D59" s="1370"/>
      <c r="E59" s="1385"/>
      <c r="F59" s="168"/>
      <c r="G59" s="1275">
        <v>42987.782638888886</v>
      </c>
      <c r="H59" s="1275">
        <v>42987.865277777775</v>
      </c>
      <c r="I59" s="162"/>
      <c r="J59" s="162"/>
      <c r="K59" s="162"/>
      <c r="L59" s="169">
        <f>IF(RIGHT(S59)="T",(+H59-G59),0)</f>
        <v>8.2638888889050577E-2</v>
      </c>
      <c r="M59" s="169">
        <f>IF(RIGHT(S59)="U",(+H59-G59),0)</f>
        <v>0</v>
      </c>
      <c r="N59" s="169">
        <f>IF(RIGHT(S59)="C",(+H59-G59),0)</f>
        <v>0</v>
      </c>
      <c r="O59" s="169">
        <f>IF(RIGHT(S59)="D",(+H59-G59),0)</f>
        <v>0</v>
      </c>
      <c r="P59" s="162"/>
      <c r="Q59" s="162"/>
      <c r="R59" s="162"/>
      <c r="S59" s="1276" t="s">
        <v>694</v>
      </c>
      <c r="T59" s="1277" t="s">
        <v>695</v>
      </c>
      <c r="U59" s="847"/>
      <c r="V59" s="172"/>
      <c r="W59" s="172"/>
      <c r="X59" s="172"/>
      <c r="Y59" s="172"/>
      <c r="Z59" s="1237"/>
      <c r="AA59" s="173"/>
      <c r="AC59" s="1228" t="e">
        <f>VLOOKUP(B59,'AVBT_Septmber-17'!$B$18:$M$291,12,FALSE)</f>
        <v>#N/A</v>
      </c>
    </row>
    <row r="60" spans="1:29" s="38" customFormat="1" ht="30" customHeight="1" thickBot="1" x14ac:dyDescent="0.3">
      <c r="A60" s="1450"/>
      <c r="B60" s="1391"/>
      <c r="C60" s="1368"/>
      <c r="D60" s="1370"/>
      <c r="E60" s="1385"/>
      <c r="F60" s="168"/>
      <c r="G60" s="1275">
        <v>42989.652083333334</v>
      </c>
      <c r="H60" s="1275">
        <v>42989.90902777778</v>
      </c>
      <c r="I60" s="162"/>
      <c r="J60" s="162"/>
      <c r="K60" s="162"/>
      <c r="L60" s="169">
        <f t="shared" ref="L60:L62" si="4">IF(RIGHT(S60)="T",(+H60-G60),0)</f>
        <v>0.25694444444525288</v>
      </c>
      <c r="M60" s="169">
        <f t="shared" ref="M60:M62" si="5">IF(RIGHT(S60)="U",(+H60-G60),0)</f>
        <v>0</v>
      </c>
      <c r="N60" s="169">
        <f t="shared" ref="N60:N62" si="6">IF(RIGHT(S60)="C",(+H60-G60),0)</f>
        <v>0</v>
      </c>
      <c r="O60" s="169">
        <f t="shared" ref="O60:O62" si="7">IF(RIGHT(S60)="D",(+H60-G60),0)</f>
        <v>0</v>
      </c>
      <c r="P60" s="162"/>
      <c r="Q60" s="162"/>
      <c r="R60" s="162"/>
      <c r="S60" s="1276" t="s">
        <v>119</v>
      </c>
      <c r="T60" s="1277" t="s">
        <v>696</v>
      </c>
      <c r="U60" s="847"/>
      <c r="V60" s="172"/>
      <c r="W60" s="172"/>
      <c r="X60" s="172"/>
      <c r="Y60" s="172"/>
      <c r="Z60" s="1237"/>
      <c r="AA60" s="173"/>
      <c r="AC60" s="1228" t="e">
        <f>VLOOKUP(B60,'AVBT_Septmber-17'!$B$18:$M$291,12,FALSE)</f>
        <v>#N/A</v>
      </c>
    </row>
    <row r="61" spans="1:29" s="38" customFormat="1" ht="30" customHeight="1" thickBot="1" x14ac:dyDescent="0.3">
      <c r="A61" s="1450"/>
      <c r="B61" s="1391"/>
      <c r="C61" s="1368"/>
      <c r="D61" s="1370"/>
      <c r="E61" s="1385"/>
      <c r="F61" s="168"/>
      <c r="G61" s="1275">
        <v>43000.336805555555</v>
      </c>
      <c r="H61" s="1275">
        <v>43001.172222222223</v>
      </c>
      <c r="I61" s="162"/>
      <c r="J61" s="162"/>
      <c r="K61" s="162"/>
      <c r="L61" s="169">
        <f t="shared" si="4"/>
        <v>0</v>
      </c>
      <c r="M61" s="169">
        <f t="shared" si="5"/>
        <v>0</v>
      </c>
      <c r="N61" s="169">
        <f t="shared" si="6"/>
        <v>0</v>
      </c>
      <c r="O61" s="169">
        <f t="shared" si="7"/>
        <v>0.83541666666860692</v>
      </c>
      <c r="P61" s="162"/>
      <c r="Q61" s="162"/>
      <c r="R61" s="162"/>
      <c r="S61" s="1276" t="s">
        <v>65</v>
      </c>
      <c r="T61" s="1277" t="s">
        <v>691</v>
      </c>
      <c r="U61" s="847"/>
      <c r="V61" s="172"/>
      <c r="W61" s="172"/>
      <c r="X61" s="172"/>
      <c r="Y61" s="172"/>
      <c r="Z61" s="1237"/>
      <c r="AA61" s="173"/>
      <c r="AC61" s="1228" t="e">
        <f>VLOOKUP(B61,'AVBT_Septmber-17'!$B$18:$M$291,12,FALSE)</f>
        <v>#N/A</v>
      </c>
    </row>
    <row r="62" spans="1:29" s="38" customFormat="1" ht="30" customHeight="1" thickBot="1" x14ac:dyDescent="0.3">
      <c r="A62" s="1450"/>
      <c r="B62" s="1391"/>
      <c r="C62" s="1368"/>
      <c r="D62" s="1370"/>
      <c r="E62" s="1385"/>
      <c r="F62" s="168"/>
      <c r="G62" s="1275">
        <v>43001.172222222223</v>
      </c>
      <c r="H62" s="1275">
        <v>43001.614583333336</v>
      </c>
      <c r="I62" s="162"/>
      <c r="J62" s="162"/>
      <c r="K62" s="162"/>
      <c r="L62" s="169">
        <f t="shared" si="4"/>
        <v>0</v>
      </c>
      <c r="M62" s="169">
        <f t="shared" si="5"/>
        <v>0</v>
      </c>
      <c r="N62" s="169">
        <f t="shared" si="6"/>
        <v>0</v>
      </c>
      <c r="O62" s="169">
        <f t="shared" si="7"/>
        <v>0.44236111111240461</v>
      </c>
      <c r="P62" s="162"/>
      <c r="Q62" s="162"/>
      <c r="R62" s="162"/>
      <c r="S62" s="1276" t="s">
        <v>66</v>
      </c>
      <c r="T62" s="1277" t="s">
        <v>589</v>
      </c>
      <c r="U62" s="847"/>
      <c r="V62" s="172"/>
      <c r="W62" s="172"/>
      <c r="X62" s="172"/>
      <c r="Y62" s="172"/>
      <c r="Z62" s="1237"/>
      <c r="AA62" s="173"/>
      <c r="AC62" s="1228" t="e">
        <f>VLOOKUP(B62,'AVBT_Septmber-17'!$B$18:$M$291,12,FALSE)</f>
        <v>#N/A</v>
      </c>
    </row>
    <row r="63" spans="1:29" s="38" customFormat="1" ht="30" customHeight="1" thickBot="1" x14ac:dyDescent="0.3">
      <c r="A63" s="1450"/>
      <c r="B63" s="1391"/>
      <c r="C63" s="1368"/>
      <c r="D63" s="1370"/>
      <c r="E63" s="1385"/>
      <c r="F63" s="168"/>
      <c r="G63" s="1275">
        <v>43002.104166666664</v>
      </c>
      <c r="H63" s="1275">
        <v>43006.486805555556</v>
      </c>
      <c r="I63" s="162"/>
      <c r="J63" s="162"/>
      <c r="K63" s="162"/>
      <c r="L63" s="169">
        <f>IF(RIGHT(S63)="T",(+H63-G63),0)</f>
        <v>0</v>
      </c>
      <c r="M63" s="169">
        <f>IF(RIGHT(S63)="U",(+H63-G63),0)</f>
        <v>0</v>
      </c>
      <c r="N63" s="169">
        <f>IF(RIGHT(S63)="C",(+H63-G63),0)</f>
        <v>0</v>
      </c>
      <c r="O63" s="169">
        <f>IF(RIGHT(S63)="D",(+H63-G63),0)</f>
        <v>4.382638888891961</v>
      </c>
      <c r="P63" s="162"/>
      <c r="Q63" s="162"/>
      <c r="R63" s="162"/>
      <c r="S63" s="1276" t="s">
        <v>66</v>
      </c>
      <c r="T63" s="1277" t="s">
        <v>589</v>
      </c>
      <c r="U63" s="847"/>
      <c r="V63" s="172"/>
      <c r="W63" s="172"/>
      <c r="X63" s="172"/>
      <c r="Y63" s="172"/>
      <c r="Z63" s="1237"/>
      <c r="AA63" s="173"/>
      <c r="AC63" s="1228" t="e">
        <f>VLOOKUP(B63,'AVBT_Septmber-17'!$B$18:$M$291,12,FALSE)</f>
        <v>#N/A</v>
      </c>
    </row>
    <row r="64" spans="1:29" s="38" customFormat="1" ht="30" customHeight="1" x14ac:dyDescent="0.25">
      <c r="A64" s="1450"/>
      <c r="B64" s="1391"/>
      <c r="C64" s="1368"/>
      <c r="D64" s="1370"/>
      <c r="E64" s="1385"/>
      <c r="F64" s="168"/>
      <c r="G64" s="1275">
        <v>43008.334027777775</v>
      </c>
      <c r="H64" s="1275">
        <v>43009</v>
      </c>
      <c r="I64" s="162"/>
      <c r="J64" s="162"/>
      <c r="K64" s="162"/>
      <c r="L64" s="169">
        <f>IF(RIGHT(S64)="T",(+H64-G64),0)</f>
        <v>0</v>
      </c>
      <c r="M64" s="169">
        <f>IF(RIGHT(S64)="U",(+H64-G64),0)</f>
        <v>0</v>
      </c>
      <c r="N64" s="169">
        <f>IF(RIGHT(S64)="C",(+H64-G64),0)</f>
        <v>0</v>
      </c>
      <c r="O64" s="169">
        <f>IF(RIGHT(S64)="D",(+H64-G64),0)</f>
        <v>0.66597222222480923</v>
      </c>
      <c r="P64" s="162"/>
      <c r="Q64" s="162"/>
      <c r="R64" s="162"/>
      <c r="S64" s="1276" t="s">
        <v>66</v>
      </c>
      <c r="T64" s="1277" t="s">
        <v>688</v>
      </c>
      <c r="U64" s="847"/>
      <c r="V64" s="172"/>
      <c r="W64" s="172"/>
      <c r="X64" s="172"/>
      <c r="Y64" s="172"/>
      <c r="Z64" s="1237"/>
      <c r="AA64" s="173"/>
      <c r="AC64" s="1228" t="e">
        <f>VLOOKUP(B64,'AVBT_Septmber-17'!$B$18:$M$291,12,FALSE)</f>
        <v>#N/A</v>
      </c>
    </row>
    <row r="65" spans="1:29" s="38" customFormat="1" ht="30" customHeight="1" thickBot="1" x14ac:dyDescent="0.3">
      <c r="A65" s="174"/>
      <c r="B65" s="83"/>
      <c r="C65" s="176" t="s">
        <v>56</v>
      </c>
      <c r="D65" s="175"/>
      <c r="E65" s="177"/>
      <c r="F65" s="178" t="s">
        <v>54</v>
      </c>
      <c r="G65" s="179"/>
      <c r="H65" s="179"/>
      <c r="I65" s="178" t="s">
        <v>54</v>
      </c>
      <c r="J65" s="178" t="s">
        <v>54</v>
      </c>
      <c r="K65" s="178" t="s">
        <v>54</v>
      </c>
      <c r="L65" s="192">
        <f>SUM(L58:L64)</f>
        <v>0.33958333333430346</v>
      </c>
      <c r="M65" s="192">
        <f>SUM(M58:M64)</f>
        <v>0</v>
      </c>
      <c r="N65" s="192">
        <f>SUM(N58:N64)</f>
        <v>0</v>
      </c>
      <c r="O65" s="192">
        <f>SUM(O58:O64)</f>
        <v>10.150694444455439</v>
      </c>
      <c r="P65" s="178" t="s">
        <v>54</v>
      </c>
      <c r="Q65" s="178" t="s">
        <v>54</v>
      </c>
      <c r="R65" s="178" t="s">
        <v>54</v>
      </c>
      <c r="S65" s="175"/>
      <c r="T65" s="182"/>
      <c r="U65" s="175"/>
      <c r="V65" s="183">
        <f>$AB$15-((N65*24))</f>
        <v>720</v>
      </c>
      <c r="W65" s="184">
        <v>568</v>
      </c>
      <c r="X65" s="185">
        <v>393.9</v>
      </c>
      <c r="Y65" s="186">
        <f>W65*X65</f>
        <v>223735.19999999998</v>
      </c>
      <c r="Z65" s="187">
        <f>(Y65*(V65-L65*24))/V65</f>
        <v>221202.64183332611</v>
      </c>
      <c r="AA65" s="909">
        <f>(Z65/Y65)*100</f>
        <v>98.868055555552331</v>
      </c>
      <c r="AC65" s="1228" t="e">
        <f>VLOOKUP(B65,'AVBT_Septmber-17'!$B$18:$M$291,12,FALSE)</f>
        <v>#N/A</v>
      </c>
    </row>
    <row r="66" spans="1:29" s="102" customFormat="1" ht="39.75" customHeight="1" x14ac:dyDescent="0.25">
      <c r="A66" s="1380">
        <v>6</v>
      </c>
      <c r="B66" s="1365" t="s">
        <v>554</v>
      </c>
      <c r="C66" s="1382" t="s">
        <v>555</v>
      </c>
      <c r="D66" s="1369">
        <v>165</v>
      </c>
      <c r="E66" s="1384" t="s">
        <v>53</v>
      </c>
      <c r="F66" s="96" t="s">
        <v>54</v>
      </c>
      <c r="G66" s="78"/>
      <c r="H66" s="78"/>
      <c r="I66" s="96" t="s">
        <v>54</v>
      </c>
      <c r="J66" s="96" t="s">
        <v>54</v>
      </c>
      <c r="K66" s="96" t="s">
        <v>54</v>
      </c>
      <c r="L66" s="133">
        <f>IF(RIGHT(S66)="T",(+H66-G66),0)</f>
        <v>0</v>
      </c>
      <c r="M66" s="133">
        <f>IF(RIGHT(S66)="U",(+H66-G66),0)</f>
        <v>0</v>
      </c>
      <c r="N66" s="133">
        <f>IF(RIGHT(S66)="C",(+H66-G66),0)</f>
        <v>0</v>
      </c>
      <c r="O66" s="133">
        <f>IF(RIGHT(S66)="D",(+H66-G66),0)</f>
        <v>0</v>
      </c>
      <c r="P66" s="96" t="s">
        <v>54</v>
      </c>
      <c r="Q66" s="96" t="s">
        <v>54</v>
      </c>
      <c r="R66" s="96" t="s">
        <v>54</v>
      </c>
      <c r="S66" s="866"/>
      <c r="T66" s="80"/>
      <c r="U66" s="98"/>
      <c r="V66" s="99"/>
      <c r="W66" s="100"/>
      <c r="X66" s="100"/>
      <c r="Y66" s="100"/>
      <c r="Z66" s="1229"/>
      <c r="AA66" s="193"/>
      <c r="AC66" s="1228" t="e">
        <f>VLOOKUP(B66,'AVBT_Septmber-17'!$B$18:$M$291,12,FALSE)</f>
        <v>#VALUE!</v>
      </c>
    </row>
    <row r="67" spans="1:29" s="102" customFormat="1" ht="30" customHeight="1" x14ac:dyDescent="0.25">
      <c r="A67" s="1381"/>
      <c r="B67" s="1366"/>
      <c r="C67" s="1383"/>
      <c r="D67" s="1370"/>
      <c r="E67" s="1385"/>
      <c r="F67" s="77"/>
      <c r="G67" s="78"/>
      <c r="H67" s="78"/>
      <c r="I67" s="77"/>
      <c r="J67" s="77"/>
      <c r="K67" s="77"/>
      <c r="L67" s="111">
        <f>IF(RIGHT(S67)="T",(+H67-G67),0)</f>
        <v>0</v>
      </c>
      <c r="M67" s="111">
        <f>IF(RIGHT(S67)="U",(+H67-G67),0)</f>
        <v>0</v>
      </c>
      <c r="N67" s="111">
        <f>IF(RIGHT(S67)="C",(+H67-G67),0)</f>
        <v>0</v>
      </c>
      <c r="O67" s="111">
        <f>IF(RIGHT(S67)="D",(+H67-G67),0)</f>
        <v>0</v>
      </c>
      <c r="P67" s="77"/>
      <c r="Q67" s="77"/>
      <c r="R67" s="77"/>
      <c r="S67" s="97"/>
      <c r="T67" s="80"/>
      <c r="U67" s="194"/>
      <c r="V67" s="107"/>
      <c r="W67" s="107"/>
      <c r="X67" s="107"/>
      <c r="Y67" s="107"/>
      <c r="Z67" s="1232"/>
      <c r="AA67" s="108"/>
      <c r="AC67" s="1228" t="e">
        <f>VLOOKUP(B67,'AVBT_Septmber-17'!$B$18:$M$291,12,FALSE)</f>
        <v>#N/A</v>
      </c>
    </row>
    <row r="68" spans="1:29" s="38" customFormat="1" ht="30" customHeight="1" thickBot="1" x14ac:dyDescent="0.3">
      <c r="A68" s="82"/>
      <c r="B68" s="83"/>
      <c r="C68" s="84" t="s">
        <v>56</v>
      </c>
      <c r="D68" s="83"/>
      <c r="E68" s="85"/>
      <c r="F68" s="86" t="s">
        <v>54</v>
      </c>
      <c r="G68" s="87"/>
      <c r="H68" s="87"/>
      <c r="I68" s="86" t="s">
        <v>54</v>
      </c>
      <c r="J68" s="86" t="s">
        <v>54</v>
      </c>
      <c r="K68" s="86" t="s">
        <v>54</v>
      </c>
      <c r="L68" s="88">
        <f>SUM(L66:L67)</f>
        <v>0</v>
      </c>
      <c r="M68" s="88">
        <f>SUM(M66:M67)</f>
        <v>0</v>
      </c>
      <c r="N68" s="88">
        <f>SUM(N66:N67)</f>
        <v>0</v>
      </c>
      <c r="O68" s="88">
        <f>SUM(O66:O67)</f>
        <v>0</v>
      </c>
      <c r="P68" s="86" t="s">
        <v>54</v>
      </c>
      <c r="Q68" s="86" t="s">
        <v>54</v>
      </c>
      <c r="R68" s="86" t="s">
        <v>54</v>
      </c>
      <c r="S68" s="195"/>
      <c r="T68" s="116"/>
      <c r="U68" s="83"/>
      <c r="V68" s="128">
        <f>$AB$15-((N68*24))</f>
        <v>720</v>
      </c>
      <c r="W68" s="91">
        <v>687</v>
      </c>
      <c r="X68" s="92">
        <v>165</v>
      </c>
      <c r="Y68" s="196">
        <f>W68*X68</f>
        <v>113355</v>
      </c>
      <c r="Z68" s="128">
        <f>(Y68*(V68-L68*24))/V68</f>
        <v>113355</v>
      </c>
      <c r="AA68" s="992">
        <f>(Z68/Y68)*100</f>
        <v>100</v>
      </c>
      <c r="AB68" s="102"/>
      <c r="AC68" s="1228" t="e">
        <f>VLOOKUP(B68,'AVBT_Septmber-17'!$B$18:$M$291,12,FALSE)</f>
        <v>#N/A</v>
      </c>
    </row>
    <row r="69" spans="1:29" s="102" customFormat="1" ht="30" customHeight="1" x14ac:dyDescent="0.25">
      <c r="A69" s="1380">
        <v>5</v>
      </c>
      <c r="B69" s="1365" t="s">
        <v>565</v>
      </c>
      <c r="C69" s="1382" t="s">
        <v>564</v>
      </c>
      <c r="D69" s="1369">
        <v>121</v>
      </c>
      <c r="E69" s="1384" t="s">
        <v>53</v>
      </c>
      <c r="F69" s="96" t="s">
        <v>54</v>
      </c>
      <c r="G69" s="1275">
        <v>42987.619444444441</v>
      </c>
      <c r="H69" s="1275">
        <v>42987.635416666664</v>
      </c>
      <c r="I69" s="96" t="s">
        <v>54</v>
      </c>
      <c r="J69" s="96" t="s">
        <v>54</v>
      </c>
      <c r="K69" s="96" t="s">
        <v>54</v>
      </c>
      <c r="L69" s="133">
        <f>IF(RIGHT(S69)="T",(+H69-G69),0)</f>
        <v>0</v>
      </c>
      <c r="M69" s="133">
        <f>IF(RIGHT(S69)="U",(+H69-G69),0)</f>
        <v>1.5972222223354038E-2</v>
      </c>
      <c r="N69" s="133">
        <f>IF(RIGHT(S69)="C",(+H69-G69),0)</f>
        <v>0</v>
      </c>
      <c r="O69" s="133">
        <f>IF(RIGHT(S69)="D",(+H69-G69),0)</f>
        <v>0</v>
      </c>
      <c r="P69" s="96" t="s">
        <v>54</v>
      </c>
      <c r="Q69" s="96" t="s">
        <v>54</v>
      </c>
      <c r="R69" s="96" t="s">
        <v>54</v>
      </c>
      <c r="S69" s="1276" t="s">
        <v>104</v>
      </c>
      <c r="T69" s="1277" t="s">
        <v>697</v>
      </c>
      <c r="U69" s="98"/>
      <c r="V69" s="99"/>
      <c r="W69" s="100"/>
      <c r="X69" s="100"/>
      <c r="Y69" s="100"/>
      <c r="Z69" s="1229"/>
      <c r="AA69" s="193"/>
      <c r="AC69" s="1228" t="e">
        <f>VLOOKUP(B69,'AVBT_Septmber-17'!$B$18:$M$291,12,FALSE)</f>
        <v>#VALUE!</v>
      </c>
    </row>
    <row r="70" spans="1:29" s="102" customFormat="1" ht="30" customHeight="1" x14ac:dyDescent="0.25">
      <c r="A70" s="1381"/>
      <c r="B70" s="1366"/>
      <c r="C70" s="1383"/>
      <c r="D70" s="1370"/>
      <c r="E70" s="1385"/>
      <c r="F70" s="77"/>
      <c r="G70" s="78"/>
      <c r="H70" s="78"/>
      <c r="I70" s="77"/>
      <c r="J70" s="77"/>
      <c r="K70" s="77"/>
      <c r="L70" s="111">
        <f>IF(RIGHT(S70)="T",(+H70-G70),0)</f>
        <v>0</v>
      </c>
      <c r="M70" s="111">
        <f>IF(RIGHT(S70)="U",(+H70-G70),0)</f>
        <v>0</v>
      </c>
      <c r="N70" s="111">
        <f>IF(RIGHT(S70)="C",(+H70-G70),0)</f>
        <v>0</v>
      </c>
      <c r="O70" s="111">
        <f>IF(RIGHT(S70)="D",(+H70-G70),0)</f>
        <v>0</v>
      </c>
      <c r="P70" s="77"/>
      <c r="Q70" s="77"/>
      <c r="R70" s="77"/>
      <c r="S70" s="866"/>
      <c r="T70" s="80"/>
      <c r="U70" s="194"/>
      <c r="V70" s="107"/>
      <c r="W70" s="107"/>
      <c r="X70" s="107"/>
      <c r="Y70" s="107"/>
      <c r="Z70" s="1232"/>
      <c r="AA70" s="108"/>
      <c r="AC70" s="1228" t="e">
        <f>VLOOKUP(B70,'AVBT_Septmber-17'!$B$18:$M$291,12,FALSE)</f>
        <v>#N/A</v>
      </c>
    </row>
    <row r="71" spans="1:29" s="188" customFormat="1" ht="30" customHeight="1" thickBot="1" x14ac:dyDescent="0.3">
      <c r="A71" s="82"/>
      <c r="B71" s="83"/>
      <c r="C71" s="84" t="s">
        <v>56</v>
      </c>
      <c r="D71" s="83"/>
      <c r="E71" s="85"/>
      <c r="F71" s="86" t="s">
        <v>54</v>
      </c>
      <c r="G71" s="87"/>
      <c r="H71" s="87"/>
      <c r="I71" s="86" t="s">
        <v>54</v>
      </c>
      <c r="J71" s="86" t="s">
        <v>54</v>
      </c>
      <c r="K71" s="86" t="s">
        <v>54</v>
      </c>
      <c r="L71" s="88">
        <f>SUM(L69:L70)</f>
        <v>0</v>
      </c>
      <c r="M71" s="88">
        <f>SUM(M69:M70)</f>
        <v>1.5972222223354038E-2</v>
      </c>
      <c r="N71" s="88">
        <f>SUM(N69:N70)</f>
        <v>0</v>
      </c>
      <c r="O71" s="88">
        <f>SUM(O69:O70)</f>
        <v>0</v>
      </c>
      <c r="P71" s="86" t="s">
        <v>54</v>
      </c>
      <c r="Q71" s="86" t="s">
        <v>54</v>
      </c>
      <c r="R71" s="86" t="s">
        <v>54</v>
      </c>
      <c r="S71" s="195"/>
      <c r="T71" s="116"/>
      <c r="U71" s="83"/>
      <c r="V71" s="128">
        <f>$AB$15-((N71*24))</f>
        <v>720</v>
      </c>
      <c r="W71" s="91">
        <v>687</v>
      </c>
      <c r="X71" s="92">
        <v>121</v>
      </c>
      <c r="Y71" s="196">
        <f>W71*X71</f>
        <v>83127</v>
      </c>
      <c r="Z71" s="128">
        <f>(Y71*(V71-L71*24))/V71</f>
        <v>83127</v>
      </c>
      <c r="AA71" s="961">
        <f>(Z71/Y71)*100</f>
        <v>100</v>
      </c>
      <c r="AB71" s="230"/>
      <c r="AC71" s="1228" t="e">
        <f>VLOOKUP(B71,'AVBT_Septmber-17'!$B$18:$M$291,12,FALSE)</f>
        <v>#N/A</v>
      </c>
    </row>
    <row r="72" spans="1:29" s="102" customFormat="1" ht="30" customHeight="1" x14ac:dyDescent="0.25">
      <c r="A72" s="1380">
        <v>5</v>
      </c>
      <c r="B72" s="1365" t="s">
        <v>82</v>
      </c>
      <c r="C72" s="1382" t="s">
        <v>83</v>
      </c>
      <c r="D72" s="1369">
        <v>48.981000000000002</v>
      </c>
      <c r="E72" s="1384" t="s">
        <v>53</v>
      </c>
      <c r="F72" s="96" t="s">
        <v>54</v>
      </c>
      <c r="G72" s="78"/>
      <c r="H72" s="78"/>
      <c r="I72" s="96" t="s">
        <v>54</v>
      </c>
      <c r="J72" s="96" t="s">
        <v>54</v>
      </c>
      <c r="K72" s="96" t="s">
        <v>54</v>
      </c>
      <c r="L72" s="133">
        <f>IF(RIGHT(S72)="T",(+H72-G72),0)</f>
        <v>0</v>
      </c>
      <c r="M72" s="133">
        <f>IF(RIGHT(S72)="U",(+H72-G72),0)</f>
        <v>0</v>
      </c>
      <c r="N72" s="133">
        <f>IF(RIGHT(S72)="C",(+H72-G72),0)</f>
        <v>0</v>
      </c>
      <c r="O72" s="133">
        <f>IF(RIGHT(S72)="D",(+H72-G72),0)</f>
        <v>0</v>
      </c>
      <c r="P72" s="96" t="s">
        <v>54</v>
      </c>
      <c r="Q72" s="96" t="s">
        <v>54</v>
      </c>
      <c r="R72" s="96" t="s">
        <v>54</v>
      </c>
      <c r="S72" s="97"/>
      <c r="T72" s="80"/>
      <c r="U72" s="98"/>
      <c r="V72" s="99"/>
      <c r="W72" s="100"/>
      <c r="X72" s="100"/>
      <c r="Y72" s="100"/>
      <c r="Z72" s="1229"/>
      <c r="AA72" s="193"/>
      <c r="AC72" s="1228" t="e">
        <f>VLOOKUP(B72,'AVBT_Septmber-17'!$B$18:$M$291,12,FALSE)</f>
        <v>#VALUE!</v>
      </c>
    </row>
    <row r="73" spans="1:29" s="102" customFormat="1" ht="41.25" customHeight="1" x14ac:dyDescent="0.25">
      <c r="A73" s="1388"/>
      <c r="B73" s="1373"/>
      <c r="C73" s="1389"/>
      <c r="D73" s="1376"/>
      <c r="E73" s="1390"/>
      <c r="F73" s="77"/>
      <c r="G73" s="78"/>
      <c r="H73" s="78"/>
      <c r="I73" s="77"/>
      <c r="J73" s="77"/>
      <c r="K73" s="77"/>
      <c r="L73" s="111">
        <f>IF(RIGHT(S73)="T",(+H73-G73),0)</f>
        <v>0</v>
      </c>
      <c r="M73" s="111">
        <f>IF(RIGHT(S73)="U",(+H73-G73),0)</f>
        <v>0</v>
      </c>
      <c r="N73" s="111">
        <f>IF(RIGHT(S73)="C",(+H73-G73),0)</f>
        <v>0</v>
      </c>
      <c r="O73" s="111">
        <f>IF(RIGHT(S73)="D",(+H73-G73),0)</f>
        <v>0</v>
      </c>
      <c r="P73" s="77"/>
      <c r="Q73" s="77"/>
      <c r="R73" s="77"/>
      <c r="S73" s="97"/>
      <c r="T73" s="80"/>
      <c r="U73" s="194"/>
      <c r="V73" s="107"/>
      <c r="W73" s="107"/>
      <c r="X73" s="107"/>
      <c r="Y73" s="107"/>
      <c r="Z73" s="1232"/>
      <c r="AA73" s="108"/>
      <c r="AC73" s="1228" t="e">
        <f>VLOOKUP(B73,'AVBT_Septmber-17'!$B$18:$M$291,12,FALSE)</f>
        <v>#N/A</v>
      </c>
    </row>
    <row r="74" spans="1:29" s="38" customFormat="1" ht="30" customHeight="1" thickBot="1" x14ac:dyDescent="0.3">
      <c r="A74" s="82"/>
      <c r="B74" s="83"/>
      <c r="C74" s="84" t="s">
        <v>56</v>
      </c>
      <c r="D74" s="83"/>
      <c r="E74" s="85"/>
      <c r="F74" s="86" t="s">
        <v>54</v>
      </c>
      <c r="G74" s="87"/>
      <c r="H74" s="87"/>
      <c r="I74" s="86" t="s">
        <v>54</v>
      </c>
      <c r="J74" s="86" t="s">
        <v>54</v>
      </c>
      <c r="K74" s="86" t="s">
        <v>54</v>
      </c>
      <c r="L74" s="88">
        <f>SUM(L72:L73)</f>
        <v>0</v>
      </c>
      <c r="M74" s="88">
        <f>SUM(M72:M73)</f>
        <v>0</v>
      </c>
      <c r="N74" s="88">
        <f>SUM(N72:N73)</f>
        <v>0</v>
      </c>
      <c r="O74" s="88">
        <f>SUM(O72:O73)</f>
        <v>0</v>
      </c>
      <c r="P74" s="86" t="s">
        <v>54</v>
      </c>
      <c r="Q74" s="86" t="s">
        <v>54</v>
      </c>
      <c r="R74" s="86" t="s">
        <v>54</v>
      </c>
      <c r="S74" s="195"/>
      <c r="T74" s="116"/>
      <c r="U74" s="83"/>
      <c r="V74" s="128">
        <f>$AB$15-((N74*24))</f>
        <v>720</v>
      </c>
      <c r="W74" s="91">
        <v>515</v>
      </c>
      <c r="X74" s="92">
        <v>48.981000000000002</v>
      </c>
      <c r="Y74" s="196">
        <f>W74*X74</f>
        <v>25225.215</v>
      </c>
      <c r="Z74" s="128">
        <f>(Y74*(V74-L74*24))/V74</f>
        <v>25225.215</v>
      </c>
      <c r="AA74" s="992">
        <f>(Z74/Y74)*100</f>
        <v>100</v>
      </c>
      <c r="AB74" s="102"/>
      <c r="AC74" s="1228" t="e">
        <f>VLOOKUP(B74,'AVBT_Septmber-17'!$B$18:$M$291,12,FALSE)</f>
        <v>#N/A</v>
      </c>
    </row>
    <row r="75" spans="1:29" s="102" customFormat="1" ht="30" customHeight="1" x14ac:dyDescent="0.25">
      <c r="A75" s="1380">
        <v>7</v>
      </c>
      <c r="B75" s="1365" t="s">
        <v>84</v>
      </c>
      <c r="C75" s="1382" t="s">
        <v>85</v>
      </c>
      <c r="D75" s="1369">
        <v>53.4</v>
      </c>
      <c r="E75" s="1384" t="s">
        <v>53</v>
      </c>
      <c r="F75" s="96" t="s">
        <v>54</v>
      </c>
      <c r="G75" s="78"/>
      <c r="H75" s="78"/>
      <c r="I75" s="96" t="s">
        <v>54</v>
      </c>
      <c r="J75" s="96" t="s">
        <v>54</v>
      </c>
      <c r="K75" s="96" t="s">
        <v>54</v>
      </c>
      <c r="L75" s="133">
        <f>IF(RIGHT(S75)="T",(+H75-G75),0)</f>
        <v>0</v>
      </c>
      <c r="M75" s="133">
        <f>IF(RIGHT(S75)="U",(+H75-G75),0)</f>
        <v>0</v>
      </c>
      <c r="N75" s="133">
        <f>IF(RIGHT(S75)="C",(+H75-G75),0)</f>
        <v>0</v>
      </c>
      <c r="O75" s="133">
        <f>IF(RIGHT(S75)="D",(+H75-G75),0)</f>
        <v>0</v>
      </c>
      <c r="P75" s="96" t="s">
        <v>54</v>
      </c>
      <c r="Q75" s="96" t="s">
        <v>54</v>
      </c>
      <c r="R75" s="96" t="s">
        <v>54</v>
      </c>
      <c r="S75" s="1263"/>
      <c r="T75" s="1264"/>
      <c r="U75" s="98"/>
      <c r="V75" s="99"/>
      <c r="W75" s="100"/>
      <c r="X75" s="100"/>
      <c r="Y75" s="100"/>
      <c r="Z75" s="1229"/>
      <c r="AA75" s="193"/>
      <c r="AC75" s="1228" t="e">
        <f>VLOOKUP(B75,'AVBT_Septmber-17'!$B$18:$M$291,12,FALSE)</f>
        <v>#VALUE!</v>
      </c>
    </row>
    <row r="76" spans="1:29" s="102" customFormat="1" ht="30" customHeight="1" x14ac:dyDescent="0.25">
      <c r="A76" s="1381"/>
      <c r="B76" s="1391"/>
      <c r="C76" s="1383"/>
      <c r="D76" s="1370"/>
      <c r="E76" s="1385"/>
      <c r="F76" s="77"/>
      <c r="G76" s="78"/>
      <c r="H76" s="78"/>
      <c r="I76" s="77"/>
      <c r="J76" s="77"/>
      <c r="K76" s="77"/>
      <c r="L76" s="111">
        <f>IF(RIGHT(S76)="T",(+H76-G76),0)</f>
        <v>0</v>
      </c>
      <c r="M76" s="111">
        <f>IF(RIGHT(S76)="U",(+H76-G76),0)</f>
        <v>0</v>
      </c>
      <c r="N76" s="111">
        <f>IF(RIGHT(S76)="C",(+H76-G76),0)</f>
        <v>0</v>
      </c>
      <c r="O76" s="111">
        <f>IF(RIGHT(S76)="D",(+H76-G76),0)</f>
        <v>0</v>
      </c>
      <c r="P76" s="77"/>
      <c r="Q76" s="77"/>
      <c r="R76" s="77"/>
      <c r="S76" s="97"/>
      <c r="T76" s="80"/>
      <c r="U76" s="194"/>
      <c r="V76" s="107"/>
      <c r="W76" s="107"/>
      <c r="X76" s="107"/>
      <c r="Y76" s="107"/>
      <c r="Z76" s="1232"/>
      <c r="AA76" s="108"/>
      <c r="AC76" s="1228" t="e">
        <f>VLOOKUP(B76,'AVBT_Septmber-17'!$B$18:$M$291,12,FALSE)</f>
        <v>#N/A</v>
      </c>
    </row>
    <row r="77" spans="1:29" s="38" customFormat="1" ht="30" customHeight="1" thickBot="1" x14ac:dyDescent="0.3">
      <c r="A77" s="82"/>
      <c r="B77" s="83"/>
      <c r="C77" s="84" t="s">
        <v>56</v>
      </c>
      <c r="D77" s="83"/>
      <c r="E77" s="85"/>
      <c r="F77" s="86" t="s">
        <v>54</v>
      </c>
      <c r="G77" s="87"/>
      <c r="H77" s="87"/>
      <c r="I77" s="86" t="s">
        <v>54</v>
      </c>
      <c r="J77" s="86" t="s">
        <v>54</v>
      </c>
      <c r="K77" s="86" t="s">
        <v>54</v>
      </c>
      <c r="L77" s="88">
        <f>SUM(L75:L76)</f>
        <v>0</v>
      </c>
      <c r="M77" s="88">
        <f>SUM(M75:M76)</f>
        <v>0</v>
      </c>
      <c r="N77" s="88">
        <f>SUM(N75:N76)</f>
        <v>0</v>
      </c>
      <c r="O77" s="88">
        <f>SUM(O75:O76)</f>
        <v>0</v>
      </c>
      <c r="P77" s="86" t="s">
        <v>54</v>
      </c>
      <c r="Q77" s="86" t="s">
        <v>54</v>
      </c>
      <c r="R77" s="86" t="s">
        <v>54</v>
      </c>
      <c r="S77" s="195"/>
      <c r="T77" s="116"/>
      <c r="U77" s="83"/>
      <c r="V77" s="128">
        <f>$AB$15-((N77*24))</f>
        <v>720</v>
      </c>
      <c r="W77" s="91">
        <v>605</v>
      </c>
      <c r="X77" s="92">
        <v>53.4</v>
      </c>
      <c r="Y77" s="196">
        <f>W77*X77</f>
        <v>32307</v>
      </c>
      <c r="Z77" s="128">
        <f>(Y77*(V77-L77*24))/V77</f>
        <v>32307</v>
      </c>
      <c r="AA77" s="992">
        <f>(Z77/Y77)*100</f>
        <v>100</v>
      </c>
      <c r="AB77" s="102"/>
      <c r="AC77" s="1228" t="e">
        <f>VLOOKUP(B77,'AVBT_Septmber-17'!$B$18:$M$291,12,FALSE)</f>
        <v>#N/A</v>
      </c>
    </row>
    <row r="78" spans="1:29" s="102" customFormat="1" ht="30" customHeight="1" x14ac:dyDescent="0.25">
      <c r="A78" s="1380">
        <v>8</v>
      </c>
      <c r="B78" s="1365" t="s">
        <v>86</v>
      </c>
      <c r="C78" s="1382" t="s">
        <v>87</v>
      </c>
      <c r="D78" s="1369">
        <v>53.4</v>
      </c>
      <c r="E78" s="1384" t="s">
        <v>53</v>
      </c>
      <c r="F78" s="96" t="s">
        <v>54</v>
      </c>
      <c r="G78" s="78"/>
      <c r="H78" s="78"/>
      <c r="I78" s="96" t="s">
        <v>54</v>
      </c>
      <c r="J78" s="96" t="s">
        <v>54</v>
      </c>
      <c r="K78" s="96" t="s">
        <v>54</v>
      </c>
      <c r="L78" s="133">
        <f>IF(RIGHT(S78)="T",(+H78-G78),0)</f>
        <v>0</v>
      </c>
      <c r="M78" s="133">
        <f>IF(RIGHT(S78)="U",(+H78-G78),0)</f>
        <v>0</v>
      </c>
      <c r="N78" s="133">
        <f>IF(RIGHT(S78)="C",(+H78-G78),0)</f>
        <v>0</v>
      </c>
      <c r="O78" s="133">
        <f>IF(RIGHT(S78)="D",(+H78-G78),0)</f>
        <v>0</v>
      </c>
      <c r="P78" s="96" t="s">
        <v>54</v>
      </c>
      <c r="Q78" s="96" t="s">
        <v>54</v>
      </c>
      <c r="R78" s="96" t="s">
        <v>54</v>
      </c>
      <c r="S78" s="866"/>
      <c r="T78" s="80"/>
      <c r="U78" s="98"/>
      <c r="V78" s="99"/>
      <c r="W78" s="100"/>
      <c r="X78" s="100"/>
      <c r="Y78" s="100"/>
      <c r="Z78" s="1229"/>
      <c r="AA78" s="193"/>
      <c r="AC78" s="1228" t="e">
        <f>VLOOKUP(B78,'AVBT_Septmber-17'!$B$18:$M$291,12,FALSE)</f>
        <v>#VALUE!</v>
      </c>
    </row>
    <row r="79" spans="1:29" s="102" customFormat="1" ht="30" customHeight="1" x14ac:dyDescent="0.25">
      <c r="A79" s="1388"/>
      <c r="B79" s="1373"/>
      <c r="C79" s="1389"/>
      <c r="D79" s="1376"/>
      <c r="E79" s="1390"/>
      <c r="F79" s="77"/>
      <c r="G79" s="78"/>
      <c r="H79" s="78"/>
      <c r="I79" s="77"/>
      <c r="J79" s="77"/>
      <c r="K79" s="77"/>
      <c r="L79" s="111">
        <f>IF(RIGHT(S79)="T",(+H79-G79),0)</f>
        <v>0</v>
      </c>
      <c r="M79" s="111">
        <f>IF(RIGHT(S79)="U",(+H79-G79),0)</f>
        <v>0</v>
      </c>
      <c r="N79" s="111">
        <f>IF(RIGHT(S79)="C",(+H79-G79),0)</f>
        <v>0</v>
      </c>
      <c r="O79" s="111">
        <f>IF(RIGHT(S79)="D",(+H79-G79),0)</f>
        <v>0</v>
      </c>
      <c r="P79" s="77"/>
      <c r="Q79" s="77"/>
      <c r="R79" s="77"/>
      <c r="S79" s="79"/>
      <c r="T79" s="80"/>
      <c r="U79" s="194"/>
      <c r="V79" s="107"/>
      <c r="W79" s="107"/>
      <c r="X79" s="107"/>
      <c r="Y79" s="107"/>
      <c r="Z79" s="1232"/>
      <c r="AA79" s="108"/>
      <c r="AC79" s="1228" t="e">
        <f>VLOOKUP(B79,'AVBT_Septmber-17'!$B$18:$M$291,12,FALSE)</f>
        <v>#N/A</v>
      </c>
    </row>
    <row r="80" spans="1:29" s="38" customFormat="1" ht="30" customHeight="1" thickBot="1" x14ac:dyDescent="0.3">
      <c r="A80" s="82"/>
      <c r="B80" s="83"/>
      <c r="C80" s="84" t="s">
        <v>56</v>
      </c>
      <c r="D80" s="83"/>
      <c r="E80" s="85"/>
      <c r="F80" s="86" t="s">
        <v>54</v>
      </c>
      <c r="G80" s="87"/>
      <c r="H80" s="87"/>
      <c r="I80" s="86" t="s">
        <v>54</v>
      </c>
      <c r="J80" s="86" t="s">
        <v>54</v>
      </c>
      <c r="K80" s="86" t="s">
        <v>54</v>
      </c>
      <c r="L80" s="88">
        <f>SUM(L78:L79)</f>
        <v>0</v>
      </c>
      <c r="M80" s="88">
        <f>SUM(M78:M79)</f>
        <v>0</v>
      </c>
      <c r="N80" s="88">
        <f>SUM(N78:N79)</f>
        <v>0</v>
      </c>
      <c r="O80" s="88">
        <f>SUM(O78:O79)</f>
        <v>0</v>
      </c>
      <c r="P80" s="86" t="s">
        <v>54</v>
      </c>
      <c r="Q80" s="86" t="s">
        <v>54</v>
      </c>
      <c r="R80" s="86" t="s">
        <v>54</v>
      </c>
      <c r="S80" s="195"/>
      <c r="T80" s="116"/>
      <c r="U80" s="83"/>
      <c r="V80" s="128">
        <f>$AB$15-((N80*24))</f>
        <v>720</v>
      </c>
      <c r="W80" s="91">
        <v>605</v>
      </c>
      <c r="X80" s="92">
        <v>53.4</v>
      </c>
      <c r="Y80" s="196">
        <f>W80*X80</f>
        <v>32307</v>
      </c>
      <c r="Z80" s="128">
        <f>(Y80*(V80-L80*24))/V80</f>
        <v>32307</v>
      </c>
      <c r="AA80" s="992">
        <f>(Z80/Y80)*100</f>
        <v>100</v>
      </c>
      <c r="AB80" s="102"/>
      <c r="AC80" s="1228" t="e">
        <f>VLOOKUP(B80,'AVBT_Septmber-17'!$B$18:$M$291,12,FALSE)</f>
        <v>#N/A</v>
      </c>
    </row>
    <row r="81" spans="1:39" s="102" customFormat="1" ht="30" customHeight="1" x14ac:dyDescent="0.25">
      <c r="A81" s="1380">
        <v>9</v>
      </c>
      <c r="B81" s="1365" t="s">
        <v>88</v>
      </c>
      <c r="C81" s="1382" t="s">
        <v>89</v>
      </c>
      <c r="D81" s="1369">
        <v>235</v>
      </c>
      <c r="E81" s="1384" t="s">
        <v>53</v>
      </c>
      <c r="F81" s="96" t="s">
        <v>54</v>
      </c>
      <c r="G81" s="118"/>
      <c r="H81" s="78"/>
      <c r="I81" s="96" t="s">
        <v>54</v>
      </c>
      <c r="J81" s="96" t="s">
        <v>54</v>
      </c>
      <c r="K81" s="96" t="s">
        <v>54</v>
      </c>
      <c r="L81" s="133">
        <f>IF(RIGHT(S81)="T",(+H81-G81),0)</f>
        <v>0</v>
      </c>
      <c r="M81" s="133">
        <f>IF(RIGHT(S81)="U",(+H81-G81),0)</f>
        <v>0</v>
      </c>
      <c r="N81" s="133">
        <f>IF(RIGHT(S81)="C",(+H81-G81),0)</f>
        <v>0</v>
      </c>
      <c r="O81" s="133">
        <f>IF(RIGHT(S81)="D",(+H81-G81),0)</f>
        <v>0</v>
      </c>
      <c r="P81" s="96" t="s">
        <v>54</v>
      </c>
      <c r="Q81" s="96" t="s">
        <v>54</v>
      </c>
      <c r="R81" s="96" t="s">
        <v>54</v>
      </c>
      <c r="S81" s="97"/>
      <c r="T81" s="80"/>
      <c r="U81" s="98"/>
      <c r="V81" s="99"/>
      <c r="W81" s="100"/>
      <c r="X81" s="100"/>
      <c r="Y81" s="100"/>
      <c r="Z81" s="1229"/>
      <c r="AA81" s="101"/>
      <c r="AC81" s="1228" t="e">
        <f>VLOOKUP(B81,'AVBT_Septmber-17'!$B$18:$M$291,12,FALSE)</f>
        <v>#VALUE!</v>
      </c>
    </row>
    <row r="82" spans="1:39" s="102" customFormat="1" ht="30" customHeight="1" x14ac:dyDescent="0.25">
      <c r="A82" s="1381"/>
      <c r="B82" s="1366"/>
      <c r="C82" s="1383"/>
      <c r="D82" s="1370"/>
      <c r="E82" s="1385"/>
      <c r="F82" s="77"/>
      <c r="G82" s="78"/>
      <c r="H82" s="78"/>
      <c r="I82" s="77"/>
      <c r="J82" s="77"/>
      <c r="K82" s="77"/>
      <c r="L82" s="111">
        <f>IF(RIGHT(S82)="T",(+H82-G82),0)</f>
        <v>0</v>
      </c>
      <c r="M82" s="111">
        <f>IF(RIGHT(S82)="U",(+H82-G82),0)</f>
        <v>0</v>
      </c>
      <c r="N82" s="111">
        <f>IF(RIGHT(S82)="C",(+H82-G82),0)</f>
        <v>0</v>
      </c>
      <c r="O82" s="111">
        <f>IF(RIGHT(S82)="D",(+H82-G82),0)</f>
        <v>0</v>
      </c>
      <c r="P82" s="77"/>
      <c r="Q82" s="77"/>
      <c r="R82" s="77"/>
      <c r="S82" s="97"/>
      <c r="T82" s="80"/>
      <c r="U82" s="122"/>
      <c r="V82" s="106"/>
      <c r="W82" s="107"/>
      <c r="X82" s="107"/>
      <c r="Y82" s="107"/>
      <c r="Z82" s="1232"/>
      <c r="AA82" s="108"/>
      <c r="AC82" s="1228" t="e">
        <f>VLOOKUP(B82,'AVBT_Septmber-17'!$B$18:$M$291,12,FALSE)</f>
        <v>#N/A</v>
      </c>
    </row>
    <row r="83" spans="1:39" s="38" customFormat="1" ht="29.25" customHeight="1" thickBot="1" x14ac:dyDescent="0.3">
      <c r="A83" s="82"/>
      <c r="B83" s="83"/>
      <c r="C83" s="84" t="s">
        <v>56</v>
      </c>
      <c r="D83" s="83"/>
      <c r="E83" s="85"/>
      <c r="F83" s="86" t="s">
        <v>54</v>
      </c>
      <c r="G83" s="87"/>
      <c r="H83" s="87"/>
      <c r="I83" s="86" t="s">
        <v>54</v>
      </c>
      <c r="J83" s="86" t="s">
        <v>54</v>
      </c>
      <c r="K83" s="86" t="s">
        <v>54</v>
      </c>
      <c r="L83" s="88">
        <f>SUM(L81:L82)</f>
        <v>0</v>
      </c>
      <c r="M83" s="88">
        <f>SUM(M81:M82)</f>
        <v>0</v>
      </c>
      <c r="N83" s="88">
        <f>SUM(N81:N82)</f>
        <v>0</v>
      </c>
      <c r="O83" s="88">
        <f>SUM(O81:O82)</f>
        <v>0</v>
      </c>
      <c r="P83" s="86" t="s">
        <v>54</v>
      </c>
      <c r="Q83" s="86" t="s">
        <v>54</v>
      </c>
      <c r="R83" s="86" t="s">
        <v>54</v>
      </c>
      <c r="S83" s="195"/>
      <c r="T83" s="116"/>
      <c r="U83" s="83"/>
      <c r="V83" s="128">
        <f>$AB$15-((N83*24))</f>
        <v>720</v>
      </c>
      <c r="W83" s="197">
        <v>416</v>
      </c>
      <c r="X83" s="185">
        <v>235</v>
      </c>
      <c r="Y83" s="198">
        <f>W83*X83</f>
        <v>97760</v>
      </c>
      <c r="Z83" s="128">
        <f>(Y83*(V83-L83*24))/V83</f>
        <v>97760</v>
      </c>
      <c r="AA83" s="95">
        <f>(Z83/Y83)*100</f>
        <v>100</v>
      </c>
      <c r="AB83" s="102"/>
      <c r="AC83" s="1228" t="e">
        <f>VLOOKUP(B83,'AVBT_Septmber-17'!$B$18:$M$291,12,FALSE)</f>
        <v>#N/A</v>
      </c>
    </row>
    <row r="84" spans="1:39" s="102" customFormat="1" ht="30" customHeight="1" x14ac:dyDescent="0.25">
      <c r="A84" s="1380">
        <v>10</v>
      </c>
      <c r="B84" s="1365" t="s">
        <v>90</v>
      </c>
      <c r="C84" s="1382" t="s">
        <v>91</v>
      </c>
      <c r="D84" s="1369">
        <v>47.762</v>
      </c>
      <c r="E84" s="1384" t="s">
        <v>53</v>
      </c>
      <c r="F84" s="96" t="s">
        <v>54</v>
      </c>
      <c r="G84" s="78"/>
      <c r="H84" s="78"/>
      <c r="I84" s="96" t="s">
        <v>54</v>
      </c>
      <c r="J84" s="96" t="s">
        <v>54</v>
      </c>
      <c r="K84" s="96" t="s">
        <v>54</v>
      </c>
      <c r="L84" s="133">
        <f>IF(RIGHT(S84)="T",(+H84-G84),0)</f>
        <v>0</v>
      </c>
      <c r="M84" s="133">
        <f>IF(RIGHT(S84)="U",(+H84-G84),0)</f>
        <v>0</v>
      </c>
      <c r="N84" s="133">
        <f>IF(RIGHT(S84)="C",(+H84-G84),0)</f>
        <v>0</v>
      </c>
      <c r="O84" s="133">
        <f>IF(RIGHT(S84)="D",(+H84-G84),0)</f>
        <v>0</v>
      </c>
      <c r="P84" s="96" t="s">
        <v>54</v>
      </c>
      <c r="Q84" s="96" t="s">
        <v>54</v>
      </c>
      <c r="R84" s="96" t="s">
        <v>54</v>
      </c>
      <c r="S84" s="866"/>
      <c r="T84" s="80"/>
      <c r="U84" s="98"/>
      <c r="V84" s="199"/>
      <c r="W84" s="200"/>
      <c r="X84" s="200"/>
      <c r="Y84" s="200"/>
      <c r="Z84" s="1233"/>
      <c r="AA84" s="193"/>
      <c r="AC84" s="1228" t="e">
        <f>VLOOKUP(B84,'AVBT_Septmber-17'!$B$18:$M$291,12,FALSE)</f>
        <v>#VALUE!</v>
      </c>
    </row>
    <row r="85" spans="1:39" s="102" customFormat="1" ht="30" customHeight="1" x14ac:dyDescent="0.25">
      <c r="A85" s="1381"/>
      <c r="B85" s="1391"/>
      <c r="C85" s="1383"/>
      <c r="D85" s="1370"/>
      <c r="E85" s="1385"/>
      <c r="F85" s="77"/>
      <c r="G85" s="78"/>
      <c r="H85" s="78"/>
      <c r="I85" s="77"/>
      <c r="J85" s="77"/>
      <c r="K85" s="77"/>
      <c r="L85" s="111">
        <f>IF(RIGHT(S85)="T",(+H85-G85),0)</f>
        <v>0</v>
      </c>
      <c r="M85" s="111">
        <f>IF(RIGHT(S85)="U",(+H85-G85),0)</f>
        <v>0</v>
      </c>
      <c r="N85" s="111">
        <f>IF(RIGHT(S85)="C",(+H85-G85),0)</f>
        <v>0</v>
      </c>
      <c r="O85" s="111">
        <f>IF(RIGHT(S85)="D",(+H85-G85),0)</f>
        <v>0</v>
      </c>
      <c r="P85" s="77"/>
      <c r="Q85" s="77"/>
      <c r="R85" s="77"/>
      <c r="S85" s="97"/>
      <c r="T85" s="80"/>
      <c r="U85" s="122"/>
      <c r="V85" s="106"/>
      <c r="W85" s="107"/>
      <c r="X85" s="107"/>
      <c r="Y85" s="107"/>
      <c r="Z85" s="1232"/>
      <c r="AA85" s="108"/>
      <c r="AC85" s="1228" t="e">
        <f>VLOOKUP(B85,'AVBT_Septmber-17'!$B$18:$M$291,12,FALSE)</f>
        <v>#N/A</v>
      </c>
    </row>
    <row r="86" spans="1:39" s="38" customFormat="1" ht="39" customHeight="1" thickBot="1" x14ac:dyDescent="0.3">
      <c r="A86" s="82"/>
      <c r="B86" s="83"/>
      <c r="C86" s="84" t="s">
        <v>56</v>
      </c>
      <c r="D86" s="83"/>
      <c r="E86" s="85"/>
      <c r="F86" s="86" t="s">
        <v>54</v>
      </c>
      <c r="G86" s="87"/>
      <c r="H86" s="87"/>
      <c r="I86" s="86" t="s">
        <v>54</v>
      </c>
      <c r="J86" s="86" t="s">
        <v>54</v>
      </c>
      <c r="K86" s="86" t="s">
        <v>54</v>
      </c>
      <c r="L86" s="88">
        <f>SUM(L84:L85)</f>
        <v>0</v>
      </c>
      <c r="M86" s="88">
        <f>SUM(M84:M85)</f>
        <v>0</v>
      </c>
      <c r="N86" s="88">
        <f>SUM(N84:N85)</f>
        <v>0</v>
      </c>
      <c r="O86" s="88">
        <f>SUM(O84:O85)</f>
        <v>0</v>
      </c>
      <c r="P86" s="86" t="s">
        <v>54</v>
      </c>
      <c r="Q86" s="86" t="s">
        <v>54</v>
      </c>
      <c r="R86" s="86" t="s">
        <v>54</v>
      </c>
      <c r="S86" s="195"/>
      <c r="T86" s="116"/>
      <c r="U86" s="83"/>
      <c r="V86" s="128">
        <f>$AB$15-((N86*24))</f>
        <v>720</v>
      </c>
      <c r="W86" s="197">
        <v>515</v>
      </c>
      <c r="X86" s="185">
        <v>47.762</v>
      </c>
      <c r="Y86" s="198">
        <f>W86*X86</f>
        <v>24597.43</v>
      </c>
      <c r="Z86" s="128">
        <f>(Y86*(V86-L86*24))/V86</f>
        <v>24597.43</v>
      </c>
      <c r="AA86" s="95">
        <f>(Z86/Y86)*100</f>
        <v>100</v>
      </c>
      <c r="AB86" s="102"/>
      <c r="AC86" s="1228" t="e">
        <f>VLOOKUP(B86,'AVBT_Septmber-17'!$B$18:$M$291,12,FALSE)</f>
        <v>#N/A</v>
      </c>
    </row>
    <row r="87" spans="1:39" s="76" customFormat="1" ht="38.25" x14ac:dyDescent="0.25">
      <c r="A87" s="1451">
        <v>11</v>
      </c>
      <c r="B87" s="1339" t="s">
        <v>92</v>
      </c>
      <c r="C87" s="1377" t="s">
        <v>93</v>
      </c>
      <c r="D87" s="1369">
        <v>48.99</v>
      </c>
      <c r="E87" s="1384" t="s">
        <v>53</v>
      </c>
      <c r="F87" s="62" t="s">
        <v>54</v>
      </c>
      <c r="G87" s="1275">
        <v>42999.536805555559</v>
      </c>
      <c r="H87" s="1275">
        <v>42999.697222222225</v>
      </c>
      <c r="I87" s="124"/>
      <c r="J87" s="124"/>
      <c r="K87" s="124"/>
      <c r="L87" s="111">
        <f>IF(RIGHT(S87)="T",(+H87-G87),0)</f>
        <v>0</v>
      </c>
      <c r="M87" s="111">
        <f>IF(RIGHT(S87)="U",(+H87-G87),0)</f>
        <v>0.16041666666569654</v>
      </c>
      <c r="N87" s="111">
        <f>IF(RIGHT(S87)="C",(+H87-G87),0)</f>
        <v>0</v>
      </c>
      <c r="O87" s="111">
        <f>IF(RIGHT(S87)="D",(+H87-G87),0)</f>
        <v>0</v>
      </c>
      <c r="P87" s="66"/>
      <c r="Q87" s="66"/>
      <c r="R87" s="66"/>
      <c r="S87" s="1276" t="s">
        <v>104</v>
      </c>
      <c r="T87" s="1277" t="s">
        <v>698</v>
      </c>
      <c r="U87" s="66"/>
      <c r="V87" s="125"/>
      <c r="W87" s="1026"/>
      <c r="X87" s="1020"/>
      <c r="Y87" s="126"/>
      <c r="Z87" s="125"/>
      <c r="AA87" s="127"/>
      <c r="AB87" s="75"/>
      <c r="AC87" s="1228" t="e">
        <f>VLOOKUP(B87,'AVBT_Septmber-17'!$B$18:$M$291,12,FALSE)</f>
        <v>#VALUE!</v>
      </c>
      <c r="AD87" s="75"/>
      <c r="AE87" s="75"/>
      <c r="AF87" s="75"/>
      <c r="AG87" s="75"/>
      <c r="AH87" s="75"/>
      <c r="AI87" s="75"/>
      <c r="AJ87" s="75"/>
      <c r="AK87" s="75"/>
      <c r="AL87" s="75"/>
      <c r="AM87" s="75"/>
    </row>
    <row r="88" spans="1:39" s="76" customFormat="1" ht="30" customHeight="1" x14ac:dyDescent="0.25">
      <c r="A88" s="1452"/>
      <c r="B88" s="1391"/>
      <c r="C88" s="1378"/>
      <c r="D88" s="1370"/>
      <c r="E88" s="1385"/>
      <c r="F88" s="77"/>
      <c r="G88" s="78"/>
      <c r="H88" s="78"/>
      <c r="I88" s="63"/>
      <c r="J88" s="63"/>
      <c r="K88" s="63"/>
      <c r="L88" s="111">
        <f>IF(RIGHT(S88)="T",(+H88-G88),0)</f>
        <v>0</v>
      </c>
      <c r="M88" s="111">
        <f>IF(RIGHT(S88)="U",(+H88-G88),0)</f>
        <v>0</v>
      </c>
      <c r="N88" s="111">
        <f>IF(RIGHT(S88)="C",(+H88-G88),0)</f>
        <v>0</v>
      </c>
      <c r="O88" s="111">
        <f>IF(RIGHT(S88)="D",(+H88-G88),0)</f>
        <v>0</v>
      </c>
      <c r="P88" s="65"/>
      <c r="Q88" s="65"/>
      <c r="R88" s="65"/>
      <c r="S88" s="79"/>
      <c r="T88" s="80"/>
      <c r="U88" s="65"/>
      <c r="V88" s="201"/>
      <c r="W88" s="1027"/>
      <c r="X88" s="1021"/>
      <c r="Y88" s="202"/>
      <c r="Z88" s="201"/>
      <c r="AA88" s="203"/>
      <c r="AB88" s="75"/>
      <c r="AC88" s="1228" t="e">
        <f>VLOOKUP(B88,'AVBT_Septmber-17'!$B$18:$M$291,12,FALSE)</f>
        <v>#N/A</v>
      </c>
      <c r="AD88" s="75"/>
      <c r="AE88" s="75"/>
      <c r="AF88" s="75"/>
      <c r="AG88" s="75"/>
      <c r="AH88" s="75"/>
      <c r="AI88" s="75"/>
      <c r="AJ88" s="75"/>
      <c r="AK88" s="75"/>
      <c r="AL88" s="75"/>
      <c r="AM88" s="75"/>
    </row>
    <row r="89" spans="1:39" s="38" customFormat="1" ht="30" customHeight="1" thickBot="1" x14ac:dyDescent="0.3">
      <c r="A89" s="204"/>
      <c r="B89" s="141"/>
      <c r="C89" s="140" t="s">
        <v>56</v>
      </c>
      <c r="D89" s="141"/>
      <c r="E89" s="1044"/>
      <c r="F89" s="142" t="s">
        <v>54</v>
      </c>
      <c r="G89" s="143"/>
      <c r="H89" s="143"/>
      <c r="I89" s="142" t="s">
        <v>54</v>
      </c>
      <c r="J89" s="142" t="s">
        <v>54</v>
      </c>
      <c r="K89" s="142" t="s">
        <v>54</v>
      </c>
      <c r="L89" s="144">
        <f>SUM(L87:L88)</f>
        <v>0</v>
      </c>
      <c r="M89" s="144">
        <f>SUM(M87:M88)</f>
        <v>0.16041666666569654</v>
      </c>
      <c r="N89" s="144">
        <f>SUM(N87:N88)</f>
        <v>0</v>
      </c>
      <c r="O89" s="144">
        <f>SUM(O87:O88)</f>
        <v>0</v>
      </c>
      <c r="P89" s="142" t="s">
        <v>54</v>
      </c>
      <c r="Q89" s="142" t="s">
        <v>54</v>
      </c>
      <c r="R89" s="142" t="s">
        <v>54</v>
      </c>
      <c r="S89" s="205"/>
      <c r="T89" s="145"/>
      <c r="U89" s="141"/>
      <c r="V89" s="206">
        <f>$AB$15-((N89*24))</f>
        <v>720</v>
      </c>
      <c r="W89" s="1046">
        <v>515</v>
      </c>
      <c r="X89" s="1053">
        <v>48.99</v>
      </c>
      <c r="Y89" s="207">
        <f>W89*X89</f>
        <v>25229.850000000002</v>
      </c>
      <c r="Z89" s="206">
        <f>(Y89*(V89-L89*24))/V89</f>
        <v>25229.85</v>
      </c>
      <c r="AA89" s="208">
        <f>(Z89/Y89)*100</f>
        <v>99.999999999999986</v>
      </c>
      <c r="AB89" s="102"/>
      <c r="AC89" s="1228" t="e">
        <f>VLOOKUP(B89,'AVBT_Septmber-17'!$B$18:$M$291,12,FALSE)</f>
        <v>#N/A</v>
      </c>
    </row>
    <row r="90" spans="1:39" s="76" customFormat="1" ht="36" customHeight="1" thickBot="1" x14ac:dyDescent="0.3">
      <c r="A90" s="1361">
        <v>12</v>
      </c>
      <c r="B90" s="1339" t="s">
        <v>94</v>
      </c>
      <c r="C90" s="1453" t="s">
        <v>95</v>
      </c>
      <c r="D90" s="1369">
        <v>37.164000000000001</v>
      </c>
      <c r="E90" s="1384" t="s">
        <v>53</v>
      </c>
      <c r="F90" s="96" t="s">
        <v>54</v>
      </c>
      <c r="G90" s="1275">
        <v>43005.377083333333</v>
      </c>
      <c r="H90" s="1275">
        <v>43005.793055555558</v>
      </c>
      <c r="I90" s="110"/>
      <c r="J90" s="110"/>
      <c r="K90" s="110"/>
      <c r="L90" s="133">
        <f>IF(RIGHT(S90)="T",(+H90-G90),0)</f>
        <v>0.41597222222480923</v>
      </c>
      <c r="M90" s="133">
        <f>IF(RIGHT(S90)="U",(+H90-G90),0)</f>
        <v>0</v>
      </c>
      <c r="N90" s="133">
        <f>IF(RIGHT(S90)="C",(+H90-G90),0)</f>
        <v>0</v>
      </c>
      <c r="O90" s="133">
        <f>IF(RIGHT(S90)="D",(+H90-G90),0)</f>
        <v>0</v>
      </c>
      <c r="P90" s="112"/>
      <c r="Q90" s="112"/>
      <c r="R90" s="112"/>
      <c r="S90" s="1276" t="s">
        <v>81</v>
      </c>
      <c r="T90" s="1277" t="s">
        <v>599</v>
      </c>
      <c r="U90" s="66"/>
      <c r="V90" s="125"/>
      <c r="W90" s="1026"/>
      <c r="X90" s="1020"/>
      <c r="Y90" s="126"/>
      <c r="Z90" s="125"/>
      <c r="AA90" s="127"/>
      <c r="AB90" s="75"/>
      <c r="AC90" s="1228" t="e">
        <f>VLOOKUP(B90,'AVBT_Septmber-17'!$B$18:$M$291,12,FALSE)</f>
        <v>#VALUE!</v>
      </c>
      <c r="AD90" s="75"/>
      <c r="AE90" s="75"/>
      <c r="AF90" s="75"/>
      <c r="AG90" s="75"/>
      <c r="AH90" s="75"/>
      <c r="AI90" s="75"/>
      <c r="AJ90" s="75"/>
      <c r="AK90" s="75"/>
      <c r="AL90" s="75"/>
      <c r="AM90" s="75"/>
    </row>
    <row r="91" spans="1:39" s="76" customFormat="1" ht="36" customHeight="1" x14ac:dyDescent="0.25">
      <c r="A91" s="1362"/>
      <c r="B91" s="1391"/>
      <c r="C91" s="1454"/>
      <c r="D91" s="1370"/>
      <c r="E91" s="1385"/>
      <c r="F91" s="77"/>
      <c r="G91" s="78"/>
      <c r="H91" s="78"/>
      <c r="I91" s="63"/>
      <c r="J91" s="63"/>
      <c r="K91" s="63"/>
      <c r="L91" s="111">
        <f>IF(RIGHT(S91)="T",(+H91-G91),0)</f>
        <v>0</v>
      </c>
      <c r="M91" s="111">
        <f>IF(RIGHT(S91)="U",(+H91-G91),0)</f>
        <v>0</v>
      </c>
      <c r="N91" s="111">
        <f>IF(RIGHT(S91)="C",(+H91-G91),0)</f>
        <v>0</v>
      </c>
      <c r="O91" s="111">
        <f>IF(RIGHT(S91)="D",(+H91-G91),0)</f>
        <v>0</v>
      </c>
      <c r="P91" s="65"/>
      <c r="Q91" s="65"/>
      <c r="R91" s="65"/>
      <c r="S91" s="97"/>
      <c r="T91" s="80"/>
      <c r="U91" s="66"/>
      <c r="V91" s="125"/>
      <c r="W91" s="1026"/>
      <c r="X91" s="1020"/>
      <c r="Y91" s="126"/>
      <c r="Z91" s="125"/>
      <c r="AA91" s="127"/>
      <c r="AB91" s="75"/>
      <c r="AC91" s="1228" t="e">
        <f>VLOOKUP(B91,'AVBT_Septmber-17'!$B$18:$M$291,12,FALSE)</f>
        <v>#N/A</v>
      </c>
      <c r="AD91" s="75"/>
      <c r="AE91" s="75"/>
      <c r="AF91" s="75"/>
      <c r="AG91" s="75"/>
      <c r="AH91" s="75"/>
      <c r="AI91" s="75"/>
      <c r="AJ91" s="75"/>
      <c r="AK91" s="75"/>
      <c r="AL91" s="75"/>
      <c r="AM91" s="75"/>
    </row>
    <row r="92" spans="1:39" s="38" customFormat="1" ht="30" customHeight="1" thickBot="1" x14ac:dyDescent="0.3">
      <c r="A92" s="204"/>
      <c r="B92" s="141"/>
      <c r="C92" s="140" t="s">
        <v>56</v>
      </c>
      <c r="D92" s="141"/>
      <c r="E92" s="1044"/>
      <c r="F92" s="142" t="s">
        <v>54</v>
      </c>
      <c r="G92" s="143"/>
      <c r="H92" s="143"/>
      <c r="I92" s="142" t="s">
        <v>54</v>
      </c>
      <c r="J92" s="142" t="s">
        <v>54</v>
      </c>
      <c r="K92" s="142" t="s">
        <v>54</v>
      </c>
      <c r="L92" s="144">
        <f>SUM(L90:L91)</f>
        <v>0.41597222222480923</v>
      </c>
      <c r="M92" s="144">
        <f>SUM(M90:M91)</f>
        <v>0</v>
      </c>
      <c r="N92" s="144">
        <f>SUM(N90:N91)</f>
        <v>0</v>
      </c>
      <c r="O92" s="144">
        <f>SUM(O90:O91)</f>
        <v>0</v>
      </c>
      <c r="P92" s="142" t="s">
        <v>54</v>
      </c>
      <c r="Q92" s="142" t="s">
        <v>54</v>
      </c>
      <c r="R92" s="142" t="s">
        <v>54</v>
      </c>
      <c r="S92" s="205"/>
      <c r="T92" s="145"/>
      <c r="U92" s="141"/>
      <c r="V92" s="206">
        <f>$AB$15-((N92*24))</f>
        <v>720</v>
      </c>
      <c r="W92" s="1046">
        <v>515</v>
      </c>
      <c r="X92" s="1053">
        <v>37.164000000000001</v>
      </c>
      <c r="Y92" s="207">
        <f>W92*X92</f>
        <v>19139.46</v>
      </c>
      <c r="Z92" s="206">
        <f>(Y92*(V92-L92*24))/V92</f>
        <v>18874.07720972057</v>
      </c>
      <c r="AA92" s="208">
        <f>(Z92/Y92)*100</f>
        <v>98.613425925917298</v>
      </c>
      <c r="AB92" s="102"/>
      <c r="AC92" s="1228" t="e">
        <f>VLOOKUP(B92,'AVBT_Septmber-17'!$B$18:$M$291,12,FALSE)</f>
        <v>#N/A</v>
      </c>
    </row>
    <row r="93" spans="1:39" s="76" customFormat="1" ht="36" customHeight="1" thickBot="1" x14ac:dyDescent="0.3">
      <c r="A93" s="1361">
        <v>13</v>
      </c>
      <c r="B93" s="1339" t="s">
        <v>96</v>
      </c>
      <c r="C93" s="1377" t="s">
        <v>97</v>
      </c>
      <c r="D93" s="1369">
        <v>37.164000000000001</v>
      </c>
      <c r="E93" s="1384" t="s">
        <v>53</v>
      </c>
      <c r="F93" s="96" t="s">
        <v>54</v>
      </c>
      <c r="G93" s="1275">
        <v>43006.367361111108</v>
      </c>
      <c r="H93" s="1275">
        <v>43006.738888888889</v>
      </c>
      <c r="I93" s="110"/>
      <c r="J93" s="110"/>
      <c r="K93" s="110"/>
      <c r="L93" s="209">
        <f>IF(RIGHT(S93)="T",(+H93-G93),0)</f>
        <v>0.37152777778101154</v>
      </c>
      <c r="M93" s="209">
        <f>IF(RIGHT(S93)="U",(+H93-G93),0)</f>
        <v>0</v>
      </c>
      <c r="N93" s="209">
        <f>IF(RIGHT(S93)="C",(+H93-G93),0)</f>
        <v>0</v>
      </c>
      <c r="O93" s="209">
        <f>IF(RIGHT(S93)="D",(+H93-G93),0)</f>
        <v>0</v>
      </c>
      <c r="P93" s="112"/>
      <c r="Q93" s="112"/>
      <c r="R93" s="112"/>
      <c r="S93" s="1276" t="s">
        <v>81</v>
      </c>
      <c r="T93" s="1277" t="s">
        <v>699</v>
      </c>
      <c r="U93" s="66"/>
      <c r="V93" s="125"/>
      <c r="W93" s="1026"/>
      <c r="X93" s="1020"/>
      <c r="Y93" s="126"/>
      <c r="Z93" s="125"/>
      <c r="AA93" s="127"/>
      <c r="AB93" s="75"/>
      <c r="AC93" s="1228" t="e">
        <f>VLOOKUP(B93,'AVBT_Septmber-17'!$B$18:$M$291,12,FALSE)</f>
        <v>#VALUE!</v>
      </c>
      <c r="AD93" s="75"/>
      <c r="AE93" s="75"/>
      <c r="AF93" s="75"/>
      <c r="AG93" s="75"/>
      <c r="AH93" s="75"/>
      <c r="AI93" s="75"/>
      <c r="AJ93" s="75"/>
      <c r="AK93" s="75"/>
      <c r="AL93" s="75"/>
      <c r="AM93" s="75"/>
    </row>
    <row r="94" spans="1:39" s="76" customFormat="1" ht="30" customHeight="1" thickBot="1" x14ac:dyDescent="0.3">
      <c r="A94" s="1455"/>
      <c r="B94" s="1456"/>
      <c r="C94" s="1457"/>
      <c r="D94" s="1458"/>
      <c r="E94" s="1459"/>
      <c r="F94" s="217" t="s">
        <v>54</v>
      </c>
      <c r="G94" s="218"/>
      <c r="H94" s="219"/>
      <c r="I94" s="220"/>
      <c r="J94" s="220"/>
      <c r="K94" s="220"/>
      <c r="L94" s="221">
        <f>IF(RIGHT(S94)="T",(+H94-G94),0)</f>
        <v>0</v>
      </c>
      <c r="M94" s="221">
        <f>IF(RIGHT(S94)="U",(+H94-G94),0)</f>
        <v>0</v>
      </c>
      <c r="N94" s="221">
        <f>IF(RIGHT(S94)="C",(+H94-G94),0)</f>
        <v>0</v>
      </c>
      <c r="O94" s="221">
        <f>IF(RIGHT(S94)="D",(+H94-G94),0)</f>
        <v>0</v>
      </c>
      <c r="P94" s="222"/>
      <c r="Q94" s="222"/>
      <c r="R94" s="222"/>
      <c r="S94" s="223"/>
      <c r="T94" s="224"/>
      <c r="U94" s="225"/>
      <c r="V94" s="206"/>
      <c r="W94" s="1046"/>
      <c r="X94" s="1053"/>
      <c r="Y94" s="207"/>
      <c r="Z94" s="206"/>
      <c r="AA94" s="208"/>
      <c r="AB94" s="75"/>
      <c r="AC94" s="1228" t="e">
        <f>VLOOKUP(B94,'AVBT_Septmber-17'!$B$18:$M$291,12,FALSE)</f>
        <v>#N/A</v>
      </c>
      <c r="AD94" s="75"/>
      <c r="AE94" s="75"/>
      <c r="AF94" s="75"/>
      <c r="AG94" s="75"/>
      <c r="AH94" s="75"/>
      <c r="AI94" s="75"/>
      <c r="AJ94" s="75"/>
      <c r="AK94" s="75"/>
      <c r="AL94" s="75"/>
      <c r="AM94" s="75"/>
    </row>
    <row r="95" spans="1:39" s="38" customFormat="1" ht="30" customHeight="1" thickBot="1" x14ac:dyDescent="0.3">
      <c r="A95" s="204"/>
      <c r="B95" s="141"/>
      <c r="C95" s="140" t="s">
        <v>56</v>
      </c>
      <c r="D95" s="141"/>
      <c r="E95" s="1044"/>
      <c r="F95" s="142" t="s">
        <v>54</v>
      </c>
      <c r="G95" s="143"/>
      <c r="H95" s="143"/>
      <c r="I95" s="142" t="s">
        <v>54</v>
      </c>
      <c r="J95" s="142" t="s">
        <v>54</v>
      </c>
      <c r="K95" s="142" t="s">
        <v>54</v>
      </c>
      <c r="L95" s="144">
        <f>SUM(L93:L94)</f>
        <v>0.37152777778101154</v>
      </c>
      <c r="M95" s="144">
        <f>SUM(M93:M94)</f>
        <v>0</v>
      </c>
      <c r="N95" s="144">
        <f>SUM(N93:N94)</f>
        <v>0</v>
      </c>
      <c r="O95" s="144">
        <f>SUM(O93:O94)</f>
        <v>0</v>
      </c>
      <c r="P95" s="142" t="s">
        <v>54</v>
      </c>
      <c r="Q95" s="142" t="s">
        <v>54</v>
      </c>
      <c r="R95" s="142" t="s">
        <v>54</v>
      </c>
      <c r="S95" s="205"/>
      <c r="T95" s="145"/>
      <c r="U95" s="141"/>
      <c r="V95" s="206">
        <f>$AB$15-((N95*24))</f>
        <v>720</v>
      </c>
      <c r="W95" s="1046">
        <v>515</v>
      </c>
      <c r="X95" s="1053">
        <v>37.164000000000001</v>
      </c>
      <c r="Y95" s="207">
        <f>W95*X95</f>
        <v>19139.46</v>
      </c>
      <c r="Z95" s="206">
        <f>(Y95*(V95-L95*24))/V95</f>
        <v>18902.431965275715</v>
      </c>
      <c r="AA95" s="208">
        <f>(Z95/Y95)*100</f>
        <v>98.76157407406329</v>
      </c>
      <c r="AB95" s="102"/>
      <c r="AC95" s="1228" t="e">
        <f>VLOOKUP(B95,'AVBT_Septmber-17'!$B$18:$M$291,12,FALSE)</f>
        <v>#N/A</v>
      </c>
    </row>
    <row r="96" spans="1:39" s="102" customFormat="1" ht="30" customHeight="1" x14ac:dyDescent="0.25">
      <c r="A96" s="1380">
        <v>14</v>
      </c>
      <c r="B96" s="1365" t="s">
        <v>98</v>
      </c>
      <c r="C96" s="1382" t="s">
        <v>99</v>
      </c>
      <c r="D96" s="1386">
        <v>106.15300000000001</v>
      </c>
      <c r="E96" s="1384" t="s">
        <v>53</v>
      </c>
      <c r="F96" s="96" t="s">
        <v>54</v>
      </c>
      <c r="G96" s="1275">
        <v>43007.40902777778</v>
      </c>
      <c r="H96" s="1275">
        <v>43007.827777777777</v>
      </c>
      <c r="I96" s="96" t="s">
        <v>54</v>
      </c>
      <c r="J96" s="96" t="s">
        <v>54</v>
      </c>
      <c r="K96" s="96" t="s">
        <v>54</v>
      </c>
      <c r="L96" s="133">
        <f>IF(RIGHT(S96)="T",(+H96-G96),0)</f>
        <v>0.41874999999708962</v>
      </c>
      <c r="M96" s="133">
        <f>IF(RIGHT(S96)="U",(+H96-G96),0)</f>
        <v>0</v>
      </c>
      <c r="N96" s="133">
        <f>IF(RIGHT(S96)="C",(+H96-G96),0)</f>
        <v>0</v>
      </c>
      <c r="O96" s="133">
        <f>IF(RIGHT(S96)="D",(+H96-G96),0)</f>
        <v>0</v>
      </c>
      <c r="P96" s="96" t="s">
        <v>54</v>
      </c>
      <c r="Q96" s="96" t="s">
        <v>54</v>
      </c>
      <c r="R96" s="96" t="s">
        <v>54</v>
      </c>
      <c r="S96" s="1276" t="s">
        <v>81</v>
      </c>
      <c r="T96" s="1277" t="s">
        <v>700</v>
      </c>
      <c r="U96" s="98"/>
      <c r="V96" s="199"/>
      <c r="W96" s="200"/>
      <c r="X96" s="200"/>
      <c r="Y96" s="200"/>
      <c r="Z96" s="1233"/>
      <c r="AA96" s="193"/>
      <c r="AC96" s="1228" t="e">
        <f>VLOOKUP(B96,'AVBT_Septmber-17'!$B$18:$M$291,12,FALSE)</f>
        <v>#VALUE!</v>
      </c>
    </row>
    <row r="97" spans="1:29" s="102" customFormat="1" ht="30" customHeight="1" x14ac:dyDescent="0.25">
      <c r="A97" s="1388"/>
      <c r="B97" s="1373"/>
      <c r="C97" s="1389"/>
      <c r="D97" s="1460"/>
      <c r="E97" s="1390"/>
      <c r="F97" s="77"/>
      <c r="G97" s="78"/>
      <c r="H97" s="78"/>
      <c r="I97" s="77"/>
      <c r="J97" s="77"/>
      <c r="K97" s="77"/>
      <c r="L97" s="111">
        <f>IF(RIGHT(S97)="T",(+H97-G97),0)</f>
        <v>0</v>
      </c>
      <c r="M97" s="111">
        <f>IF(RIGHT(S97)="U",(+H97-G97),0)</f>
        <v>0</v>
      </c>
      <c r="N97" s="111">
        <f>IF(RIGHT(S97)="C",(+H97-G97),0)</f>
        <v>0</v>
      </c>
      <c r="O97" s="111">
        <f>IF(RIGHT(S97)="D",(+H97-G97),0)</f>
        <v>0</v>
      </c>
      <c r="P97" s="77"/>
      <c r="Q97" s="77"/>
      <c r="R97" s="77"/>
      <c r="S97" s="97"/>
      <c r="T97" s="80"/>
      <c r="U97" s="122"/>
      <c r="V97" s="106"/>
      <c r="W97" s="107"/>
      <c r="X97" s="107"/>
      <c r="Y97" s="107"/>
      <c r="Z97" s="1232"/>
      <c r="AA97" s="108"/>
      <c r="AC97" s="1228" t="e">
        <f>VLOOKUP(B97,'AVBT_Septmber-17'!$B$18:$M$291,12,FALSE)</f>
        <v>#N/A</v>
      </c>
    </row>
    <row r="98" spans="1:29" s="38" customFormat="1" ht="30" customHeight="1" thickBot="1" x14ac:dyDescent="0.3">
      <c r="A98" s="82"/>
      <c r="B98" s="83"/>
      <c r="C98" s="84" t="s">
        <v>56</v>
      </c>
      <c r="D98" s="83"/>
      <c r="E98" s="85"/>
      <c r="F98" s="86" t="s">
        <v>54</v>
      </c>
      <c r="G98" s="87"/>
      <c r="H98" s="87"/>
      <c r="I98" s="86" t="s">
        <v>54</v>
      </c>
      <c r="J98" s="86" t="s">
        <v>54</v>
      </c>
      <c r="K98" s="86" t="s">
        <v>54</v>
      </c>
      <c r="L98" s="88">
        <f>SUM(L96:L97)</f>
        <v>0.41874999999708962</v>
      </c>
      <c r="M98" s="88">
        <f>SUM(M96:M97)</f>
        <v>0</v>
      </c>
      <c r="N98" s="88">
        <f>SUM(N96:N97)</f>
        <v>0</v>
      </c>
      <c r="O98" s="88">
        <f>SUM(O96:O97)</f>
        <v>0</v>
      </c>
      <c r="P98" s="86" t="s">
        <v>54</v>
      </c>
      <c r="Q98" s="86" t="s">
        <v>54</v>
      </c>
      <c r="R98" s="86" t="s">
        <v>54</v>
      </c>
      <c r="S98" s="195"/>
      <c r="T98" s="116"/>
      <c r="U98" s="83"/>
      <c r="V98" s="128">
        <f>$AB$15-((N98*24))</f>
        <v>720</v>
      </c>
      <c r="W98" s="197">
        <v>247</v>
      </c>
      <c r="X98" s="185">
        <v>106.15300000000001</v>
      </c>
      <c r="Y98" s="198">
        <f>W98*X98</f>
        <v>26219.791000000001</v>
      </c>
      <c r="Z98" s="128">
        <f>(Y98*(V98-L98*24))/V98</f>
        <v>25853.806417294214</v>
      </c>
      <c r="AA98" s="226">
        <f>(Z98/Y98)*100</f>
        <v>98.604166666676377</v>
      </c>
      <c r="AB98" s="102"/>
      <c r="AC98" s="1228" t="e">
        <f>VLOOKUP(B98,'AVBT_Septmber-17'!$B$18:$M$291,12,FALSE)</f>
        <v>#N/A</v>
      </c>
    </row>
    <row r="99" spans="1:29" s="102" customFormat="1" ht="30" customHeight="1" thickBot="1" x14ac:dyDescent="0.3">
      <c r="A99" s="1380">
        <v>17</v>
      </c>
      <c r="B99" s="1365" t="s">
        <v>100</v>
      </c>
      <c r="C99" s="1382" t="s">
        <v>101</v>
      </c>
      <c r="D99" s="1369">
        <v>48.432000000000002</v>
      </c>
      <c r="E99" s="1384" t="s">
        <v>53</v>
      </c>
      <c r="F99" s="96" t="s">
        <v>54</v>
      </c>
      <c r="G99" s="78"/>
      <c r="H99" s="78"/>
      <c r="I99" s="96" t="s">
        <v>54</v>
      </c>
      <c r="J99" s="96" t="s">
        <v>54</v>
      </c>
      <c r="K99" s="96" t="s">
        <v>54</v>
      </c>
      <c r="L99" s="133">
        <f>IF(RIGHT(S99)="T",(+H99-G99),0)</f>
        <v>0</v>
      </c>
      <c r="M99" s="133">
        <f>IF(RIGHT(S99)="U",(+H99-G99),0)</f>
        <v>0</v>
      </c>
      <c r="N99" s="133">
        <f>IF(RIGHT(S99)="C",(+H99-G99),0)</f>
        <v>0</v>
      </c>
      <c r="O99" s="133">
        <f>IF(RIGHT(S99)="D",(+H99-G99),0)</f>
        <v>0</v>
      </c>
      <c r="P99" s="96" t="s">
        <v>54</v>
      </c>
      <c r="Q99" s="96" t="s">
        <v>54</v>
      </c>
      <c r="R99" s="96" t="s">
        <v>54</v>
      </c>
      <c r="S99" s="97"/>
      <c r="T99" s="80"/>
      <c r="U99" s="98"/>
      <c r="V99" s="199"/>
      <c r="W99" s="200"/>
      <c r="X99" s="200"/>
      <c r="Y99" s="200"/>
      <c r="Z99" s="1233"/>
      <c r="AA99" s="193"/>
      <c r="AC99" s="1228" t="e">
        <f>VLOOKUP(B99,'AVBT_Septmber-17'!$B$18:$M$291,12,FALSE)</f>
        <v>#VALUE!</v>
      </c>
    </row>
    <row r="100" spans="1:29" s="102" customFormat="1" ht="30" customHeight="1" x14ac:dyDescent="0.25">
      <c r="A100" s="1388"/>
      <c r="B100" s="1373"/>
      <c r="C100" s="1389"/>
      <c r="D100" s="1376"/>
      <c r="E100" s="1390"/>
      <c r="F100" s="96"/>
      <c r="G100" s="78"/>
      <c r="H100" s="78"/>
      <c r="I100" s="96"/>
      <c r="J100" s="96"/>
      <c r="K100" s="96"/>
      <c r="L100" s="64">
        <f>IF(RIGHT(S100)="T",(+H100-G100),0)</f>
        <v>0</v>
      </c>
      <c r="M100" s="64">
        <f>IF(RIGHT(S100)="U",(+H100-G100),0)</f>
        <v>0</v>
      </c>
      <c r="N100" s="64">
        <f>IF(RIGHT(S100)="C",(+H100-G100),0)</f>
        <v>0</v>
      </c>
      <c r="O100" s="64">
        <f>IF(RIGHT(S100)="D",(+H100-G100),0)</f>
        <v>0</v>
      </c>
      <c r="P100" s="96"/>
      <c r="Q100" s="96"/>
      <c r="R100" s="96"/>
      <c r="S100" s="97"/>
      <c r="T100" s="80"/>
      <c r="U100" s="98"/>
      <c r="V100" s="106"/>
      <c r="W100" s="107"/>
      <c r="X100" s="107"/>
      <c r="Y100" s="107"/>
      <c r="Z100" s="1232"/>
      <c r="AA100" s="108"/>
      <c r="AC100" s="1228" t="e">
        <f>VLOOKUP(B100,'AVBT_Septmber-17'!$B$18:$M$291,12,FALSE)</f>
        <v>#N/A</v>
      </c>
    </row>
    <row r="101" spans="1:29" s="38" customFormat="1" ht="30" customHeight="1" thickBot="1" x14ac:dyDescent="0.3">
      <c r="A101" s="82"/>
      <c r="B101" s="83"/>
      <c r="C101" s="84" t="s">
        <v>56</v>
      </c>
      <c r="D101" s="83"/>
      <c r="E101" s="85"/>
      <c r="F101" s="86" t="s">
        <v>54</v>
      </c>
      <c r="G101" s="87"/>
      <c r="H101" s="87"/>
      <c r="I101" s="86" t="s">
        <v>54</v>
      </c>
      <c r="J101" s="86" t="s">
        <v>54</v>
      </c>
      <c r="K101" s="86" t="s">
        <v>54</v>
      </c>
      <c r="L101" s="88">
        <f>SUM(L99:L100)</f>
        <v>0</v>
      </c>
      <c r="M101" s="88">
        <f>SUM(M99:M100)</f>
        <v>0</v>
      </c>
      <c r="N101" s="88">
        <f>SUM(N99:N100)</f>
        <v>0</v>
      </c>
      <c r="O101" s="88">
        <f>SUM(O99:O100)</f>
        <v>0</v>
      </c>
      <c r="P101" s="86" t="s">
        <v>54</v>
      </c>
      <c r="Q101" s="86" t="s">
        <v>54</v>
      </c>
      <c r="R101" s="86" t="s">
        <v>54</v>
      </c>
      <c r="S101" s="195"/>
      <c r="T101" s="116"/>
      <c r="U101" s="83"/>
      <c r="V101" s="128">
        <f>$AB$15-((N101*24))</f>
        <v>720</v>
      </c>
      <c r="W101" s="197">
        <v>687</v>
      </c>
      <c r="X101" s="185">
        <v>48.432000000000002</v>
      </c>
      <c r="Y101" s="198">
        <f>W101*X101</f>
        <v>33272.784</v>
      </c>
      <c r="Z101" s="128">
        <f>(Y101*(V101-L101*24))/V101</f>
        <v>33272.784</v>
      </c>
      <c r="AA101" s="95">
        <f>(Z101/Y101)*100</f>
        <v>100</v>
      </c>
      <c r="AB101" s="102"/>
      <c r="AC101" s="1228" t="e">
        <f>VLOOKUP(B101,'AVBT_Septmber-17'!$B$18:$M$291,12,FALSE)</f>
        <v>#N/A</v>
      </c>
    </row>
    <row r="102" spans="1:29" s="102" customFormat="1" ht="30" customHeight="1" x14ac:dyDescent="0.25">
      <c r="A102" s="1380">
        <v>18</v>
      </c>
      <c r="B102" s="1365" t="s">
        <v>102</v>
      </c>
      <c r="C102" s="1382" t="s">
        <v>103</v>
      </c>
      <c r="D102" s="1369">
        <v>48.432000000000002</v>
      </c>
      <c r="E102" s="1384" t="s">
        <v>53</v>
      </c>
      <c r="F102" s="96" t="s">
        <v>54</v>
      </c>
      <c r="G102" s="78"/>
      <c r="H102" s="78"/>
      <c r="I102" s="96" t="s">
        <v>54</v>
      </c>
      <c r="J102" s="96" t="s">
        <v>54</v>
      </c>
      <c r="K102" s="96" t="s">
        <v>54</v>
      </c>
      <c r="L102" s="133">
        <f>IF(RIGHT(S102)="T",(+H102-G102),0)</f>
        <v>0</v>
      </c>
      <c r="M102" s="133">
        <f>IF(RIGHT(S102)="U",(+H102-G102),0)</f>
        <v>0</v>
      </c>
      <c r="N102" s="133">
        <f>IF(RIGHT(S102)="C",(+H102-G102),0)</f>
        <v>0</v>
      </c>
      <c r="O102" s="133">
        <f>IF(RIGHT(S102)="D",(+H102-G102),0)</f>
        <v>0</v>
      </c>
      <c r="P102" s="96" t="s">
        <v>54</v>
      </c>
      <c r="Q102" s="96" t="s">
        <v>54</v>
      </c>
      <c r="R102" s="96" t="s">
        <v>54</v>
      </c>
      <c r="S102" s="97"/>
      <c r="T102" s="80"/>
      <c r="U102" s="98"/>
      <c r="V102" s="99"/>
      <c r="W102" s="100"/>
      <c r="X102" s="100"/>
      <c r="Y102" s="100"/>
      <c r="Z102" s="1229"/>
      <c r="AA102" s="193"/>
      <c r="AC102" s="1228" t="e">
        <f>VLOOKUP(B102,'AVBT_Septmber-17'!$B$18:$M$291,12,FALSE)</f>
        <v>#VALUE!</v>
      </c>
    </row>
    <row r="103" spans="1:29" s="102" customFormat="1" ht="30" customHeight="1" x14ac:dyDescent="0.25">
      <c r="A103" s="1388"/>
      <c r="B103" s="1373"/>
      <c r="C103" s="1389"/>
      <c r="D103" s="1376"/>
      <c r="E103" s="1390"/>
      <c r="F103" s="77"/>
      <c r="G103" s="78"/>
      <c r="H103" s="78"/>
      <c r="I103" s="77"/>
      <c r="J103" s="77"/>
      <c r="K103" s="77"/>
      <c r="L103" s="64">
        <f>IF(RIGHT(S103)="T",(+H103-G103),0)</f>
        <v>0</v>
      </c>
      <c r="M103" s="64">
        <f>IF(RIGHT(S103)="U",(+H103-G103),0)</f>
        <v>0</v>
      </c>
      <c r="N103" s="64">
        <f>IF(RIGHT(S103)="C",(+H103-G103),0)</f>
        <v>0</v>
      </c>
      <c r="O103" s="64">
        <f>IF(RIGHT(S103)="D",(+H103-G103),0)</f>
        <v>0</v>
      </c>
      <c r="P103" s="77"/>
      <c r="Q103" s="77"/>
      <c r="R103" s="77"/>
      <c r="S103" s="97"/>
      <c r="T103" s="80"/>
      <c r="U103" s="194"/>
      <c r="V103" s="107"/>
      <c r="W103" s="107"/>
      <c r="X103" s="107"/>
      <c r="Y103" s="107"/>
      <c r="Z103" s="1232"/>
      <c r="AA103" s="108"/>
      <c r="AC103" s="1228" t="e">
        <f>VLOOKUP(B103,'AVBT_Septmber-17'!$B$18:$M$291,12,FALSE)</f>
        <v>#N/A</v>
      </c>
    </row>
    <row r="104" spans="1:29" s="38" customFormat="1" ht="30" customHeight="1" thickBot="1" x14ac:dyDescent="0.3">
      <c r="A104" s="82"/>
      <c r="B104" s="83"/>
      <c r="C104" s="84" t="s">
        <v>56</v>
      </c>
      <c r="D104" s="83"/>
      <c r="E104" s="85"/>
      <c r="F104" s="86" t="s">
        <v>54</v>
      </c>
      <c r="G104" s="87"/>
      <c r="H104" s="87"/>
      <c r="I104" s="86" t="s">
        <v>54</v>
      </c>
      <c r="J104" s="86" t="s">
        <v>54</v>
      </c>
      <c r="K104" s="86" t="s">
        <v>54</v>
      </c>
      <c r="L104" s="88">
        <f>SUM(L102:L103)</f>
        <v>0</v>
      </c>
      <c r="M104" s="88">
        <f>SUM(M102:M103)</f>
        <v>0</v>
      </c>
      <c r="N104" s="88">
        <f>SUM(N102:N103)</f>
        <v>0</v>
      </c>
      <c r="O104" s="88">
        <f>SUM(O102:O103)</f>
        <v>0</v>
      </c>
      <c r="P104" s="86" t="s">
        <v>54</v>
      </c>
      <c r="Q104" s="86" t="s">
        <v>54</v>
      </c>
      <c r="R104" s="86" t="s">
        <v>54</v>
      </c>
      <c r="S104" s="195"/>
      <c r="T104" s="116"/>
      <c r="U104" s="83"/>
      <c r="V104" s="128">
        <f>$AB$15-((N104*24))</f>
        <v>720</v>
      </c>
      <c r="W104" s="197">
        <v>687</v>
      </c>
      <c r="X104" s="185">
        <v>48.432000000000002</v>
      </c>
      <c r="Y104" s="198">
        <f>W104*X104</f>
        <v>33272.784</v>
      </c>
      <c r="Z104" s="128">
        <f>(Y104*(V104-L104*24))/V104</f>
        <v>33272.784</v>
      </c>
      <c r="AA104" s="95">
        <f>(Z104/Y104)*100</f>
        <v>100</v>
      </c>
      <c r="AB104" s="102"/>
      <c r="AC104" s="1228" t="e">
        <f>VLOOKUP(B104,'AVBT_Septmber-17'!$B$18:$M$291,12,FALSE)</f>
        <v>#N/A</v>
      </c>
    </row>
    <row r="105" spans="1:29" s="102" customFormat="1" ht="30" customHeight="1" x14ac:dyDescent="0.25">
      <c r="A105" s="1380">
        <v>15</v>
      </c>
      <c r="B105" s="1365" t="s">
        <v>548</v>
      </c>
      <c r="C105" s="1382" t="s">
        <v>549</v>
      </c>
      <c r="D105" s="1386">
        <v>169.8</v>
      </c>
      <c r="E105" s="1384" t="s">
        <v>53</v>
      </c>
      <c r="F105" s="96" t="s">
        <v>54</v>
      </c>
      <c r="G105" s="1275">
        <v>43002.333333333336</v>
      </c>
      <c r="H105" s="1275">
        <v>43002.809027777781</v>
      </c>
      <c r="I105" s="96" t="s">
        <v>54</v>
      </c>
      <c r="J105" s="96" t="s">
        <v>54</v>
      </c>
      <c r="K105" s="96" t="s">
        <v>54</v>
      </c>
      <c r="L105" s="133">
        <f>IF(RIGHT(S105)="T",(+H105-G105),0)</f>
        <v>0.47569444444525288</v>
      </c>
      <c r="M105" s="133">
        <f>IF(RIGHT(S105)="U",(+H105-G105),0)</f>
        <v>0</v>
      </c>
      <c r="N105" s="133">
        <f>IF(RIGHT(S105)="C",(+H105-G105),0)</f>
        <v>0</v>
      </c>
      <c r="O105" s="133">
        <f>IF(RIGHT(S105)="D",(+H105-G105),0)</f>
        <v>0</v>
      </c>
      <c r="P105" s="96" t="s">
        <v>54</v>
      </c>
      <c r="Q105" s="96" t="s">
        <v>54</v>
      </c>
      <c r="R105" s="96" t="s">
        <v>54</v>
      </c>
      <c r="S105" s="1276" t="s">
        <v>81</v>
      </c>
      <c r="T105" s="1277" t="s">
        <v>701</v>
      </c>
      <c r="U105" s="98"/>
      <c r="V105" s="199"/>
      <c r="W105" s="200"/>
      <c r="X105" s="200"/>
      <c r="Y105" s="200"/>
      <c r="Z105" s="1233"/>
      <c r="AA105" s="193"/>
      <c r="AC105" s="1228" t="e">
        <f>VLOOKUP(B105,'AVBT_Septmber-17'!$B$18:$M$291,12,FALSE)</f>
        <v>#VALUE!</v>
      </c>
    </row>
    <row r="106" spans="1:29" s="102" customFormat="1" ht="30" customHeight="1" x14ac:dyDescent="0.25">
      <c r="A106" s="1381"/>
      <c r="B106" s="1366"/>
      <c r="C106" s="1383"/>
      <c r="D106" s="1387"/>
      <c r="E106" s="1385"/>
      <c r="F106" s="77"/>
      <c r="G106" s="78"/>
      <c r="H106" s="78"/>
      <c r="I106" s="77"/>
      <c r="J106" s="77"/>
      <c r="K106" s="77"/>
      <c r="L106" s="111">
        <f>IF(RIGHT(S106)="T",(+H106-G106),0)</f>
        <v>0</v>
      </c>
      <c r="M106" s="111">
        <f>IF(RIGHT(S106)="U",(+H106-G106),0)</f>
        <v>0</v>
      </c>
      <c r="N106" s="111">
        <f>IF(RIGHT(S106)="C",(+H106-G106),0)</f>
        <v>0</v>
      </c>
      <c r="O106" s="111">
        <f>IF(RIGHT(S106)="D",(+H106-G106),0)</f>
        <v>0</v>
      </c>
      <c r="P106" s="77"/>
      <c r="Q106" s="77"/>
      <c r="R106" s="77"/>
      <c r="S106" s="97"/>
      <c r="T106" s="80"/>
      <c r="U106" s="122"/>
      <c r="V106" s="106"/>
      <c r="W106" s="107"/>
      <c r="X106" s="107"/>
      <c r="Y106" s="107"/>
      <c r="Z106" s="1232"/>
      <c r="AA106" s="108"/>
      <c r="AC106" s="1228" t="e">
        <f>VLOOKUP(B106,'AVBT_Septmber-17'!$B$18:$M$291,12,FALSE)</f>
        <v>#N/A</v>
      </c>
    </row>
    <row r="107" spans="1:29" s="188" customFormat="1" ht="30" customHeight="1" thickBot="1" x14ac:dyDescent="0.3">
      <c r="A107" s="82"/>
      <c r="B107" s="83"/>
      <c r="C107" s="84" t="s">
        <v>56</v>
      </c>
      <c r="D107" s="83"/>
      <c r="E107" s="85"/>
      <c r="F107" s="86" t="s">
        <v>54</v>
      </c>
      <c r="G107" s="87"/>
      <c r="H107" s="87"/>
      <c r="I107" s="86" t="s">
        <v>54</v>
      </c>
      <c r="J107" s="86" t="s">
        <v>54</v>
      </c>
      <c r="K107" s="86" t="s">
        <v>54</v>
      </c>
      <c r="L107" s="88">
        <f>SUM(L105:L106)</f>
        <v>0.47569444444525288</v>
      </c>
      <c r="M107" s="88">
        <f>SUM(M105:M106)</f>
        <v>0</v>
      </c>
      <c r="N107" s="88">
        <f>SUM(N105:N106)</f>
        <v>0</v>
      </c>
      <c r="O107" s="88">
        <f>SUM(O105:O106)</f>
        <v>0</v>
      </c>
      <c r="P107" s="86" t="s">
        <v>54</v>
      </c>
      <c r="Q107" s="86" t="s">
        <v>54</v>
      </c>
      <c r="R107" s="86" t="s">
        <v>54</v>
      </c>
      <c r="S107" s="195"/>
      <c r="T107" s="116"/>
      <c r="U107" s="83"/>
      <c r="V107" s="128">
        <f>$AB$15-((N107*24))</f>
        <v>720</v>
      </c>
      <c r="W107" s="91">
        <v>515</v>
      </c>
      <c r="X107" s="92">
        <v>169.8</v>
      </c>
      <c r="Y107" s="196">
        <f>W107*X107</f>
        <v>87447</v>
      </c>
      <c r="Z107" s="128">
        <f>(Y107*(V107-L107*24))/V107</f>
        <v>86060.398263886527</v>
      </c>
      <c r="AA107" s="992">
        <f>(Z107/Y107)*100</f>
        <v>98.414351851849148</v>
      </c>
      <c r="AB107" s="230"/>
      <c r="AC107" s="1228" t="e">
        <f>VLOOKUP(B107,'AVBT_Septmber-17'!$B$18:$M$291,12,FALSE)</f>
        <v>#N/A</v>
      </c>
    </row>
    <row r="108" spans="1:29" s="102" customFormat="1" ht="30" customHeight="1" x14ac:dyDescent="0.25">
      <c r="A108" s="1380">
        <v>16</v>
      </c>
      <c r="B108" s="1365" t="s">
        <v>550</v>
      </c>
      <c r="C108" s="1382" t="s">
        <v>551</v>
      </c>
      <c r="D108" s="1386">
        <v>169.8</v>
      </c>
      <c r="E108" s="1384" t="s">
        <v>53</v>
      </c>
      <c r="F108" s="96" t="s">
        <v>54</v>
      </c>
      <c r="G108" s="1275">
        <v>42984.603472222225</v>
      </c>
      <c r="H108" s="1275">
        <v>42984.603472222225</v>
      </c>
      <c r="I108" s="96" t="s">
        <v>54</v>
      </c>
      <c r="J108" s="96" t="s">
        <v>54</v>
      </c>
      <c r="K108" s="96" t="s">
        <v>54</v>
      </c>
      <c r="L108" s="133">
        <f>IF(RIGHT(S108)="T",(+H108-G108),0)</f>
        <v>0</v>
      </c>
      <c r="M108" s="133">
        <f>IF(RIGHT(S108)="U",(+H108-G108),0)</f>
        <v>0</v>
      </c>
      <c r="N108" s="133">
        <f>IF(RIGHT(S108)="C",(+H108-G108),0)</f>
        <v>0</v>
      </c>
      <c r="O108" s="133">
        <f>IF(RIGHT(S108)="D",(+H108-G108),0)</f>
        <v>0</v>
      </c>
      <c r="P108" s="96" t="s">
        <v>54</v>
      </c>
      <c r="Q108" s="96" t="s">
        <v>54</v>
      </c>
      <c r="R108" s="96" t="s">
        <v>54</v>
      </c>
      <c r="S108" s="1276" t="s">
        <v>55</v>
      </c>
      <c r="T108" s="1277" t="s">
        <v>702</v>
      </c>
      <c r="U108" s="98"/>
      <c r="V108" s="199"/>
      <c r="W108" s="200"/>
      <c r="X108" s="200"/>
      <c r="Y108" s="200"/>
      <c r="Z108" s="1233"/>
      <c r="AA108" s="193"/>
      <c r="AC108" s="1299" t="e">
        <f>VLOOKUP(B108,'AVBT_Septmber-17'!$B$18:$M$291,12,FALSE)</f>
        <v>#VALUE!</v>
      </c>
    </row>
    <row r="109" spans="1:29" s="102" customFormat="1" ht="30" customHeight="1" x14ac:dyDescent="0.25">
      <c r="A109" s="1381"/>
      <c r="B109" s="1366"/>
      <c r="C109" s="1383"/>
      <c r="D109" s="1387"/>
      <c r="E109" s="1385"/>
      <c r="F109" s="77"/>
      <c r="G109" s="1275">
        <v>42985.401388888888</v>
      </c>
      <c r="H109" s="1275">
        <v>42985.465277777781</v>
      </c>
      <c r="I109" s="77"/>
      <c r="J109" s="77"/>
      <c r="K109" s="77"/>
      <c r="L109" s="111">
        <f t="shared" ref="L109:L110" si="8">IF(RIGHT(S109)="T",(+H109-G109),0)</f>
        <v>0</v>
      </c>
      <c r="M109" s="111">
        <f t="shared" ref="M109:M110" si="9">IF(RIGHT(S109)="U",(+H109-G109),0)</f>
        <v>6.3888888893416151E-2</v>
      </c>
      <c r="N109" s="111">
        <f t="shared" ref="N109:N110" si="10">IF(RIGHT(S109)="C",(+H109-G109),0)</f>
        <v>0</v>
      </c>
      <c r="O109" s="111">
        <f t="shared" ref="O109:O110" si="11">IF(RIGHT(S109)="D",(+H109-G109),0)</f>
        <v>0</v>
      </c>
      <c r="P109" s="77"/>
      <c r="Q109" s="77"/>
      <c r="R109" s="77"/>
      <c r="S109" s="1278" t="s">
        <v>104</v>
      </c>
      <c r="T109" s="1277" t="s">
        <v>703</v>
      </c>
      <c r="U109" s="122"/>
      <c r="V109" s="106"/>
      <c r="W109" s="107"/>
      <c r="X109" s="107"/>
      <c r="Y109" s="107"/>
      <c r="Z109" s="1232"/>
      <c r="AA109" s="108"/>
      <c r="AC109" s="1228" t="e">
        <f>VLOOKUP(B109,'AVBT_Septmber-17'!$B$18:$M$291,12,FALSE)</f>
        <v>#N/A</v>
      </c>
    </row>
    <row r="110" spans="1:29" s="102" customFormat="1" ht="30" customHeight="1" x14ac:dyDescent="0.25">
      <c r="A110" s="1381"/>
      <c r="B110" s="1366"/>
      <c r="C110" s="1383"/>
      <c r="D110" s="1387"/>
      <c r="E110" s="1385"/>
      <c r="F110" s="77"/>
      <c r="G110" s="1275">
        <v>42986.499305555553</v>
      </c>
      <c r="H110" s="1275">
        <v>42986.633333333331</v>
      </c>
      <c r="I110" s="77"/>
      <c r="J110" s="77"/>
      <c r="K110" s="77"/>
      <c r="L110" s="111">
        <f t="shared" si="8"/>
        <v>0</v>
      </c>
      <c r="M110" s="111">
        <f t="shared" si="9"/>
        <v>0.13402777777810115</v>
      </c>
      <c r="N110" s="111">
        <f t="shared" si="10"/>
        <v>0</v>
      </c>
      <c r="O110" s="111">
        <f t="shared" si="11"/>
        <v>0</v>
      </c>
      <c r="P110" s="77"/>
      <c r="Q110" s="77"/>
      <c r="R110" s="77"/>
      <c r="S110" s="1278" t="s">
        <v>104</v>
      </c>
      <c r="T110" s="1277" t="s">
        <v>704</v>
      </c>
      <c r="U110" s="122"/>
      <c r="V110" s="106"/>
      <c r="W110" s="107"/>
      <c r="X110" s="107"/>
      <c r="Y110" s="107"/>
      <c r="Z110" s="1232"/>
      <c r="AA110" s="108"/>
      <c r="AC110" s="1228" t="e">
        <f>VLOOKUP(B110,'AVBT_Septmber-17'!$B$18:$M$291,12,FALSE)</f>
        <v>#N/A</v>
      </c>
    </row>
    <row r="111" spans="1:29" s="102" customFormat="1" ht="30" customHeight="1" x14ac:dyDescent="0.25">
      <c r="A111" s="1388"/>
      <c r="B111" s="1373"/>
      <c r="C111" s="1389"/>
      <c r="D111" s="1460"/>
      <c r="E111" s="1390"/>
      <c r="F111" s="77"/>
      <c r="G111" s="1275">
        <v>43003.356944444444</v>
      </c>
      <c r="H111" s="1275">
        <v>43003.78402777778</v>
      </c>
      <c r="I111" s="77"/>
      <c r="J111" s="77"/>
      <c r="K111" s="77"/>
      <c r="L111" s="111">
        <f>IF(RIGHT(S111)="T",(+H111-G111),0)</f>
        <v>0.42708333333575865</v>
      </c>
      <c r="M111" s="111">
        <f>IF(RIGHT(S111)="U",(+H111-G111),0)</f>
        <v>0</v>
      </c>
      <c r="N111" s="111">
        <f>IF(RIGHT(S111)="C",(+H111-G111),0)</f>
        <v>0</v>
      </c>
      <c r="O111" s="111">
        <f>IF(RIGHT(S111)="D",(+H111-G111),0)</f>
        <v>0</v>
      </c>
      <c r="P111" s="77"/>
      <c r="Q111" s="77"/>
      <c r="R111" s="77"/>
      <c r="S111" s="1276" t="s">
        <v>81</v>
      </c>
      <c r="T111" s="1277" t="s">
        <v>701</v>
      </c>
      <c r="U111" s="122"/>
      <c r="V111" s="106"/>
      <c r="W111" s="107"/>
      <c r="X111" s="107"/>
      <c r="Y111" s="107"/>
      <c r="Z111" s="1232"/>
      <c r="AA111" s="108"/>
      <c r="AC111" s="1228" t="e">
        <f>VLOOKUP(B111,'AVBT_Septmber-17'!$B$18:$M$291,12,FALSE)</f>
        <v>#N/A</v>
      </c>
    </row>
    <row r="112" spans="1:29" s="188" customFormat="1" ht="30" customHeight="1" thickBot="1" x14ac:dyDescent="0.3">
      <c r="A112" s="82"/>
      <c r="B112" s="83"/>
      <c r="C112" s="84" t="s">
        <v>56</v>
      </c>
      <c r="D112" s="83"/>
      <c r="E112" s="85"/>
      <c r="F112" s="86" t="s">
        <v>54</v>
      </c>
      <c r="G112" s="87"/>
      <c r="H112" s="87"/>
      <c r="I112" s="86" t="s">
        <v>54</v>
      </c>
      <c r="J112" s="86" t="s">
        <v>54</v>
      </c>
      <c r="K112" s="86" t="s">
        <v>54</v>
      </c>
      <c r="L112" s="88">
        <f>SUM(L108:L111)</f>
        <v>0.42708333333575865</v>
      </c>
      <c r="M112" s="88">
        <f>SUM(M108:M111)</f>
        <v>0.19791666667151731</v>
      </c>
      <c r="N112" s="88">
        <f>SUM(N108:N111)</f>
        <v>0</v>
      </c>
      <c r="O112" s="88">
        <f>SUM(O108:O111)</f>
        <v>0</v>
      </c>
      <c r="P112" s="86" t="s">
        <v>54</v>
      </c>
      <c r="Q112" s="86" t="s">
        <v>54</v>
      </c>
      <c r="R112" s="86" t="s">
        <v>54</v>
      </c>
      <c r="S112" s="195"/>
      <c r="T112" s="116"/>
      <c r="U112" s="83"/>
      <c r="V112" s="128">
        <f>$AB$15-((N112*24))</f>
        <v>720</v>
      </c>
      <c r="W112" s="91">
        <v>515</v>
      </c>
      <c r="X112" s="92">
        <v>169.8</v>
      </c>
      <c r="Y112" s="196">
        <f>W112*X112</f>
        <v>87447</v>
      </c>
      <c r="Z112" s="128">
        <f>(Y112*(V112-L112*24))/V112</f>
        <v>86202.094791659605</v>
      </c>
      <c r="AA112" s="992">
        <f>(Z112/Y112)*100</f>
        <v>98.576388888880814</v>
      </c>
      <c r="AB112" s="230"/>
      <c r="AC112" s="1228" t="e">
        <f>VLOOKUP(B112,'AVBT_Septmber-17'!$B$18:$M$291,12,FALSE)</f>
        <v>#N/A</v>
      </c>
    </row>
    <row r="113" spans="1:39" s="76" customFormat="1" ht="30" customHeight="1" x14ac:dyDescent="0.25">
      <c r="A113" s="1361">
        <v>33</v>
      </c>
      <c r="B113" s="1339" t="s">
        <v>131</v>
      </c>
      <c r="C113" s="1377" t="s">
        <v>132</v>
      </c>
      <c r="D113" s="1369">
        <v>142.80000000000001</v>
      </c>
      <c r="E113" s="1029" t="s">
        <v>53</v>
      </c>
      <c r="F113" s="124" t="s">
        <v>54</v>
      </c>
      <c r="G113" s="78"/>
      <c r="H113" s="78"/>
      <c r="I113" s="124"/>
      <c r="J113" s="1020"/>
      <c r="K113" s="231"/>
      <c r="L113" s="133">
        <f>IF(RIGHT(S113)="T",(+H113-G113),0)</f>
        <v>0</v>
      </c>
      <c r="M113" s="133">
        <f>IF(RIGHT(S113)="U",(+H113-G113),0)</f>
        <v>0</v>
      </c>
      <c r="N113" s="133">
        <f>IF(RIGHT(S113)="C",(+H113-G113),0)</f>
        <v>0</v>
      </c>
      <c r="O113" s="133">
        <f>IF(RIGHT(S113)="D",(+H113-G113),0)</f>
        <v>0</v>
      </c>
      <c r="P113" s="66"/>
      <c r="Q113" s="66"/>
      <c r="R113" s="66"/>
      <c r="S113" s="97"/>
      <c r="T113" s="80"/>
      <c r="U113" s="66"/>
      <c r="V113" s="232"/>
      <c r="W113" s="233"/>
      <c r="X113" s="233"/>
      <c r="Y113" s="233"/>
      <c r="Z113" s="1238"/>
      <c r="AA113" s="234"/>
      <c r="AB113" s="235"/>
      <c r="AC113" s="1228" t="e">
        <f>VLOOKUP(B113,'AVBT_Septmber-17'!$B$18:$M$291,12,FALSE)</f>
        <v>#VALUE!</v>
      </c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</row>
    <row r="114" spans="1:39" s="76" customFormat="1" ht="30" customHeight="1" x14ac:dyDescent="0.25">
      <c r="A114" s="1362"/>
      <c r="B114" s="1391"/>
      <c r="C114" s="1378"/>
      <c r="D114" s="1370"/>
      <c r="E114" s="1029"/>
      <c r="F114" s="63"/>
      <c r="G114" s="78"/>
      <c r="H114" s="78"/>
      <c r="I114" s="63"/>
      <c r="J114" s="1021"/>
      <c r="K114" s="236"/>
      <c r="L114" s="111">
        <f>IF(RIGHT(S114)="T",(+H114-G114),0)</f>
        <v>0</v>
      </c>
      <c r="M114" s="111">
        <f>IF(RIGHT(S114)="U",(+H114-G114),0)</f>
        <v>0</v>
      </c>
      <c r="N114" s="111">
        <f>IF(RIGHT(S114)="C",(+H114-G114),0)</f>
        <v>0</v>
      </c>
      <c r="O114" s="111">
        <f>IF(RIGHT(S114)="D",(+H114-G114),0)</f>
        <v>0</v>
      </c>
      <c r="P114" s="65"/>
      <c r="Q114" s="65"/>
      <c r="R114" s="65"/>
      <c r="S114" s="97"/>
      <c r="T114" s="80"/>
      <c r="U114" s="65"/>
      <c r="V114" s="137"/>
      <c r="W114" s="237"/>
      <c r="X114" s="237"/>
      <c r="Y114" s="237"/>
      <c r="Z114" s="1239"/>
      <c r="AA114" s="238"/>
      <c r="AB114" s="235"/>
      <c r="AC114" s="1228" t="e">
        <f>VLOOKUP(B114,'AVBT_Septmber-17'!$B$18:$M$291,12,FALSE)</f>
        <v>#N/A</v>
      </c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</row>
    <row r="115" spans="1:39" s="38" customFormat="1" ht="30" customHeight="1" thickBot="1" x14ac:dyDescent="0.3">
      <c r="A115" s="239"/>
      <c r="B115" s="141"/>
      <c r="C115" s="140" t="s">
        <v>56</v>
      </c>
      <c r="D115" s="141"/>
      <c r="E115" s="177"/>
      <c r="F115" s="142" t="s">
        <v>54</v>
      </c>
      <c r="G115" s="143"/>
      <c r="H115" s="143"/>
      <c r="I115" s="142" t="s">
        <v>54</v>
      </c>
      <c r="J115" s="142" t="s">
        <v>54</v>
      </c>
      <c r="K115" s="248"/>
      <c r="L115" s="144">
        <f>SUM(L113:L114)</f>
        <v>0</v>
      </c>
      <c r="M115" s="144">
        <f>SUM(M113:M114)</f>
        <v>0</v>
      </c>
      <c r="N115" s="144">
        <f>SUM(N113:N114)</f>
        <v>0</v>
      </c>
      <c r="O115" s="144">
        <f>SUM(O113:O114)</f>
        <v>0</v>
      </c>
      <c r="P115" s="142" t="s">
        <v>54</v>
      </c>
      <c r="Q115" s="142" t="s">
        <v>54</v>
      </c>
      <c r="R115" s="142" t="s">
        <v>54</v>
      </c>
      <c r="S115" s="205"/>
      <c r="T115" s="145"/>
      <c r="U115" s="141"/>
      <c r="V115" s="206">
        <f>$AB$15-((N115*24))</f>
        <v>720</v>
      </c>
      <c r="W115" s="1046">
        <v>272</v>
      </c>
      <c r="X115" s="1053">
        <v>142.80000000000001</v>
      </c>
      <c r="Y115" s="207">
        <f>W115*X115</f>
        <v>38841.600000000006</v>
      </c>
      <c r="Z115" s="206">
        <f>(Y115*(V115-L115*24))/V115</f>
        <v>38841.600000000006</v>
      </c>
      <c r="AA115" s="208">
        <f>(Z115/Y115)*100</f>
        <v>100</v>
      </c>
      <c r="AB115" s="102"/>
      <c r="AC115" s="1228" t="e">
        <f>VLOOKUP(B115,'AVBT_Septmber-17'!$B$18:$M$291,12,FALSE)</f>
        <v>#N/A</v>
      </c>
    </row>
    <row r="116" spans="1:39" s="229" customFormat="1" ht="30" customHeight="1" x14ac:dyDescent="0.25">
      <c r="A116" s="1361">
        <v>19</v>
      </c>
      <c r="B116" s="1339" t="s">
        <v>105</v>
      </c>
      <c r="C116" s="1377" t="s">
        <v>106</v>
      </c>
      <c r="D116" s="1369">
        <v>82.8</v>
      </c>
      <c r="E116" s="1384" t="s">
        <v>53</v>
      </c>
      <c r="F116" s="96" t="s">
        <v>54</v>
      </c>
      <c r="G116" s="118"/>
      <c r="H116" s="78"/>
      <c r="I116" s="227"/>
      <c r="J116" s="227"/>
      <c r="K116" s="227"/>
      <c r="L116" s="133">
        <f>IF(RIGHT(S116)="T",(+H116-G116),0)</f>
        <v>0</v>
      </c>
      <c r="M116" s="133">
        <f>IF(RIGHT(S116)="U",(+H116-G116),0)</f>
        <v>0</v>
      </c>
      <c r="N116" s="133">
        <f>IF(RIGHT(S116)="C",(+H116-G116),0)</f>
        <v>0</v>
      </c>
      <c r="O116" s="133">
        <f>IF(RIGHT(S116)="D",(+H116-G116),0)</f>
        <v>0</v>
      </c>
      <c r="P116" s="112"/>
      <c r="Q116" s="112"/>
      <c r="R116" s="112"/>
      <c r="S116" s="97"/>
      <c r="T116" s="80"/>
      <c r="U116" s="112"/>
      <c r="V116" s="134"/>
      <c r="W116" s="135"/>
      <c r="X116" s="135"/>
      <c r="Y116" s="135"/>
      <c r="Z116" s="1235"/>
      <c r="AA116" s="136"/>
      <c r="AB116" s="228"/>
      <c r="AC116" s="1228" t="e">
        <f>VLOOKUP(B116,'AVBT_Septmber-17'!$B$18:$M$291,12,FALSE)</f>
        <v>#VALUE!</v>
      </c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</row>
    <row r="117" spans="1:39" s="229" customFormat="1" ht="30" customHeight="1" x14ac:dyDescent="0.25">
      <c r="A117" s="1436"/>
      <c r="B117" s="1373"/>
      <c r="C117" s="1437"/>
      <c r="D117" s="1376"/>
      <c r="E117" s="1390"/>
      <c r="F117" s="77"/>
      <c r="G117" s="78"/>
      <c r="H117" s="78"/>
      <c r="I117" s="1019"/>
      <c r="J117" s="1019"/>
      <c r="K117" s="1019"/>
      <c r="L117" s="111">
        <f>IF(RIGHT(S117)="T",(+H117-G117),0)</f>
        <v>0</v>
      </c>
      <c r="M117" s="111">
        <f>IF(RIGHT(S117)="U",(+H117-G117),0)</f>
        <v>0</v>
      </c>
      <c r="N117" s="111">
        <f>IF(RIGHT(S117)="C",(+H117-G117),0)</f>
        <v>0</v>
      </c>
      <c r="O117" s="111">
        <f>IF(RIGHT(S117)="D",(+H117-G117),0)</f>
        <v>0</v>
      </c>
      <c r="P117" s="65"/>
      <c r="Q117" s="65"/>
      <c r="R117" s="65"/>
      <c r="S117" s="97"/>
      <c r="T117" s="80"/>
      <c r="U117" s="65"/>
      <c r="V117" s="137"/>
      <c r="W117" s="138"/>
      <c r="X117" s="138"/>
      <c r="Y117" s="138"/>
      <c r="Z117" s="71"/>
      <c r="AA117" s="139"/>
      <c r="AB117" s="228"/>
      <c r="AC117" s="1228" t="e">
        <f>VLOOKUP(B117,'AVBT_Septmber-17'!$B$18:$M$291,12,FALSE)</f>
        <v>#N/A</v>
      </c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</row>
    <row r="118" spans="1:39" s="188" customFormat="1" ht="30" customHeight="1" thickBot="1" x14ac:dyDescent="0.3">
      <c r="A118" s="82"/>
      <c r="B118" s="83"/>
      <c r="C118" s="84" t="s">
        <v>56</v>
      </c>
      <c r="D118" s="83"/>
      <c r="E118" s="85"/>
      <c r="F118" s="86" t="s">
        <v>54</v>
      </c>
      <c r="G118" s="87"/>
      <c r="H118" s="87"/>
      <c r="I118" s="86" t="s">
        <v>54</v>
      </c>
      <c r="J118" s="86" t="s">
        <v>54</v>
      </c>
      <c r="K118" s="86" t="s">
        <v>54</v>
      </c>
      <c r="L118" s="88">
        <f>SUM(L116:L117)</f>
        <v>0</v>
      </c>
      <c r="M118" s="88">
        <f>SUM(M116:M117)</f>
        <v>0</v>
      </c>
      <c r="N118" s="88">
        <f>SUM(N116:N117)</f>
        <v>0</v>
      </c>
      <c r="O118" s="88">
        <f>SUM(O116:O117)</f>
        <v>0</v>
      </c>
      <c r="P118" s="86" t="s">
        <v>54</v>
      </c>
      <c r="Q118" s="86" t="s">
        <v>54</v>
      </c>
      <c r="R118" s="86" t="s">
        <v>54</v>
      </c>
      <c r="S118" s="195"/>
      <c r="T118" s="116"/>
      <c r="U118" s="83"/>
      <c r="V118" s="128">
        <f>$AB$15-((N118*24))</f>
        <v>720</v>
      </c>
      <c r="W118" s="197">
        <v>515</v>
      </c>
      <c r="X118" s="185">
        <v>82.8</v>
      </c>
      <c r="Y118" s="198">
        <f>W118*X118</f>
        <v>42642</v>
      </c>
      <c r="Z118" s="128">
        <f>(Y118*(V118-L118*24))/V118</f>
        <v>42642</v>
      </c>
      <c r="AA118" s="95">
        <f>(Z118/Y118)*100</f>
        <v>100</v>
      </c>
      <c r="AB118" s="230"/>
      <c r="AC118" s="1228" t="e">
        <f>VLOOKUP(B118,'AVBT_Septmber-17'!$B$18:$M$291,12,FALSE)</f>
        <v>#N/A</v>
      </c>
    </row>
    <row r="119" spans="1:39" s="102" customFormat="1" ht="30" customHeight="1" x14ac:dyDescent="0.25">
      <c r="A119" s="1380">
        <v>20</v>
      </c>
      <c r="B119" s="1365" t="s">
        <v>107</v>
      </c>
      <c r="C119" s="1382" t="s">
        <v>108</v>
      </c>
      <c r="D119" s="1369">
        <v>211.547</v>
      </c>
      <c r="E119" s="1384" t="s">
        <v>53</v>
      </c>
      <c r="F119" s="96" t="s">
        <v>54</v>
      </c>
      <c r="G119" s="1275">
        <v>42989.336805555555</v>
      </c>
      <c r="H119" s="1275">
        <v>42989.801388888889</v>
      </c>
      <c r="I119" s="96" t="s">
        <v>54</v>
      </c>
      <c r="J119" s="96" t="s">
        <v>54</v>
      </c>
      <c r="K119" s="96" t="s">
        <v>54</v>
      </c>
      <c r="L119" s="133">
        <f>IF(RIGHT(S119)="T",(+H119-G119),0)</f>
        <v>0.46458333333430346</v>
      </c>
      <c r="M119" s="133">
        <f>IF(RIGHT(S119)="U",(+H119-G119),0)</f>
        <v>0</v>
      </c>
      <c r="N119" s="133">
        <f>IF(RIGHT(S119)="C",(+H119-G119),0)</f>
        <v>0</v>
      </c>
      <c r="O119" s="133">
        <f>IF(RIGHT(S119)="D",(+H119-G119),0)</f>
        <v>0</v>
      </c>
      <c r="P119" s="96" t="s">
        <v>54</v>
      </c>
      <c r="Q119" s="96" t="s">
        <v>54</v>
      </c>
      <c r="R119" s="96" t="s">
        <v>54</v>
      </c>
      <c r="S119" s="1276" t="s">
        <v>81</v>
      </c>
      <c r="T119" s="1277" t="s">
        <v>705</v>
      </c>
      <c r="U119" s="98"/>
      <c r="V119" s="199"/>
      <c r="W119" s="200"/>
      <c r="X119" s="200"/>
      <c r="Y119" s="200"/>
      <c r="Z119" s="1233"/>
      <c r="AA119" s="193"/>
      <c r="AC119" s="1228" t="e">
        <f>VLOOKUP(B119,'AVBT_Septmber-17'!$B$18:$M$291,12,FALSE)</f>
        <v>#VALUE!</v>
      </c>
    </row>
    <row r="120" spans="1:39" s="102" customFormat="1" ht="30" customHeight="1" x14ac:dyDescent="0.25">
      <c r="A120" s="1381"/>
      <c r="B120" s="1366"/>
      <c r="C120" s="1383"/>
      <c r="D120" s="1370"/>
      <c r="E120" s="1385"/>
      <c r="F120" s="77"/>
      <c r="G120" s="1275">
        <v>42990.345833333333</v>
      </c>
      <c r="H120" s="1275">
        <v>42990.823611111111</v>
      </c>
      <c r="I120" s="77"/>
      <c r="J120" s="77"/>
      <c r="K120" s="77"/>
      <c r="L120" s="111">
        <f>IF(RIGHT(S120)="T",(+H120-G120),0)</f>
        <v>0.47777777777810115</v>
      </c>
      <c r="M120" s="111">
        <f>IF(RIGHT(S120)="U",(+H120-G120),0)</f>
        <v>0</v>
      </c>
      <c r="N120" s="111">
        <f>IF(RIGHT(S120)="C",(+H120-G120),0)</f>
        <v>0</v>
      </c>
      <c r="O120" s="111">
        <f>IF(RIGHT(S120)="D",(+H120-G120),0)</f>
        <v>0</v>
      </c>
      <c r="P120" s="77"/>
      <c r="Q120" s="77"/>
      <c r="R120" s="77"/>
      <c r="S120" s="1276" t="s">
        <v>81</v>
      </c>
      <c r="T120" s="1277" t="s">
        <v>706</v>
      </c>
      <c r="U120" s="122"/>
      <c r="V120" s="106"/>
      <c r="W120" s="107"/>
      <c r="X120" s="107"/>
      <c r="Y120" s="107"/>
      <c r="Z120" s="1232"/>
      <c r="AA120" s="108"/>
      <c r="AC120" s="1228" t="e">
        <f>VLOOKUP(B120,'AVBT_Septmber-17'!$B$18:$M$291,12,FALSE)</f>
        <v>#N/A</v>
      </c>
    </row>
    <row r="121" spans="1:39" s="102" customFormat="1" ht="30" customHeight="1" x14ac:dyDescent="0.25">
      <c r="A121" s="1381"/>
      <c r="B121" s="1391"/>
      <c r="C121" s="1383"/>
      <c r="D121" s="1370"/>
      <c r="E121" s="1385"/>
      <c r="F121" s="77"/>
      <c r="G121" s="1275">
        <v>43001.11041666667</v>
      </c>
      <c r="H121" s="1275">
        <v>43004.549305555556</v>
      </c>
      <c r="I121" s="77"/>
      <c r="J121" s="77"/>
      <c r="K121" s="77"/>
      <c r="L121" s="111">
        <f>IF(RIGHT(S121)="T",(+H121-G121),0)</f>
        <v>0</v>
      </c>
      <c r="M121" s="111">
        <f>IF(RIGHT(S121)="U",(+H121-G121),0)</f>
        <v>0</v>
      </c>
      <c r="N121" s="111">
        <f>IF(RIGHT(S121)="C",(+H121-G121),0)</f>
        <v>0</v>
      </c>
      <c r="O121" s="111">
        <f>IF(RIGHT(S121)="D",(+H121-G121),0)</f>
        <v>3.4388888888861402</v>
      </c>
      <c r="P121" s="77"/>
      <c r="Q121" s="77"/>
      <c r="R121" s="77"/>
      <c r="S121" s="1276" t="s">
        <v>66</v>
      </c>
      <c r="T121" s="1277" t="s">
        <v>707</v>
      </c>
      <c r="U121" s="122"/>
      <c r="V121" s="106"/>
      <c r="W121" s="107"/>
      <c r="X121" s="107"/>
      <c r="Y121" s="107"/>
      <c r="Z121" s="1232"/>
      <c r="AA121" s="108"/>
      <c r="AC121" s="1228" t="e">
        <f>VLOOKUP(B121,'AVBT_Septmber-17'!$B$18:$M$291,12,FALSE)</f>
        <v>#N/A</v>
      </c>
    </row>
    <row r="122" spans="1:39" s="38" customFormat="1" ht="30" customHeight="1" thickBot="1" x14ac:dyDescent="0.3">
      <c r="A122" s="82"/>
      <c r="B122" s="83"/>
      <c r="C122" s="84" t="s">
        <v>56</v>
      </c>
      <c r="D122" s="83"/>
      <c r="E122" s="85"/>
      <c r="F122" s="86" t="s">
        <v>54</v>
      </c>
      <c r="G122" s="87"/>
      <c r="H122" s="87"/>
      <c r="I122" s="86" t="s">
        <v>54</v>
      </c>
      <c r="J122" s="86" t="s">
        <v>54</v>
      </c>
      <c r="K122" s="86" t="s">
        <v>54</v>
      </c>
      <c r="L122" s="88">
        <f>SUM(L119:L121)</f>
        <v>0.94236111111240461</v>
      </c>
      <c r="M122" s="88">
        <f>SUM(M119:M121)</f>
        <v>0</v>
      </c>
      <c r="N122" s="88">
        <f>SUM(N119:N121)</f>
        <v>0</v>
      </c>
      <c r="O122" s="88">
        <f>SUM(O119:O121)</f>
        <v>3.4388888888861402</v>
      </c>
      <c r="P122" s="86" t="s">
        <v>54</v>
      </c>
      <c r="Q122" s="86" t="s">
        <v>54</v>
      </c>
      <c r="R122" s="86" t="s">
        <v>54</v>
      </c>
      <c r="S122" s="195"/>
      <c r="T122" s="116"/>
      <c r="U122" s="83"/>
      <c r="V122" s="128">
        <f>$AB$15-((N122*24))</f>
        <v>720</v>
      </c>
      <c r="W122" s="197">
        <v>403</v>
      </c>
      <c r="X122" s="185">
        <v>211.547</v>
      </c>
      <c r="Y122" s="198">
        <f>W122*X122</f>
        <v>85253.440999999992</v>
      </c>
      <c r="Z122" s="128">
        <f>(Y122*(V122-L122*24))/V122</f>
        <v>82575.456753769467</v>
      </c>
      <c r="AA122" s="95">
        <f>(Z122/Y122)*100</f>
        <v>96.858796296291999</v>
      </c>
      <c r="AB122" s="102"/>
      <c r="AC122" s="1228" t="e">
        <f>VLOOKUP(B122,'AVBT_Septmber-17'!$B$18:$M$291,12,FALSE)</f>
        <v>#N/A</v>
      </c>
    </row>
    <row r="123" spans="1:39" s="76" customFormat="1" ht="30" customHeight="1" x14ac:dyDescent="0.25">
      <c r="A123" s="1361">
        <v>21</v>
      </c>
      <c r="B123" s="1323" t="s">
        <v>109</v>
      </c>
      <c r="C123" s="1377" t="s">
        <v>110</v>
      </c>
      <c r="D123" s="1369">
        <v>144</v>
      </c>
      <c r="E123" s="1349" t="s">
        <v>53</v>
      </c>
      <c r="F123" s="124" t="s">
        <v>54</v>
      </c>
      <c r="G123" s="1275">
        <v>42979.320138888892</v>
      </c>
      <c r="H123" s="1275">
        <v>42983.522916666669</v>
      </c>
      <c r="I123" s="124"/>
      <c r="J123" s="1020"/>
      <c r="K123" s="231"/>
      <c r="L123" s="133">
        <f>IF(RIGHT(S123)="T",(+H123-G123),0)</f>
        <v>0</v>
      </c>
      <c r="M123" s="133">
        <f>IF(RIGHT(S123)="U",(+H123-G123),0)</f>
        <v>0</v>
      </c>
      <c r="N123" s="133">
        <f>IF(RIGHT(S123)="C",(+H123-G123),0)</f>
        <v>0</v>
      </c>
      <c r="O123" s="133">
        <f>IF(RIGHT(S123)="D",(+H123-G123),0)</f>
        <v>4.202777777776646</v>
      </c>
      <c r="P123" s="66"/>
      <c r="Q123" s="66"/>
      <c r="R123" s="66"/>
      <c r="S123" s="1276" t="s">
        <v>66</v>
      </c>
      <c r="T123" s="1277" t="s">
        <v>708</v>
      </c>
      <c r="U123" s="66"/>
      <c r="V123" s="232"/>
      <c r="W123" s="233"/>
      <c r="X123" s="233"/>
      <c r="Y123" s="233"/>
      <c r="Z123" s="1238"/>
      <c r="AA123" s="234"/>
      <c r="AB123" s="235"/>
      <c r="AC123" s="1228" t="e">
        <f>VLOOKUP(B123,'AVBT_Septmber-17'!$B$18:$M$291,12,FALSE)</f>
        <v>#VALUE!</v>
      </c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</row>
    <row r="124" spans="1:39" s="76" customFormat="1" ht="30" customHeight="1" x14ac:dyDescent="0.25">
      <c r="A124" s="1362"/>
      <c r="B124" s="1373"/>
      <c r="C124" s="1378"/>
      <c r="D124" s="1370"/>
      <c r="E124" s="1461"/>
      <c r="F124" s="63"/>
      <c r="G124" s="78"/>
      <c r="H124" s="78"/>
      <c r="I124" s="63"/>
      <c r="J124" s="1021"/>
      <c r="K124" s="236"/>
      <c r="L124" s="111">
        <f>IF(RIGHT(S124)="T",(+H124-G124),0)</f>
        <v>0</v>
      </c>
      <c r="M124" s="111">
        <f>IF(RIGHT(S124)="U",(+H124-G124),0)</f>
        <v>0</v>
      </c>
      <c r="N124" s="111">
        <f>IF(RIGHT(S124)="C",(+H124-G124),0)</f>
        <v>0</v>
      </c>
      <c r="O124" s="111">
        <f>IF(RIGHT(S124)="D",(+H124-G124),0)</f>
        <v>0</v>
      </c>
      <c r="P124" s="65"/>
      <c r="Q124" s="65"/>
      <c r="R124" s="65"/>
      <c r="S124" s="97"/>
      <c r="T124" s="80"/>
      <c r="U124" s="65"/>
      <c r="V124" s="137"/>
      <c r="W124" s="237"/>
      <c r="X124" s="237"/>
      <c r="Y124" s="237"/>
      <c r="Z124" s="1239"/>
      <c r="AA124" s="238"/>
      <c r="AB124" s="235"/>
      <c r="AC124" s="1228" t="e">
        <f>VLOOKUP(B124,'AVBT_Septmber-17'!$B$18:$M$291,12,FALSE)</f>
        <v>#N/A</v>
      </c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</row>
    <row r="125" spans="1:39" s="188" customFormat="1" ht="30" customHeight="1" thickBot="1" x14ac:dyDescent="0.3">
      <c r="A125" s="239"/>
      <c r="B125" s="141"/>
      <c r="C125" s="140" t="s">
        <v>56</v>
      </c>
      <c r="D125" s="141"/>
      <c r="E125" s="177"/>
      <c r="F125" s="142" t="s">
        <v>54</v>
      </c>
      <c r="G125" s="143"/>
      <c r="H125" s="143"/>
      <c r="I125" s="142" t="s">
        <v>54</v>
      </c>
      <c r="J125" s="142" t="s">
        <v>54</v>
      </c>
      <c r="K125" s="240"/>
      <c r="L125" s="144">
        <f>SUM(L123:L124)</f>
        <v>0</v>
      </c>
      <c r="M125" s="144">
        <f>SUM(M123:M124)</f>
        <v>0</v>
      </c>
      <c r="N125" s="144">
        <f>SUM(N123:N124)</f>
        <v>0</v>
      </c>
      <c r="O125" s="144">
        <f>SUM(O123:O124)</f>
        <v>4.202777777776646</v>
      </c>
      <c r="P125" s="142" t="s">
        <v>54</v>
      </c>
      <c r="Q125" s="142" t="s">
        <v>54</v>
      </c>
      <c r="R125" s="142" t="s">
        <v>54</v>
      </c>
      <c r="S125" s="205"/>
      <c r="T125" s="145"/>
      <c r="U125" s="141"/>
      <c r="V125" s="206">
        <f>$AB$15-((N125*24))</f>
        <v>720</v>
      </c>
      <c r="W125" s="91">
        <v>331</v>
      </c>
      <c r="X125" s="92">
        <v>144</v>
      </c>
      <c r="Y125" s="196">
        <f>W125*X125</f>
        <v>47664</v>
      </c>
      <c r="Z125" s="206">
        <f>(Y125*(V125-L125*24))/V125</f>
        <v>47664</v>
      </c>
      <c r="AA125" s="992">
        <f>(Z125/Y125)*100</f>
        <v>100</v>
      </c>
      <c r="AB125" s="230"/>
      <c r="AC125" s="1228" t="e">
        <f>VLOOKUP(B125,'AVBT_Septmber-17'!$B$18:$M$291,12,FALSE)</f>
        <v>#N/A</v>
      </c>
    </row>
    <row r="126" spans="1:39" s="76" customFormat="1" ht="30" customHeight="1" x14ac:dyDescent="0.25">
      <c r="A126" s="1361">
        <v>22</v>
      </c>
      <c r="B126" s="1323" t="s">
        <v>111</v>
      </c>
      <c r="C126" s="1377" t="s">
        <v>112</v>
      </c>
      <c r="D126" s="1369">
        <v>144</v>
      </c>
      <c r="E126" s="1349" t="s">
        <v>53</v>
      </c>
      <c r="F126" s="124" t="s">
        <v>54</v>
      </c>
      <c r="G126" s="1275">
        <v>42979.320833333331</v>
      </c>
      <c r="H126" s="1275">
        <v>42979.518055555556</v>
      </c>
      <c r="I126" s="124"/>
      <c r="J126" s="1020"/>
      <c r="K126" s="231"/>
      <c r="L126" s="133">
        <f>IF(RIGHT(S126)="T",(+H126-G126),0)</f>
        <v>0</v>
      </c>
      <c r="M126" s="133">
        <f>IF(RIGHT(S126)="U",(+H126-G126),0)</f>
        <v>0</v>
      </c>
      <c r="N126" s="133">
        <f>IF(RIGHT(S126)="C",(+H126-G126),0)</f>
        <v>0</v>
      </c>
      <c r="O126" s="133">
        <f>IF(RIGHT(S126)="D",(+H126-G126),0)</f>
        <v>0.19722222222480923</v>
      </c>
      <c r="P126" s="66"/>
      <c r="Q126" s="66"/>
      <c r="R126" s="66"/>
      <c r="S126" s="1276" t="s">
        <v>66</v>
      </c>
      <c r="T126" s="1277" t="s">
        <v>708</v>
      </c>
      <c r="U126" s="66"/>
      <c r="V126" s="232"/>
      <c r="W126" s="233"/>
      <c r="X126" s="233"/>
      <c r="Y126" s="233"/>
      <c r="Z126" s="1238"/>
      <c r="AA126" s="234"/>
      <c r="AB126" s="235"/>
      <c r="AC126" s="1228" t="e">
        <f>VLOOKUP(B126,'AVBT_Septmber-17'!$B$18:$M$291,12,FALSE)</f>
        <v>#VALUE!</v>
      </c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</row>
    <row r="127" spans="1:39" s="76" customFormat="1" ht="30" customHeight="1" x14ac:dyDescent="0.25">
      <c r="A127" s="1362"/>
      <c r="B127" s="1462"/>
      <c r="C127" s="1378"/>
      <c r="D127" s="1370"/>
      <c r="E127" s="1461"/>
      <c r="F127" s="63"/>
      <c r="G127" s="78"/>
      <c r="H127" s="78"/>
      <c r="I127" s="63"/>
      <c r="J127" s="1021"/>
      <c r="K127" s="236"/>
      <c r="L127" s="111">
        <f>IF(RIGHT(S127)="T",(+H127-G127),0)</f>
        <v>0</v>
      </c>
      <c r="M127" s="111">
        <f>IF(RIGHT(S127)="U",(+H127-G127),0)</f>
        <v>0</v>
      </c>
      <c r="N127" s="111">
        <f>IF(RIGHT(S127)="C",(+H127-G127),0)</f>
        <v>0</v>
      </c>
      <c r="O127" s="111">
        <f>IF(RIGHT(S127)="D",(+H127-G127),0)</f>
        <v>0</v>
      </c>
      <c r="P127" s="65"/>
      <c r="Q127" s="65"/>
      <c r="R127" s="65"/>
      <c r="S127" s="866"/>
      <c r="T127" s="80"/>
      <c r="U127" s="65"/>
      <c r="V127" s="137"/>
      <c r="W127" s="237"/>
      <c r="X127" s="237"/>
      <c r="Y127" s="237"/>
      <c r="Z127" s="1239"/>
      <c r="AA127" s="238"/>
      <c r="AB127" s="235"/>
      <c r="AC127" s="1228" t="e">
        <f>VLOOKUP(B127,'AVBT_Septmber-17'!$B$18:$M$291,12,FALSE)</f>
        <v>#N/A</v>
      </c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</row>
    <row r="128" spans="1:39" s="188" customFormat="1" ht="30" customHeight="1" thickBot="1" x14ac:dyDescent="0.3">
      <c r="A128" s="239"/>
      <c r="B128" s="141"/>
      <c r="C128" s="140" t="s">
        <v>56</v>
      </c>
      <c r="D128" s="141"/>
      <c r="E128" s="177"/>
      <c r="F128" s="142" t="s">
        <v>54</v>
      </c>
      <c r="G128" s="143"/>
      <c r="H128" s="143"/>
      <c r="I128" s="142" t="s">
        <v>54</v>
      </c>
      <c r="J128" s="142" t="s">
        <v>54</v>
      </c>
      <c r="K128" s="240"/>
      <c r="L128" s="144">
        <f>SUM(L126:L127)</f>
        <v>0</v>
      </c>
      <c r="M128" s="144">
        <f>SUM(M126:M127)</f>
        <v>0</v>
      </c>
      <c r="N128" s="144">
        <f>SUM(N126:N127)</f>
        <v>0</v>
      </c>
      <c r="O128" s="144">
        <f>SUM(O126:O127)</f>
        <v>0.19722222222480923</v>
      </c>
      <c r="P128" s="142" t="s">
        <v>54</v>
      </c>
      <c r="Q128" s="142" t="s">
        <v>54</v>
      </c>
      <c r="R128" s="142" t="s">
        <v>54</v>
      </c>
      <c r="S128" s="205"/>
      <c r="T128" s="145"/>
      <c r="U128" s="141"/>
      <c r="V128" s="206">
        <f>$AB$15-((N128*24))</f>
        <v>720</v>
      </c>
      <c r="W128" s="241">
        <v>331</v>
      </c>
      <c r="X128" s="242">
        <v>144</v>
      </c>
      <c r="Y128" s="243">
        <f>W128*X128</f>
        <v>47664</v>
      </c>
      <c r="Z128" s="206">
        <f>(Y128*(V128-L128*24))/V128</f>
        <v>47664</v>
      </c>
      <c r="AA128" s="994">
        <f>(Z128/Y128)*100</f>
        <v>100</v>
      </c>
      <c r="AB128" s="230"/>
      <c r="AC128" s="1228" t="e">
        <f>VLOOKUP(B128,'AVBT_Septmber-17'!$B$18:$M$291,12,FALSE)</f>
        <v>#N/A</v>
      </c>
    </row>
    <row r="129" spans="1:29" s="102" customFormat="1" ht="30" customHeight="1" x14ac:dyDescent="0.25">
      <c r="A129" s="1380">
        <v>23</v>
      </c>
      <c r="B129" s="1365" t="s">
        <v>113</v>
      </c>
      <c r="C129" s="1382" t="s">
        <v>114</v>
      </c>
      <c r="D129" s="1369">
        <v>132.428</v>
      </c>
      <c r="E129" s="1384" t="s">
        <v>53</v>
      </c>
      <c r="F129" s="96" t="s">
        <v>54</v>
      </c>
      <c r="G129" s="78"/>
      <c r="H129" s="78"/>
      <c r="I129" s="96" t="s">
        <v>54</v>
      </c>
      <c r="J129" s="96" t="s">
        <v>54</v>
      </c>
      <c r="K129" s="96" t="s">
        <v>54</v>
      </c>
      <c r="L129" s="209">
        <f>IF(RIGHT(S129)="T",(+H129-G129),0)</f>
        <v>0</v>
      </c>
      <c r="M129" s="209">
        <f>IF(RIGHT(S129)="U",(+H129-G129),0)</f>
        <v>0</v>
      </c>
      <c r="N129" s="209">
        <f>IF(RIGHT(S129)="C",(+H129-G129),0)</f>
        <v>0</v>
      </c>
      <c r="O129" s="209">
        <f>IF(RIGHT(S129)="D",(+H129-G129),0)</f>
        <v>0</v>
      </c>
      <c r="P129" s="96" t="s">
        <v>54</v>
      </c>
      <c r="Q129" s="96" t="s">
        <v>54</v>
      </c>
      <c r="R129" s="96" t="s">
        <v>54</v>
      </c>
      <c r="S129" s="97"/>
      <c r="T129" s="80"/>
      <c r="U129" s="98"/>
      <c r="V129" s="199"/>
      <c r="W129" s="200"/>
      <c r="X129" s="200"/>
      <c r="Y129" s="200"/>
      <c r="Z129" s="1233"/>
      <c r="AA129" s="193"/>
      <c r="AC129" s="1228" t="e">
        <f>VLOOKUP(B129,'AVBT_Septmber-17'!$B$18:$M$291,12,FALSE)</f>
        <v>#VALUE!</v>
      </c>
    </row>
    <row r="130" spans="1:29" s="102" customFormat="1" ht="30" customHeight="1" x14ac:dyDescent="0.25">
      <c r="A130" s="1388"/>
      <c r="B130" s="1373"/>
      <c r="C130" s="1389"/>
      <c r="D130" s="1376"/>
      <c r="E130" s="1390"/>
      <c r="F130" s="77"/>
      <c r="G130" s="78"/>
      <c r="H130" s="78"/>
      <c r="I130" s="77"/>
      <c r="J130" s="77"/>
      <c r="K130" s="77"/>
      <c r="L130" s="111">
        <f>IF(RIGHT(S130)="T",(+H130-G130),0)</f>
        <v>0</v>
      </c>
      <c r="M130" s="111">
        <f>IF(RIGHT(S130)="U",(+H130-G130),0)</f>
        <v>0</v>
      </c>
      <c r="N130" s="111">
        <f>IF(RIGHT(S130)="C",(+H130-G130),0)</f>
        <v>0</v>
      </c>
      <c r="O130" s="111">
        <f>IF(RIGHT(S130)="D",(+H130-G130),0)</f>
        <v>0</v>
      </c>
      <c r="P130" s="77"/>
      <c r="Q130" s="77"/>
      <c r="R130" s="77"/>
      <c r="S130" s="97"/>
      <c r="T130" s="80"/>
      <c r="U130" s="122"/>
      <c r="V130" s="106"/>
      <c r="W130" s="107"/>
      <c r="X130" s="107"/>
      <c r="Y130" s="107"/>
      <c r="Z130" s="1232"/>
      <c r="AA130" s="108"/>
      <c r="AC130" s="1228" t="e">
        <f>VLOOKUP(B130,'AVBT_Septmber-17'!$B$18:$M$291,12,FALSE)</f>
        <v>#N/A</v>
      </c>
    </row>
    <row r="131" spans="1:29" s="38" customFormat="1" ht="30" customHeight="1" thickBot="1" x14ac:dyDescent="0.3">
      <c r="A131" s="82"/>
      <c r="B131" s="83"/>
      <c r="C131" s="84" t="s">
        <v>56</v>
      </c>
      <c r="D131" s="83"/>
      <c r="E131" s="85"/>
      <c r="F131" s="86" t="s">
        <v>54</v>
      </c>
      <c r="G131" s="87"/>
      <c r="H131" s="87"/>
      <c r="I131" s="86" t="s">
        <v>54</v>
      </c>
      <c r="J131" s="86" t="s">
        <v>54</v>
      </c>
      <c r="K131" s="158"/>
      <c r="L131" s="88">
        <f>SUM(L129:L130)</f>
        <v>0</v>
      </c>
      <c r="M131" s="88">
        <f>SUM(M129:M130)</f>
        <v>0</v>
      </c>
      <c r="N131" s="88">
        <f>SUM(N129:N130)</f>
        <v>0</v>
      </c>
      <c r="O131" s="88">
        <f>SUM(O129:O130)</f>
        <v>0</v>
      </c>
      <c r="P131" s="86" t="s">
        <v>54</v>
      </c>
      <c r="Q131" s="86" t="s">
        <v>54</v>
      </c>
      <c r="R131" s="86" t="s">
        <v>54</v>
      </c>
      <c r="S131" s="195"/>
      <c r="T131" s="116"/>
      <c r="U131" s="83"/>
      <c r="V131" s="128">
        <f>$AB$15-((N131*24))</f>
        <v>720</v>
      </c>
      <c r="W131" s="197">
        <v>515</v>
      </c>
      <c r="X131" s="185">
        <v>132.428</v>
      </c>
      <c r="Y131" s="198">
        <f>W131*X131</f>
        <v>68200.42</v>
      </c>
      <c r="Z131" s="128">
        <f>(Y131*(V131-L131*24))/V131</f>
        <v>68200.42</v>
      </c>
      <c r="AA131" s="95">
        <f>(Z131/Y131)*100</f>
        <v>100</v>
      </c>
      <c r="AB131" s="102"/>
      <c r="AC131" s="1228" t="e">
        <f>VLOOKUP(B131,'AVBT_Septmber-17'!$B$18:$M$291,12,FALSE)</f>
        <v>#N/A</v>
      </c>
    </row>
    <row r="132" spans="1:29" s="230" customFormat="1" ht="30" customHeight="1" x14ac:dyDescent="0.25">
      <c r="A132" s="1380">
        <v>24</v>
      </c>
      <c r="B132" s="1365" t="s">
        <v>115</v>
      </c>
      <c r="C132" s="1382" t="s">
        <v>116</v>
      </c>
      <c r="D132" s="1369">
        <v>48.427999999999997</v>
      </c>
      <c r="E132" s="1384" t="s">
        <v>53</v>
      </c>
      <c r="F132" s="96" t="s">
        <v>54</v>
      </c>
      <c r="G132" s="1275">
        <v>42979.170138888891</v>
      </c>
      <c r="H132" s="1275">
        <v>42980.843055555553</v>
      </c>
      <c r="I132" s="96" t="s">
        <v>54</v>
      </c>
      <c r="J132" s="96" t="s">
        <v>54</v>
      </c>
      <c r="K132" s="227"/>
      <c r="L132" s="133">
        <f>IF(RIGHT(S132)="T",(+H132-G132),0)</f>
        <v>0</v>
      </c>
      <c r="M132" s="133">
        <f>IF(RIGHT(S132)="U",(+H132-G132),0)</f>
        <v>0</v>
      </c>
      <c r="N132" s="133">
        <f>IF(RIGHT(S132)="C",(+H132-G132),0)</f>
        <v>0</v>
      </c>
      <c r="O132" s="133">
        <f>IF(RIGHT(S132)="D",(+H132-G132),0)</f>
        <v>1.6729166666627862</v>
      </c>
      <c r="P132" s="96" t="s">
        <v>54</v>
      </c>
      <c r="Q132" s="96" t="s">
        <v>54</v>
      </c>
      <c r="R132" s="96" t="s">
        <v>54</v>
      </c>
      <c r="S132" s="1276" t="s">
        <v>66</v>
      </c>
      <c r="T132" s="1277" t="s">
        <v>709</v>
      </c>
      <c r="U132" s="244"/>
      <c r="V132" s="99"/>
      <c r="W132" s="100"/>
      <c r="X132" s="100"/>
      <c r="Y132" s="100"/>
      <c r="Z132" s="1229"/>
      <c r="AA132" s="101"/>
      <c r="AC132" s="1228" t="e">
        <f>VLOOKUP(B132,'AVBT_Septmber-17'!$B$18:$M$291,12,FALSE)</f>
        <v>#VALUE!</v>
      </c>
    </row>
    <row r="133" spans="1:29" s="230" customFormat="1" ht="30" customHeight="1" x14ac:dyDescent="0.25">
      <c r="A133" s="1381"/>
      <c r="B133" s="1391"/>
      <c r="C133" s="1383"/>
      <c r="D133" s="1370"/>
      <c r="E133" s="1385"/>
      <c r="F133" s="103"/>
      <c r="G133" s="1275">
        <v>43001.09097222222</v>
      </c>
      <c r="H133" s="1275">
        <v>43003.464583333334</v>
      </c>
      <c r="I133" s="103"/>
      <c r="J133" s="103"/>
      <c r="K133" s="1041"/>
      <c r="L133" s="111">
        <f>IF(RIGHT(S133)="T",(+H133-G133),0)</f>
        <v>0</v>
      </c>
      <c r="M133" s="111">
        <f>IF(RIGHT(S133)="U",(+H133-G133),0)</f>
        <v>0</v>
      </c>
      <c r="N133" s="111">
        <f>IF(RIGHT(S133)="C",(+H133-G133),0)</f>
        <v>0</v>
      </c>
      <c r="O133" s="111">
        <f>IF(RIGHT(S133)="D",(+H133-G133),0)</f>
        <v>2.3736111111138598</v>
      </c>
      <c r="P133" s="103"/>
      <c r="Q133" s="103"/>
      <c r="R133" s="103"/>
      <c r="S133" s="1276" t="s">
        <v>66</v>
      </c>
      <c r="T133" s="1277" t="s">
        <v>710</v>
      </c>
      <c r="U133" s="245"/>
      <c r="V133" s="106"/>
      <c r="W133" s="107"/>
      <c r="X133" s="107"/>
      <c r="Y133" s="107"/>
      <c r="Z133" s="1232"/>
      <c r="AA133" s="108"/>
      <c r="AC133" s="1228" t="e">
        <f>VLOOKUP(B133,'AVBT_Septmber-17'!$B$18:$M$291,12,FALSE)</f>
        <v>#N/A</v>
      </c>
    </row>
    <row r="134" spans="1:29" s="188" customFormat="1" ht="30" customHeight="1" thickBot="1" x14ac:dyDescent="0.3">
      <c r="A134" s="82"/>
      <c r="B134" s="83"/>
      <c r="C134" s="84" t="s">
        <v>56</v>
      </c>
      <c r="D134" s="83"/>
      <c r="E134" s="85"/>
      <c r="F134" s="86" t="s">
        <v>54</v>
      </c>
      <c r="G134" s="87"/>
      <c r="H134" s="87"/>
      <c r="I134" s="86" t="s">
        <v>54</v>
      </c>
      <c r="J134" s="86" t="s">
        <v>54</v>
      </c>
      <c r="K134" s="246"/>
      <c r="L134" s="88">
        <f>SUM(L132:L133)</f>
        <v>0</v>
      </c>
      <c r="M134" s="88">
        <f>SUM(M132:M133)</f>
        <v>0</v>
      </c>
      <c r="N134" s="88">
        <f>SUM(N132:N133)</f>
        <v>0</v>
      </c>
      <c r="O134" s="88">
        <f>SUM(O132:O133)</f>
        <v>4.046527777776646</v>
      </c>
      <c r="P134" s="86" t="s">
        <v>54</v>
      </c>
      <c r="Q134" s="86" t="s">
        <v>54</v>
      </c>
      <c r="R134" s="86" t="s">
        <v>54</v>
      </c>
      <c r="S134" s="195"/>
      <c r="T134" s="116"/>
      <c r="U134" s="83"/>
      <c r="V134" s="128">
        <f>$AB$15-((N134*24))</f>
        <v>720</v>
      </c>
      <c r="W134" s="197">
        <v>515</v>
      </c>
      <c r="X134" s="185">
        <v>48.427999999999997</v>
      </c>
      <c r="Y134" s="198">
        <f>W134*X134</f>
        <v>24940.42</v>
      </c>
      <c r="Z134" s="128">
        <f>(Y134*(V134-L134*24))/V134</f>
        <v>24940.42</v>
      </c>
      <c r="AA134" s="95">
        <f>(Z134/Y134)*100</f>
        <v>100</v>
      </c>
      <c r="AB134" s="230"/>
      <c r="AC134" s="1228" t="e">
        <f>VLOOKUP(B134,'AVBT_Septmber-17'!$B$18:$M$291,12,FALSE)</f>
        <v>#N/A</v>
      </c>
    </row>
    <row r="135" spans="1:29" s="230" customFormat="1" ht="30" customHeight="1" thickBot="1" x14ac:dyDescent="0.3">
      <c r="A135" s="1380">
        <v>25</v>
      </c>
      <c r="B135" s="1365" t="s">
        <v>117</v>
      </c>
      <c r="C135" s="1382" t="s">
        <v>118</v>
      </c>
      <c r="D135" s="1369">
        <v>48.427999999999997</v>
      </c>
      <c r="E135" s="1384" t="s">
        <v>53</v>
      </c>
      <c r="F135" s="96" t="s">
        <v>54</v>
      </c>
      <c r="G135" s="118"/>
      <c r="H135" s="78"/>
      <c r="I135" s="96" t="s">
        <v>54</v>
      </c>
      <c r="J135" s="96" t="s">
        <v>54</v>
      </c>
      <c r="K135" s="227"/>
      <c r="L135" s="133">
        <f>IF(RIGHT(S135)="T",(+H135-G135),0)</f>
        <v>0</v>
      </c>
      <c r="M135" s="133">
        <f>IF(RIGHT(S135)="U",(+H135-G135),0)</f>
        <v>0</v>
      </c>
      <c r="N135" s="133">
        <f>IF(RIGHT(S135)="C",(+H135-G135),0)</f>
        <v>0</v>
      </c>
      <c r="O135" s="133">
        <f>IF(RIGHT(S135)="D",(+H135-G135),0)</f>
        <v>0</v>
      </c>
      <c r="P135" s="62" t="s">
        <v>54</v>
      </c>
      <c r="Q135" s="62" t="s">
        <v>54</v>
      </c>
      <c r="R135" s="62" t="s">
        <v>54</v>
      </c>
      <c r="S135" s="97"/>
      <c r="T135" s="80"/>
      <c r="U135" s="244"/>
      <c r="V135" s="99"/>
      <c r="W135" s="100"/>
      <c r="X135" s="100"/>
      <c r="Y135" s="100"/>
      <c r="Z135" s="1229"/>
      <c r="AA135" s="101"/>
      <c r="AC135" s="1228" t="e">
        <f>VLOOKUP(B135,'AVBT_Septmber-17'!$B$18:$M$291,12,FALSE)</f>
        <v>#VALUE!</v>
      </c>
    </row>
    <row r="136" spans="1:29" s="230" customFormat="1" ht="30" customHeight="1" x14ac:dyDescent="0.25">
      <c r="A136" s="1388"/>
      <c r="B136" s="1373"/>
      <c r="C136" s="1389"/>
      <c r="D136" s="1376"/>
      <c r="E136" s="1390"/>
      <c r="F136" s="96"/>
      <c r="G136" s="78"/>
      <c r="H136" s="78"/>
      <c r="I136" s="96"/>
      <c r="J136" s="96"/>
      <c r="K136" s="227"/>
      <c r="L136" s="111">
        <f>IF(RIGHT(S136)="T",(+H136-G136),0)</f>
        <v>0</v>
      </c>
      <c r="M136" s="111">
        <f>IF(RIGHT(S136)="U",(+H136-G136),0)</f>
        <v>0</v>
      </c>
      <c r="N136" s="111">
        <f>IF(RIGHT(S136)="C",(+H136-G136),0)</f>
        <v>0</v>
      </c>
      <c r="O136" s="111">
        <f>IF(RIGHT(S136)="D",(+H136-G136),0)</f>
        <v>0</v>
      </c>
      <c r="P136" s="77"/>
      <c r="Q136" s="77"/>
      <c r="R136" s="77"/>
      <c r="S136" s="97"/>
      <c r="T136" s="80"/>
      <c r="U136" s="244"/>
      <c r="V136" s="106"/>
      <c r="W136" s="107"/>
      <c r="X136" s="107"/>
      <c r="Y136" s="107"/>
      <c r="Z136" s="1232"/>
      <c r="AA136" s="108"/>
      <c r="AC136" s="1228" t="e">
        <f>VLOOKUP(B136,'AVBT_Septmber-17'!$B$18:$M$291,12,FALSE)</f>
        <v>#N/A</v>
      </c>
    </row>
    <row r="137" spans="1:29" s="188" customFormat="1" ht="30" customHeight="1" thickBot="1" x14ac:dyDescent="0.3">
      <c r="A137" s="82"/>
      <c r="B137" s="83"/>
      <c r="C137" s="84" t="s">
        <v>56</v>
      </c>
      <c r="D137" s="83"/>
      <c r="E137" s="85"/>
      <c r="F137" s="86" t="s">
        <v>54</v>
      </c>
      <c r="G137" s="87"/>
      <c r="H137" s="87"/>
      <c r="I137" s="86" t="s">
        <v>54</v>
      </c>
      <c r="J137" s="86" t="s">
        <v>54</v>
      </c>
      <c r="K137" s="246"/>
      <c r="L137" s="144">
        <f>SUM(L135:L136)</f>
        <v>0</v>
      </c>
      <c r="M137" s="144">
        <f>SUM(M135:M136)</f>
        <v>0</v>
      </c>
      <c r="N137" s="144">
        <f>SUM(N135:N136)</f>
        <v>0</v>
      </c>
      <c r="O137" s="144">
        <f>SUM(O135:O136)</f>
        <v>0</v>
      </c>
      <c r="P137" s="86" t="s">
        <v>54</v>
      </c>
      <c r="Q137" s="86" t="s">
        <v>54</v>
      </c>
      <c r="R137" s="86" t="s">
        <v>54</v>
      </c>
      <c r="S137" s="195"/>
      <c r="T137" s="116"/>
      <c r="U137" s="83"/>
      <c r="V137" s="128">
        <f>$AB$15-((N137*24))</f>
        <v>720</v>
      </c>
      <c r="W137" s="197">
        <v>515</v>
      </c>
      <c r="X137" s="185">
        <v>48.427999999999997</v>
      </c>
      <c r="Y137" s="198">
        <f>W137*X137</f>
        <v>24940.42</v>
      </c>
      <c r="Z137" s="128">
        <f>(Y137*(V137-L137*24))/V137</f>
        <v>24940.42</v>
      </c>
      <c r="AA137" s="95">
        <f>(Z137/Y137)*100</f>
        <v>100</v>
      </c>
      <c r="AB137" s="230"/>
      <c r="AC137" s="1228" t="e">
        <f>VLOOKUP(B137,'AVBT_Septmber-17'!$B$18:$M$291,12,FALSE)</f>
        <v>#N/A</v>
      </c>
    </row>
    <row r="138" spans="1:29" s="230" customFormat="1" ht="30" customHeight="1" thickBot="1" x14ac:dyDescent="0.3">
      <c r="A138" s="1380">
        <v>26</v>
      </c>
      <c r="B138" s="1365" t="s">
        <v>120</v>
      </c>
      <c r="C138" s="1382" t="s">
        <v>121</v>
      </c>
      <c r="D138" s="1369">
        <v>97.415000000000006</v>
      </c>
      <c r="E138" s="1384" t="s">
        <v>53</v>
      </c>
      <c r="F138" s="96" t="s">
        <v>54</v>
      </c>
      <c r="G138" s="78"/>
      <c r="H138" s="78"/>
      <c r="I138" s="96" t="s">
        <v>54</v>
      </c>
      <c r="J138" s="96" t="s">
        <v>54</v>
      </c>
      <c r="K138" s="227"/>
      <c r="L138" s="133">
        <f>IF(RIGHT(S138)="T",(+H138-G138),0)</f>
        <v>0</v>
      </c>
      <c r="M138" s="133">
        <f>IF(RIGHT(S138)="U",(+H138-G138),0)</f>
        <v>0</v>
      </c>
      <c r="N138" s="133">
        <f>IF(RIGHT(S138)="C",(+H138-G138),0)</f>
        <v>0</v>
      </c>
      <c r="O138" s="133">
        <f>IF(RIGHT(S138)="D",(+H138-G138),0)</f>
        <v>0</v>
      </c>
      <c r="P138" s="62" t="s">
        <v>54</v>
      </c>
      <c r="Q138" s="62" t="s">
        <v>54</v>
      </c>
      <c r="R138" s="62" t="s">
        <v>54</v>
      </c>
      <c r="S138" s="97"/>
      <c r="T138" s="80"/>
      <c r="U138" s="244"/>
      <c r="V138" s="99"/>
      <c r="W138" s="100"/>
      <c r="X138" s="100"/>
      <c r="Y138" s="100"/>
      <c r="Z138" s="1229"/>
      <c r="AA138" s="101"/>
      <c r="AC138" s="1228" t="e">
        <f>VLOOKUP(B138,'AVBT_Septmber-17'!$B$18:$M$291,12,FALSE)</f>
        <v>#VALUE!</v>
      </c>
    </row>
    <row r="139" spans="1:29" s="230" customFormat="1" ht="30" customHeight="1" x14ac:dyDescent="0.25">
      <c r="A139" s="1381"/>
      <c r="B139" s="1366"/>
      <c r="C139" s="1383"/>
      <c r="D139" s="1370"/>
      <c r="E139" s="1385"/>
      <c r="F139" s="96"/>
      <c r="G139" s="78"/>
      <c r="H139" s="78"/>
      <c r="I139" s="96"/>
      <c r="J139" s="96"/>
      <c r="K139" s="227"/>
      <c r="L139" s="64">
        <f>IF(RIGHT(S139)="T",(+H139-G139),0)</f>
        <v>0</v>
      </c>
      <c r="M139" s="64">
        <f>IF(RIGHT(S139)="U",(+H139-G139),0)</f>
        <v>0</v>
      </c>
      <c r="N139" s="64">
        <f>IF(RIGHT(S139)="C",(+H139-G139),0)</f>
        <v>0</v>
      </c>
      <c r="O139" s="64">
        <f>IF(RIGHT(S139)="D",(+H139-G139),0)</f>
        <v>0</v>
      </c>
      <c r="P139" s="62"/>
      <c r="Q139" s="62"/>
      <c r="R139" s="62"/>
      <c r="S139" s="97"/>
      <c r="T139" s="80"/>
      <c r="U139" s="244"/>
      <c r="V139" s="106"/>
      <c r="W139" s="107"/>
      <c r="X139" s="107"/>
      <c r="Y139" s="107"/>
      <c r="Z139" s="1232"/>
      <c r="AA139" s="108"/>
      <c r="AC139" s="1228" t="e">
        <f>VLOOKUP(B139,'AVBT_Septmber-17'!$B$18:$M$291,12,FALSE)</f>
        <v>#N/A</v>
      </c>
    </row>
    <row r="140" spans="1:29" s="188" customFormat="1" ht="30" customHeight="1" thickBot="1" x14ac:dyDescent="0.3">
      <c r="A140" s="82"/>
      <c r="B140" s="83"/>
      <c r="C140" s="84" t="s">
        <v>56</v>
      </c>
      <c r="D140" s="83"/>
      <c r="E140" s="85"/>
      <c r="F140" s="86" t="s">
        <v>54</v>
      </c>
      <c r="G140" s="87"/>
      <c r="H140" s="87"/>
      <c r="I140" s="86" t="s">
        <v>54</v>
      </c>
      <c r="J140" s="86" t="s">
        <v>54</v>
      </c>
      <c r="K140" s="246"/>
      <c r="L140" s="88">
        <f>SUM(L138:L139)</f>
        <v>0</v>
      </c>
      <c r="M140" s="88">
        <f>SUM(M138:M139)</f>
        <v>0</v>
      </c>
      <c r="N140" s="88">
        <f>SUM(N138:N139)</f>
        <v>0</v>
      </c>
      <c r="O140" s="88">
        <f>SUM(O138:O139)</f>
        <v>0</v>
      </c>
      <c r="P140" s="86" t="s">
        <v>54</v>
      </c>
      <c r="Q140" s="86" t="s">
        <v>54</v>
      </c>
      <c r="R140" s="86" t="s">
        <v>54</v>
      </c>
      <c r="S140" s="195"/>
      <c r="T140" s="116"/>
      <c r="U140" s="83"/>
      <c r="V140" s="128">
        <f>$AB$15-((N140*24))</f>
        <v>720</v>
      </c>
      <c r="W140" s="91">
        <v>515</v>
      </c>
      <c r="X140" s="92">
        <v>97.415000000000006</v>
      </c>
      <c r="Y140" s="196">
        <f>W140*X140</f>
        <v>50168.725000000006</v>
      </c>
      <c r="Z140" s="128">
        <f>(Y140*(V140-L140*24))/V140</f>
        <v>50168.725000000013</v>
      </c>
      <c r="AA140" s="992">
        <f>(Z140/Y140)*100</f>
        <v>100.00000000000003</v>
      </c>
      <c r="AB140" s="230"/>
      <c r="AC140" s="1228" t="e">
        <f>VLOOKUP(B140,'AVBT_Septmber-17'!$B$18:$M$291,12,FALSE)</f>
        <v>#N/A</v>
      </c>
    </row>
    <row r="141" spans="1:29" s="230" customFormat="1" ht="30" customHeight="1" thickBot="1" x14ac:dyDescent="0.3">
      <c r="A141" s="1380">
        <v>27</v>
      </c>
      <c r="B141" s="1365" t="s">
        <v>122</v>
      </c>
      <c r="C141" s="1382" t="s">
        <v>123</v>
      </c>
      <c r="D141" s="1369">
        <v>33.962000000000003</v>
      </c>
      <c r="E141" s="1384" t="s">
        <v>53</v>
      </c>
      <c r="F141" s="96" t="s">
        <v>54</v>
      </c>
      <c r="G141" s="78"/>
      <c r="H141" s="78"/>
      <c r="I141" s="96" t="s">
        <v>54</v>
      </c>
      <c r="J141" s="96" t="s">
        <v>54</v>
      </c>
      <c r="K141" s="227"/>
      <c r="L141" s="133">
        <f>IF(RIGHT(S141)="T",(+H141-G141),0)</f>
        <v>0</v>
      </c>
      <c r="M141" s="133">
        <f>IF(RIGHT(S141)="U",(+H141-G141),0)</f>
        <v>0</v>
      </c>
      <c r="N141" s="133">
        <f>IF(RIGHT(S141)="C",(+H141-G141),0)</f>
        <v>0</v>
      </c>
      <c r="O141" s="133">
        <f>IF(RIGHT(S141)="D",(+H141-G141),0)</f>
        <v>0</v>
      </c>
      <c r="P141" s="62" t="s">
        <v>54</v>
      </c>
      <c r="Q141" s="62" t="s">
        <v>54</v>
      </c>
      <c r="R141" s="62" t="s">
        <v>54</v>
      </c>
      <c r="S141" s="97"/>
      <c r="T141" s="80"/>
      <c r="U141" s="244"/>
      <c r="V141" s="99"/>
      <c r="W141" s="100"/>
      <c r="X141" s="100"/>
      <c r="Y141" s="100"/>
      <c r="Z141" s="1229"/>
      <c r="AA141" s="101"/>
      <c r="AC141" s="1228" t="e">
        <f>VLOOKUP(B141,'AVBT_Septmber-17'!$B$18:$M$291,12,FALSE)</f>
        <v>#VALUE!</v>
      </c>
    </row>
    <row r="142" spans="1:29" s="230" customFormat="1" ht="30" customHeight="1" x14ac:dyDescent="0.25">
      <c r="A142" s="1388"/>
      <c r="B142" s="1373"/>
      <c r="C142" s="1389"/>
      <c r="D142" s="1376"/>
      <c r="E142" s="1390"/>
      <c r="F142" s="96" t="s">
        <v>54</v>
      </c>
      <c r="G142" s="78"/>
      <c r="H142" s="78"/>
      <c r="I142" s="96" t="s">
        <v>54</v>
      </c>
      <c r="J142" s="96" t="s">
        <v>54</v>
      </c>
      <c r="K142" s="227"/>
      <c r="L142" s="111">
        <f>IF(RIGHT(S142)="T",(+H142-G142),0)</f>
        <v>0</v>
      </c>
      <c r="M142" s="111">
        <f>IF(RIGHT(S142)="U",(+H142-G142),0)</f>
        <v>0</v>
      </c>
      <c r="N142" s="111">
        <f>IF(RIGHT(S142)="C",(+H142-G142),0)</f>
        <v>0</v>
      </c>
      <c r="O142" s="111">
        <f>IF(RIGHT(S142)="D",(+H142-G142),0)</f>
        <v>0</v>
      </c>
      <c r="P142" s="62" t="s">
        <v>54</v>
      </c>
      <c r="Q142" s="62" t="s">
        <v>54</v>
      </c>
      <c r="R142" s="62" t="s">
        <v>54</v>
      </c>
      <c r="S142" s="97"/>
      <c r="T142" s="80"/>
      <c r="U142" s="244"/>
      <c r="V142" s="106"/>
      <c r="W142" s="107"/>
      <c r="X142" s="107"/>
      <c r="Y142" s="107"/>
      <c r="Z142" s="1232"/>
      <c r="AA142" s="108"/>
      <c r="AC142" s="1228" t="e">
        <f>VLOOKUP(B142,'AVBT_Septmber-17'!$B$18:$M$291,12,FALSE)</f>
        <v>#N/A</v>
      </c>
    </row>
    <row r="143" spans="1:29" s="188" customFormat="1" ht="30" customHeight="1" thickBot="1" x14ac:dyDescent="0.3">
      <c r="A143" s="82"/>
      <c r="B143" s="83"/>
      <c r="C143" s="84" t="s">
        <v>56</v>
      </c>
      <c r="D143" s="83"/>
      <c r="E143" s="85"/>
      <c r="F143" s="86" t="s">
        <v>54</v>
      </c>
      <c r="G143" s="87"/>
      <c r="H143" s="87"/>
      <c r="I143" s="86" t="s">
        <v>54</v>
      </c>
      <c r="J143" s="86" t="s">
        <v>54</v>
      </c>
      <c r="K143" s="246"/>
      <c r="L143" s="88">
        <f>SUM(L141:L142)</f>
        <v>0</v>
      </c>
      <c r="M143" s="88">
        <f>SUM(M141:M142)</f>
        <v>0</v>
      </c>
      <c r="N143" s="88">
        <f>SUM(N141:N142)</f>
        <v>0</v>
      </c>
      <c r="O143" s="88">
        <f>SUM(O141:O142)</f>
        <v>0</v>
      </c>
      <c r="P143" s="86" t="s">
        <v>54</v>
      </c>
      <c r="Q143" s="86" t="s">
        <v>54</v>
      </c>
      <c r="R143" s="86" t="s">
        <v>54</v>
      </c>
      <c r="S143" s="195"/>
      <c r="T143" s="116"/>
      <c r="U143" s="83"/>
      <c r="V143" s="128">
        <f>$AB$15-((N143*24))</f>
        <v>720</v>
      </c>
      <c r="W143" s="91">
        <v>515</v>
      </c>
      <c r="X143" s="92">
        <v>33.962000000000003</v>
      </c>
      <c r="Y143" s="196">
        <f>W143*X143</f>
        <v>17490.43</v>
      </c>
      <c r="Z143" s="128">
        <f>(Y143*(V143-L143*24))/V143</f>
        <v>17490.43</v>
      </c>
      <c r="AA143" s="992">
        <f>(Z143/Y143)*100</f>
        <v>100</v>
      </c>
      <c r="AB143" s="230"/>
      <c r="AC143" s="1228" t="e">
        <f>VLOOKUP(B143,'AVBT_Septmber-17'!$B$18:$M$291,12,FALSE)</f>
        <v>#N/A</v>
      </c>
    </row>
    <row r="144" spans="1:29" s="230" customFormat="1" ht="30" customHeight="1" thickBot="1" x14ac:dyDescent="0.3">
      <c r="A144" s="1380">
        <v>31</v>
      </c>
      <c r="B144" s="1365" t="s">
        <v>127</v>
      </c>
      <c r="C144" s="1382" t="s">
        <v>128</v>
      </c>
      <c r="D144" s="1369">
        <v>82.23</v>
      </c>
      <c r="E144" s="1384" t="s">
        <v>53</v>
      </c>
      <c r="F144" s="96" t="s">
        <v>54</v>
      </c>
      <c r="G144" s="118"/>
      <c r="H144" s="78"/>
      <c r="I144" s="96" t="s">
        <v>54</v>
      </c>
      <c r="J144" s="96" t="s">
        <v>54</v>
      </c>
      <c r="K144" s="227"/>
      <c r="L144" s="133">
        <f>IF(RIGHT(S144)="T",(+H144-G144),0)</f>
        <v>0</v>
      </c>
      <c r="M144" s="133">
        <f>IF(RIGHT(S144)="U",(+H144-G144),0)</f>
        <v>0</v>
      </c>
      <c r="N144" s="133">
        <f>IF(RIGHT(S144)="C",(+H144-G144),0)</f>
        <v>0</v>
      </c>
      <c r="O144" s="133">
        <f>IF(RIGHT(S144)="D",(+H144-G144),0)</f>
        <v>0</v>
      </c>
      <c r="P144" s="62" t="s">
        <v>54</v>
      </c>
      <c r="Q144" s="62" t="s">
        <v>54</v>
      </c>
      <c r="R144" s="62" t="s">
        <v>54</v>
      </c>
      <c r="S144" s="97"/>
      <c r="T144" s="80"/>
      <c r="U144" s="244"/>
      <c r="V144" s="99"/>
      <c r="W144" s="100"/>
      <c r="X144" s="100"/>
      <c r="Y144" s="100"/>
      <c r="Z144" s="1229"/>
      <c r="AA144" s="101"/>
      <c r="AC144" s="1228" t="e">
        <f>VLOOKUP(B144,'AVBT_Septmber-17'!$B$18:$M$291,12,FALSE)</f>
        <v>#VALUE!</v>
      </c>
    </row>
    <row r="145" spans="1:39" s="230" customFormat="1" ht="30" customHeight="1" x14ac:dyDescent="0.25">
      <c r="A145" s="1388"/>
      <c r="B145" s="1373"/>
      <c r="C145" s="1389"/>
      <c r="D145" s="1376"/>
      <c r="E145" s="1390"/>
      <c r="F145" s="96"/>
      <c r="G145" s="78"/>
      <c r="H145" s="78"/>
      <c r="I145" s="96"/>
      <c r="J145" s="96"/>
      <c r="K145" s="227"/>
      <c r="L145" s="111">
        <f>IF(RIGHT(S145)="T",(+H145-G145),0)</f>
        <v>0</v>
      </c>
      <c r="M145" s="111">
        <f>IF(RIGHT(S145)="U",(+H145-G145),0)</f>
        <v>0</v>
      </c>
      <c r="N145" s="111">
        <f>IF(RIGHT(S145)="C",(+H145-G145),0)</f>
        <v>0</v>
      </c>
      <c r="O145" s="111">
        <f>IF(RIGHT(S145)="D",(+H145-G145),0)</f>
        <v>0</v>
      </c>
      <c r="P145" s="62"/>
      <c r="Q145" s="62"/>
      <c r="R145" s="62"/>
      <c r="S145" s="97"/>
      <c r="T145" s="80"/>
      <c r="U145" s="244"/>
      <c r="V145" s="106"/>
      <c r="W145" s="107"/>
      <c r="X145" s="107"/>
      <c r="Y145" s="107"/>
      <c r="Z145" s="1232"/>
      <c r="AA145" s="108"/>
      <c r="AC145" s="1228" t="e">
        <f>VLOOKUP(B145,'AVBT_Septmber-17'!$B$18:$M$291,12,FALSE)</f>
        <v>#N/A</v>
      </c>
    </row>
    <row r="146" spans="1:39" s="188" customFormat="1" ht="30" customHeight="1" thickBot="1" x14ac:dyDescent="0.3">
      <c r="A146" s="82"/>
      <c r="B146" s="83"/>
      <c r="C146" s="84" t="s">
        <v>56</v>
      </c>
      <c r="D146" s="83"/>
      <c r="E146" s="85"/>
      <c r="F146" s="86" t="s">
        <v>54</v>
      </c>
      <c r="G146" s="87"/>
      <c r="H146" s="87"/>
      <c r="I146" s="86" t="s">
        <v>54</v>
      </c>
      <c r="J146" s="86" t="s">
        <v>54</v>
      </c>
      <c r="K146" s="246"/>
      <c r="L146" s="88">
        <f>SUM(L144:L145)</f>
        <v>0</v>
      </c>
      <c r="M146" s="88">
        <f>SUM(M144:M145)</f>
        <v>0</v>
      </c>
      <c r="N146" s="88">
        <f>SUM(N144:N145)</f>
        <v>0</v>
      </c>
      <c r="O146" s="88">
        <f>SUM(O144:O145)</f>
        <v>0</v>
      </c>
      <c r="P146" s="86" t="s">
        <v>54</v>
      </c>
      <c r="Q146" s="86" t="s">
        <v>54</v>
      </c>
      <c r="R146" s="86" t="s">
        <v>54</v>
      </c>
      <c r="S146" s="195"/>
      <c r="T146" s="116"/>
      <c r="U146" s="83"/>
      <c r="V146" s="128">
        <f>$AB$15-((N146*24))</f>
        <v>720</v>
      </c>
      <c r="W146" s="241">
        <v>515</v>
      </c>
      <c r="X146" s="242">
        <v>82.23</v>
      </c>
      <c r="Y146" s="243">
        <f>W146*X146</f>
        <v>42348.450000000004</v>
      </c>
      <c r="Z146" s="128">
        <f>(Y146*(V146-L146*24))/V146</f>
        <v>42348.450000000004</v>
      </c>
      <c r="AA146" s="994">
        <f>(Z146/Y146)*100</f>
        <v>100</v>
      </c>
      <c r="AB146" s="230"/>
      <c r="AC146" s="1228" t="e">
        <f>VLOOKUP(B146,'AVBT_Septmber-17'!$B$18:$M$291,12,FALSE)</f>
        <v>#N/A</v>
      </c>
    </row>
    <row r="147" spans="1:39" s="230" customFormat="1" ht="30" customHeight="1" thickBot="1" x14ac:dyDescent="0.3">
      <c r="A147" s="1380">
        <v>32</v>
      </c>
      <c r="B147" s="1365" t="s">
        <v>129</v>
      </c>
      <c r="C147" s="1382" t="s">
        <v>130</v>
      </c>
      <c r="D147" s="1369">
        <v>82.23</v>
      </c>
      <c r="E147" s="1384" t="s">
        <v>53</v>
      </c>
      <c r="F147" s="96" t="s">
        <v>54</v>
      </c>
      <c r="G147" s="118"/>
      <c r="H147" s="78"/>
      <c r="I147" s="96" t="s">
        <v>54</v>
      </c>
      <c r="J147" s="96" t="s">
        <v>54</v>
      </c>
      <c r="K147" s="227"/>
      <c r="L147" s="133">
        <f>IF(RIGHT(S147)="T",(+H147-G147),0)</f>
        <v>0</v>
      </c>
      <c r="M147" s="133">
        <f>IF(RIGHT(S147)="U",(+H147-G147),0)</f>
        <v>0</v>
      </c>
      <c r="N147" s="133">
        <f>IF(RIGHT(S147)="C",(+H147-G147),0)</f>
        <v>0</v>
      </c>
      <c r="O147" s="133">
        <f>IF(RIGHT(S147)="D",(+H147-G147),0)</f>
        <v>0</v>
      </c>
      <c r="P147" s="62" t="s">
        <v>54</v>
      </c>
      <c r="Q147" s="62" t="s">
        <v>54</v>
      </c>
      <c r="R147" s="62" t="s">
        <v>54</v>
      </c>
      <c r="S147" s="97"/>
      <c r="T147" s="80"/>
      <c r="U147" s="244"/>
      <c r="V147" s="99"/>
      <c r="W147" s="100"/>
      <c r="X147" s="100"/>
      <c r="Y147" s="100"/>
      <c r="Z147" s="1229"/>
      <c r="AA147" s="101"/>
      <c r="AC147" s="1228" t="e">
        <f>VLOOKUP(B147,'AVBT_Septmber-17'!$B$18:$M$291,12,FALSE)</f>
        <v>#VALUE!</v>
      </c>
    </row>
    <row r="148" spans="1:39" s="230" customFormat="1" ht="30" customHeight="1" x14ac:dyDescent="0.25">
      <c r="A148" s="1381"/>
      <c r="B148" s="1366"/>
      <c r="C148" s="1383"/>
      <c r="D148" s="1370"/>
      <c r="E148" s="1385"/>
      <c r="F148" s="96"/>
      <c r="G148" s="78"/>
      <c r="H148" s="78"/>
      <c r="I148" s="96"/>
      <c r="J148" s="96"/>
      <c r="K148" s="227"/>
      <c r="L148" s="111">
        <f>IF(RIGHT(S148)="T",(+H148-G148),0)</f>
        <v>0</v>
      </c>
      <c r="M148" s="111">
        <f>IF(RIGHT(S148)="U",(+H148-G148),0)</f>
        <v>0</v>
      </c>
      <c r="N148" s="111">
        <f>IF(RIGHT(S148)="C",(+H148-G148),0)</f>
        <v>0</v>
      </c>
      <c r="O148" s="111">
        <f>IF(RIGHT(S148)="D",(+H148-G148),0)</f>
        <v>0</v>
      </c>
      <c r="P148" s="62"/>
      <c r="Q148" s="62"/>
      <c r="R148" s="62"/>
      <c r="S148" s="97"/>
      <c r="T148" s="80"/>
      <c r="U148" s="244"/>
      <c r="V148" s="106"/>
      <c r="W148" s="107"/>
      <c r="X148" s="107"/>
      <c r="Y148" s="107"/>
      <c r="Z148" s="1232"/>
      <c r="AA148" s="108"/>
      <c r="AC148" s="1228" t="e">
        <f>VLOOKUP(B148,'AVBT_Septmber-17'!$B$18:$M$291,12,FALSE)</f>
        <v>#N/A</v>
      </c>
    </row>
    <row r="149" spans="1:39" s="188" customFormat="1" ht="30" customHeight="1" thickBot="1" x14ac:dyDescent="0.3">
      <c r="A149" s="82"/>
      <c r="B149" s="83"/>
      <c r="C149" s="84" t="s">
        <v>56</v>
      </c>
      <c r="D149" s="83"/>
      <c r="E149" s="85"/>
      <c r="F149" s="86" t="s">
        <v>54</v>
      </c>
      <c r="G149" s="87"/>
      <c r="H149" s="87"/>
      <c r="I149" s="86" t="s">
        <v>54</v>
      </c>
      <c r="J149" s="86" t="s">
        <v>54</v>
      </c>
      <c r="K149" s="246"/>
      <c r="L149" s="88">
        <f>SUM(L147:L148)</f>
        <v>0</v>
      </c>
      <c r="M149" s="88">
        <f>SUM(M147:M148)</f>
        <v>0</v>
      </c>
      <c r="N149" s="88">
        <f>SUM(N147:N148)</f>
        <v>0</v>
      </c>
      <c r="O149" s="88">
        <f>SUM(O147:O148)</f>
        <v>0</v>
      </c>
      <c r="P149" s="86" t="s">
        <v>54</v>
      </c>
      <c r="Q149" s="86" t="s">
        <v>54</v>
      </c>
      <c r="R149" s="86" t="s">
        <v>54</v>
      </c>
      <c r="S149" s="195"/>
      <c r="T149" s="116"/>
      <c r="U149" s="83"/>
      <c r="V149" s="128">
        <f>$AB$15-((N149*24))</f>
        <v>720</v>
      </c>
      <c r="W149" s="241">
        <v>515</v>
      </c>
      <c r="X149" s="242">
        <v>82.23</v>
      </c>
      <c r="Y149" s="243">
        <f>W149*X149</f>
        <v>42348.450000000004</v>
      </c>
      <c r="Z149" s="128">
        <f>(Y149*(V149-L149*24))/V149</f>
        <v>42348.450000000004</v>
      </c>
      <c r="AA149" s="994">
        <f>(Z149/Y149)*100</f>
        <v>100</v>
      </c>
      <c r="AB149" s="230"/>
      <c r="AC149" s="1228" t="e">
        <f>VLOOKUP(B149,'AVBT_Septmber-17'!$B$18:$M$291,12,FALSE)</f>
        <v>#N/A</v>
      </c>
    </row>
    <row r="150" spans="1:39" s="76" customFormat="1" ht="30" customHeight="1" x14ac:dyDescent="0.25">
      <c r="A150" s="1361">
        <v>34</v>
      </c>
      <c r="B150" s="1339" t="s">
        <v>178</v>
      </c>
      <c r="C150" s="1377" t="s">
        <v>566</v>
      </c>
      <c r="D150" s="1369">
        <v>26.64</v>
      </c>
      <c r="E150" s="1384" t="s">
        <v>53</v>
      </c>
      <c r="F150" s="96" t="s">
        <v>54</v>
      </c>
      <c r="G150" s="1275">
        <v>43000.472916666666</v>
      </c>
      <c r="H150" s="1275">
        <v>43000.649305555555</v>
      </c>
      <c r="I150" s="110"/>
      <c r="J150" s="110"/>
      <c r="K150" s="110"/>
      <c r="L150" s="133">
        <f>IF(RIGHT(S150)="T",(+H150-G150),0)</f>
        <v>0</v>
      </c>
      <c r="M150" s="133">
        <f>IF(RIGHT(S150)="U",(+H150-G150),0)</f>
        <v>0</v>
      </c>
      <c r="N150" s="133">
        <f>IF(RIGHT(S150)="C",(+H150-G150),0)</f>
        <v>0</v>
      </c>
      <c r="O150" s="133">
        <f>IF(RIGHT(S150)="D",(+H150-G150),0)</f>
        <v>0.17638888888905058</v>
      </c>
      <c r="P150" s="112"/>
      <c r="Q150" s="112"/>
      <c r="R150" s="112"/>
      <c r="S150" s="1276" t="s">
        <v>149</v>
      </c>
      <c r="T150" s="1277" t="s">
        <v>711</v>
      </c>
      <c r="U150" s="112"/>
      <c r="V150" s="134"/>
      <c r="W150" s="135"/>
      <c r="X150" s="135"/>
      <c r="Y150" s="135"/>
      <c r="Z150" s="1235"/>
      <c r="AA150" s="136"/>
      <c r="AB150" s="75"/>
      <c r="AC150" s="1228" t="e">
        <f>VLOOKUP(B150,'AVBT_Septmber-17'!$B$18:$M$291,12,FALSE)</f>
        <v>#VALUE!</v>
      </c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</row>
    <row r="151" spans="1:39" s="76" customFormat="1" ht="30" customHeight="1" x14ac:dyDescent="0.25">
      <c r="A151" s="1436"/>
      <c r="B151" s="1373"/>
      <c r="C151" s="1437"/>
      <c r="D151" s="1376"/>
      <c r="E151" s="1390"/>
      <c r="F151" s="77"/>
      <c r="G151" s="78"/>
      <c r="H151" s="78"/>
      <c r="I151" s="63"/>
      <c r="J151" s="63"/>
      <c r="K151" s="63"/>
      <c r="L151" s="111">
        <f>IF(RIGHT(S151)="T",(+H151-G151),0)</f>
        <v>0</v>
      </c>
      <c r="M151" s="111">
        <f>IF(RIGHT(S151)="U",(+H151-G151),0)</f>
        <v>0</v>
      </c>
      <c r="N151" s="111">
        <f>IF(RIGHT(S151)="C",(+H151-G151),0)</f>
        <v>0</v>
      </c>
      <c r="O151" s="111">
        <f>IF(RIGHT(S151)="D",(+H151-G151),0)</f>
        <v>0</v>
      </c>
      <c r="P151" s="65"/>
      <c r="Q151" s="65"/>
      <c r="R151" s="65"/>
      <c r="S151" s="79"/>
      <c r="T151" s="80"/>
      <c r="U151" s="65"/>
      <c r="V151" s="137"/>
      <c r="W151" s="138"/>
      <c r="X151" s="138"/>
      <c r="Y151" s="138"/>
      <c r="Z151" s="71"/>
      <c r="AA151" s="139"/>
      <c r="AB151" s="75"/>
      <c r="AC151" s="1228" t="e">
        <f>VLOOKUP(B151,'AVBT_Septmber-17'!$B$18:$M$291,12,FALSE)</f>
        <v>#N/A</v>
      </c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</row>
    <row r="152" spans="1:39" s="188" customFormat="1" ht="30" customHeight="1" thickBot="1" x14ac:dyDescent="0.3">
      <c r="A152" s="82"/>
      <c r="B152" s="83"/>
      <c r="C152" s="84" t="s">
        <v>56</v>
      </c>
      <c r="D152" s="83"/>
      <c r="E152" s="85"/>
      <c r="F152" s="86" t="s">
        <v>54</v>
      </c>
      <c r="G152" s="87"/>
      <c r="H152" s="87"/>
      <c r="I152" s="86" t="s">
        <v>54</v>
      </c>
      <c r="J152" s="86" t="s">
        <v>54</v>
      </c>
      <c r="K152" s="246"/>
      <c r="L152" s="88">
        <f>SUM(L150:L151)</f>
        <v>0</v>
      </c>
      <c r="M152" s="88">
        <f>SUM(M150:M151)</f>
        <v>0</v>
      </c>
      <c r="N152" s="88">
        <f>SUM(N150:N151)</f>
        <v>0</v>
      </c>
      <c r="O152" s="88">
        <f>SUM(O150:O151)</f>
        <v>0.17638888888905058</v>
      </c>
      <c r="P152" s="86" t="s">
        <v>54</v>
      </c>
      <c r="Q152" s="86" t="s">
        <v>54</v>
      </c>
      <c r="R152" s="86" t="s">
        <v>54</v>
      </c>
      <c r="S152" s="195"/>
      <c r="T152" s="116"/>
      <c r="U152" s="83"/>
      <c r="V152" s="128">
        <f>$AB$15-((N152*24))</f>
        <v>720</v>
      </c>
      <c r="W152" s="91">
        <v>515</v>
      </c>
      <c r="X152" s="92">
        <v>26.64</v>
      </c>
      <c r="Y152" s="196">
        <f>W152*X152</f>
        <v>13719.6</v>
      </c>
      <c r="Z152" s="128">
        <f>(Y152*(V152-L152*24))/V152</f>
        <v>13719.6</v>
      </c>
      <c r="AA152" s="961">
        <f>(Z152/Y152)*100</f>
        <v>100</v>
      </c>
      <c r="AB152" s="230"/>
      <c r="AC152" s="1228" t="e">
        <f>VLOOKUP(B152,'AVBT_Septmber-17'!$B$18:$M$291,12,FALSE)</f>
        <v>#N/A</v>
      </c>
    </row>
    <row r="153" spans="1:39" s="76" customFormat="1" ht="30" customHeight="1" x14ac:dyDescent="0.25">
      <c r="A153" s="1361">
        <v>34</v>
      </c>
      <c r="B153" s="1339" t="s">
        <v>133</v>
      </c>
      <c r="C153" s="1377" t="s">
        <v>134</v>
      </c>
      <c r="D153" s="1369">
        <v>42.7</v>
      </c>
      <c r="E153" s="1384" t="s">
        <v>53</v>
      </c>
      <c r="F153" s="96" t="s">
        <v>54</v>
      </c>
      <c r="G153" s="1275">
        <v>42982.635416666664</v>
      </c>
      <c r="H153" s="1275">
        <v>42982.760416666664</v>
      </c>
      <c r="I153" s="110"/>
      <c r="J153" s="110"/>
      <c r="K153" s="110"/>
      <c r="L153" s="133">
        <f>IF(RIGHT(S153)="T",(+H153-G153),0)</f>
        <v>0.125</v>
      </c>
      <c r="M153" s="133">
        <f>IF(RIGHT(S153)="U",(+H153-G153),0)</f>
        <v>0</v>
      </c>
      <c r="N153" s="133">
        <f>IF(RIGHT(S153)="C",(+H153-G153),0)</f>
        <v>0</v>
      </c>
      <c r="O153" s="133">
        <f>IF(RIGHT(S153)="D",(+H153-G153),0)</f>
        <v>0</v>
      </c>
      <c r="P153" s="112"/>
      <c r="Q153" s="112"/>
      <c r="R153" s="112"/>
      <c r="S153" s="1276" t="s">
        <v>119</v>
      </c>
      <c r="T153" s="1279" t="s">
        <v>712</v>
      </c>
      <c r="U153" s="112"/>
      <c r="V153" s="134"/>
      <c r="W153" s="135"/>
      <c r="X153" s="135"/>
      <c r="Y153" s="135"/>
      <c r="Z153" s="1235"/>
      <c r="AA153" s="136"/>
      <c r="AB153" s="75"/>
      <c r="AC153" s="1228" t="e">
        <f>VLOOKUP(B153,'AVBT_Septmber-17'!$B$18:$M$291,12,FALSE)</f>
        <v>#VALUE!</v>
      </c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</row>
    <row r="154" spans="1:39" s="76" customFormat="1" ht="30" customHeight="1" x14ac:dyDescent="0.25">
      <c r="A154" s="1436"/>
      <c r="B154" s="1373"/>
      <c r="C154" s="1437"/>
      <c r="D154" s="1376"/>
      <c r="E154" s="1390"/>
      <c r="F154" s="77"/>
      <c r="G154" s="78"/>
      <c r="H154" s="78"/>
      <c r="I154" s="63"/>
      <c r="J154" s="63"/>
      <c r="K154" s="63"/>
      <c r="L154" s="111">
        <f>IF(RIGHT(S154)="T",(+H154-G154),0)</f>
        <v>0</v>
      </c>
      <c r="M154" s="111">
        <f>IF(RIGHT(S154)="U",(+H154-G154),0)</f>
        <v>0</v>
      </c>
      <c r="N154" s="111">
        <f>IF(RIGHT(S154)="C",(+H154-G154),0)</f>
        <v>0</v>
      </c>
      <c r="O154" s="111">
        <f>IF(RIGHT(S154)="D",(+H154-G154),0)</f>
        <v>0</v>
      </c>
      <c r="P154" s="65"/>
      <c r="Q154" s="65"/>
      <c r="R154" s="65"/>
      <c r="S154" s="79"/>
      <c r="T154" s="80"/>
      <c r="U154" s="65"/>
      <c r="V154" s="137"/>
      <c r="W154" s="138"/>
      <c r="X154" s="138"/>
      <c r="Y154" s="138"/>
      <c r="Z154" s="71"/>
      <c r="AA154" s="139"/>
      <c r="AB154" s="75"/>
      <c r="AC154" s="1228" t="e">
        <f>VLOOKUP(B154,'AVBT_Septmber-17'!$B$18:$M$291,12,FALSE)</f>
        <v>#N/A</v>
      </c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</row>
    <row r="155" spans="1:39" s="188" customFormat="1" ht="30" customHeight="1" thickBot="1" x14ac:dyDescent="0.3">
      <c r="A155" s="82"/>
      <c r="B155" s="83"/>
      <c r="C155" s="84" t="s">
        <v>56</v>
      </c>
      <c r="D155" s="83"/>
      <c r="E155" s="85"/>
      <c r="F155" s="86" t="s">
        <v>54</v>
      </c>
      <c r="G155" s="87"/>
      <c r="H155" s="87"/>
      <c r="I155" s="86" t="s">
        <v>54</v>
      </c>
      <c r="J155" s="86" t="s">
        <v>54</v>
      </c>
      <c r="K155" s="246"/>
      <c r="L155" s="88">
        <f>SUM(L153:L154)</f>
        <v>0.125</v>
      </c>
      <c r="M155" s="88">
        <f>SUM(M153:M154)</f>
        <v>0</v>
      </c>
      <c r="N155" s="88">
        <f>SUM(N153:N154)</f>
        <v>0</v>
      </c>
      <c r="O155" s="88">
        <f>SUM(O153:O154)</f>
        <v>0</v>
      </c>
      <c r="P155" s="86" t="s">
        <v>54</v>
      </c>
      <c r="Q155" s="86" t="s">
        <v>54</v>
      </c>
      <c r="R155" s="86" t="s">
        <v>54</v>
      </c>
      <c r="S155" s="195"/>
      <c r="T155" s="116"/>
      <c r="U155" s="83"/>
      <c r="V155" s="128">
        <f>$AB$15-((N155*24))</f>
        <v>720</v>
      </c>
      <c r="W155" s="197">
        <v>515</v>
      </c>
      <c r="X155" s="185">
        <v>42.7</v>
      </c>
      <c r="Y155" s="198">
        <f>W155*X155</f>
        <v>21990.5</v>
      </c>
      <c r="Z155" s="128">
        <f>(Y155*(V155-L155*24))/V155</f>
        <v>21898.872916666667</v>
      </c>
      <c r="AA155" s="226">
        <f>(Z155/Y155)*100</f>
        <v>99.583333333333329</v>
      </c>
      <c r="AB155" s="230"/>
      <c r="AC155" s="1228" t="e">
        <f>VLOOKUP(B155,'AVBT_Septmber-17'!$B$18:$M$291,12,FALSE)</f>
        <v>#N/A</v>
      </c>
    </row>
    <row r="156" spans="1:39" s="76" customFormat="1" ht="30" customHeight="1" thickBot="1" x14ac:dyDescent="0.3">
      <c r="A156" s="1361">
        <v>35</v>
      </c>
      <c r="B156" s="1339" t="s">
        <v>135</v>
      </c>
      <c r="C156" s="1377" t="s">
        <v>136</v>
      </c>
      <c r="D156" s="1369">
        <v>60.68</v>
      </c>
      <c r="E156" s="1384" t="s">
        <v>53</v>
      </c>
      <c r="F156" s="62" t="s">
        <v>54</v>
      </c>
      <c r="G156" s="1275">
        <v>42979.679166666669</v>
      </c>
      <c r="H156" s="1275">
        <v>42979.788194444445</v>
      </c>
      <c r="I156" s="124"/>
      <c r="J156" s="124"/>
      <c r="K156" s="124"/>
      <c r="L156" s="133">
        <f>IF(RIGHT(S156)="T",(+H156-G156),0)</f>
        <v>0.10902777777664596</v>
      </c>
      <c r="M156" s="133">
        <f>IF(RIGHT(S156)="U",(+H156-G156),0)</f>
        <v>0</v>
      </c>
      <c r="N156" s="133">
        <f>IF(RIGHT(S156)="C",(+H156-G156),0)</f>
        <v>0</v>
      </c>
      <c r="O156" s="133">
        <f>IF(RIGHT(S156)="D",(+H156-G156),0)</f>
        <v>0</v>
      </c>
      <c r="P156" s="66"/>
      <c r="Q156" s="66"/>
      <c r="R156" s="66"/>
      <c r="S156" s="1276" t="s">
        <v>713</v>
      </c>
      <c r="T156" s="1277" t="s">
        <v>714</v>
      </c>
      <c r="U156" s="66"/>
      <c r="V156" s="125"/>
      <c r="W156" s="1026"/>
      <c r="X156" s="1020"/>
      <c r="Y156" s="126"/>
      <c r="Z156" s="125"/>
      <c r="AA156" s="127"/>
      <c r="AB156" s="75"/>
      <c r="AC156" s="1228" t="e">
        <f>VLOOKUP(B156,'AVBT_Septmber-17'!$B$18:$M$291,12,FALSE)</f>
        <v>#VALUE!</v>
      </c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</row>
    <row r="157" spans="1:39" s="76" customFormat="1" ht="30" customHeight="1" x14ac:dyDescent="0.25">
      <c r="A157" s="1436"/>
      <c r="B157" s="1373"/>
      <c r="C157" s="1437"/>
      <c r="D157" s="1376"/>
      <c r="E157" s="1390"/>
      <c r="F157" s="62"/>
      <c r="G157" s="1275">
        <v>42995.512499999997</v>
      </c>
      <c r="H157" s="1275">
        <v>42995.580555555556</v>
      </c>
      <c r="I157" s="124"/>
      <c r="J157" s="124"/>
      <c r="K157" s="124"/>
      <c r="L157" s="111">
        <f>IF(RIGHT(S157)="T",(+H157-G157),0)</f>
        <v>0</v>
      </c>
      <c r="M157" s="111">
        <f>IF(RIGHT(S157)="U",(+H157-G157),0)</f>
        <v>6.805555555911269E-2</v>
      </c>
      <c r="N157" s="111">
        <f>IF(RIGHT(S157)="C",(+H157-G157),0)</f>
        <v>0</v>
      </c>
      <c r="O157" s="111">
        <f>IF(RIGHT(S157)="D",(+H157-G157),0)</f>
        <v>0</v>
      </c>
      <c r="P157" s="66"/>
      <c r="Q157" s="66"/>
      <c r="R157" s="66"/>
      <c r="S157" s="1276" t="s">
        <v>104</v>
      </c>
      <c r="T157" s="1277" t="s">
        <v>715</v>
      </c>
      <c r="U157" s="66"/>
      <c r="V157" s="201"/>
      <c r="W157" s="1027"/>
      <c r="X157" s="1021"/>
      <c r="Y157" s="202"/>
      <c r="Z157" s="201"/>
      <c r="AA157" s="249"/>
      <c r="AB157" s="75"/>
      <c r="AC157" s="1228" t="e">
        <f>VLOOKUP(B157,'AVBT_Septmber-17'!$B$18:$M$291,12,FALSE)</f>
        <v>#N/A</v>
      </c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</row>
    <row r="158" spans="1:39" s="188" customFormat="1" ht="30" customHeight="1" thickBot="1" x14ac:dyDescent="0.3">
      <c r="A158" s="82"/>
      <c r="B158" s="83"/>
      <c r="C158" s="84" t="s">
        <v>56</v>
      </c>
      <c r="D158" s="83"/>
      <c r="E158" s="85"/>
      <c r="F158" s="86" t="s">
        <v>54</v>
      </c>
      <c r="G158" s="87"/>
      <c r="H158" s="87"/>
      <c r="I158" s="86" t="s">
        <v>54</v>
      </c>
      <c r="J158" s="86" t="s">
        <v>54</v>
      </c>
      <c r="K158" s="246"/>
      <c r="L158" s="88">
        <f>SUM(L156:L157)</f>
        <v>0.10902777777664596</v>
      </c>
      <c r="M158" s="88">
        <f>SUM(M156:M157)</f>
        <v>6.805555555911269E-2</v>
      </c>
      <c r="N158" s="88">
        <f>SUM(N156:N157)</f>
        <v>0</v>
      </c>
      <c r="O158" s="88">
        <f>SUM(O156:O157)</f>
        <v>0</v>
      </c>
      <c r="P158" s="86" t="s">
        <v>54</v>
      </c>
      <c r="Q158" s="86" t="s">
        <v>54</v>
      </c>
      <c r="R158" s="86" t="s">
        <v>54</v>
      </c>
      <c r="S158" s="195"/>
      <c r="T158" s="116"/>
      <c r="U158" s="83"/>
      <c r="V158" s="128">
        <f>$AB$15-((N158*24))</f>
        <v>720</v>
      </c>
      <c r="W158" s="197">
        <v>691</v>
      </c>
      <c r="X158" s="185">
        <v>60.68</v>
      </c>
      <c r="Y158" s="198">
        <f>W158*X158</f>
        <v>41929.879999999997</v>
      </c>
      <c r="Z158" s="128">
        <f>(Y158*(V158-L158*24))/V158</f>
        <v>41777.495945371949</v>
      </c>
      <c r="AA158" s="95">
        <f>(Z158/Y158)*100</f>
        <v>99.636574074077842</v>
      </c>
      <c r="AB158" s="230"/>
      <c r="AC158" s="1228" t="e">
        <f>VLOOKUP(B158,'AVBT_Septmber-17'!$B$18:$M$291,12,FALSE)</f>
        <v>#N/A</v>
      </c>
    </row>
    <row r="159" spans="1:39" s="102" customFormat="1" ht="30" customHeight="1" thickBot="1" x14ac:dyDescent="0.3">
      <c r="A159" s="1380">
        <v>36</v>
      </c>
      <c r="B159" s="1365" t="s">
        <v>137</v>
      </c>
      <c r="C159" s="1382" t="s">
        <v>138</v>
      </c>
      <c r="D159" s="1369">
        <v>12.55</v>
      </c>
      <c r="E159" s="1384" t="s">
        <v>53</v>
      </c>
      <c r="F159" s="96" t="s">
        <v>54</v>
      </c>
      <c r="G159" s="1275">
        <v>42997.436805555553</v>
      </c>
      <c r="H159" s="1275">
        <v>42997.668055555558</v>
      </c>
      <c r="I159" s="96" t="s">
        <v>54</v>
      </c>
      <c r="J159" s="96" t="s">
        <v>54</v>
      </c>
      <c r="K159" s="110"/>
      <c r="L159" s="133">
        <f>IF(RIGHT(S159)="T",(+H159-G159),0)</f>
        <v>0</v>
      </c>
      <c r="M159" s="133">
        <f>IF(RIGHT(S159)="U",(+H159-G159),0)</f>
        <v>0</v>
      </c>
      <c r="N159" s="133">
        <f>IF(RIGHT(S159)="C",(+H159-G159),0)</f>
        <v>0</v>
      </c>
      <c r="O159" s="133">
        <f>IF(RIGHT(S159)="D",(+H159-G159),0)</f>
        <v>0.23125000000436557</v>
      </c>
      <c r="P159" s="96" t="s">
        <v>54</v>
      </c>
      <c r="Q159" s="96" t="s">
        <v>54</v>
      </c>
      <c r="R159" s="96" t="s">
        <v>54</v>
      </c>
      <c r="S159" s="1276" t="s">
        <v>168</v>
      </c>
      <c r="T159" s="1277" t="s">
        <v>716</v>
      </c>
      <c r="U159" s="98"/>
      <c r="V159" s="99"/>
      <c r="W159" s="100"/>
      <c r="X159" s="100"/>
      <c r="Y159" s="100"/>
      <c r="Z159" s="1229"/>
      <c r="AA159" s="101"/>
      <c r="AC159" s="1228" t="e">
        <f>VLOOKUP(B159,'AVBT_Septmber-17'!$B$18:$M$291,12,FALSE)</f>
        <v>#VALUE!</v>
      </c>
    </row>
    <row r="160" spans="1:39" s="102" customFormat="1" ht="30" customHeight="1" x14ac:dyDescent="0.25">
      <c r="A160" s="1388"/>
      <c r="B160" s="1373"/>
      <c r="C160" s="1389"/>
      <c r="D160" s="1376"/>
      <c r="E160" s="1390"/>
      <c r="F160" s="96" t="s">
        <v>54</v>
      </c>
      <c r="G160" s="78"/>
      <c r="H160" s="78"/>
      <c r="I160" s="96" t="s">
        <v>54</v>
      </c>
      <c r="J160" s="96" t="s">
        <v>54</v>
      </c>
      <c r="K160" s="110"/>
      <c r="L160" s="111">
        <f>IF(RIGHT(S160)="T",(+H160-G160),0)</f>
        <v>0</v>
      </c>
      <c r="M160" s="111">
        <f>IF(RIGHT(S160)="U",(+H160-G160),0)</f>
        <v>0</v>
      </c>
      <c r="N160" s="111">
        <f>IF(RIGHT(S160)="C",(+H160-G160),0)</f>
        <v>0</v>
      </c>
      <c r="O160" s="111">
        <f>IF(RIGHT(S160)="D",(+H160-G160),0)</f>
        <v>0</v>
      </c>
      <c r="P160" s="96" t="s">
        <v>54</v>
      </c>
      <c r="Q160" s="96" t="s">
        <v>54</v>
      </c>
      <c r="R160" s="96" t="s">
        <v>54</v>
      </c>
      <c r="S160" s="79"/>
      <c r="T160" s="80"/>
      <c r="U160" s="98"/>
      <c r="V160" s="99"/>
      <c r="W160" s="100"/>
      <c r="X160" s="100"/>
      <c r="Y160" s="100"/>
      <c r="Z160" s="1229"/>
      <c r="AA160" s="101"/>
      <c r="AC160" s="1228" t="e">
        <f>VLOOKUP(B160,'AVBT_Septmber-17'!$B$18:$M$291,12,FALSE)</f>
        <v>#N/A</v>
      </c>
    </row>
    <row r="161" spans="1:39" s="38" customFormat="1" ht="30" customHeight="1" thickBot="1" x14ac:dyDescent="0.3">
      <c r="A161" s="82"/>
      <c r="B161" s="83"/>
      <c r="C161" s="84" t="s">
        <v>56</v>
      </c>
      <c r="D161" s="83"/>
      <c r="E161" s="85"/>
      <c r="F161" s="86" t="s">
        <v>54</v>
      </c>
      <c r="G161" s="87"/>
      <c r="H161" s="87"/>
      <c r="I161" s="86" t="s">
        <v>54</v>
      </c>
      <c r="J161" s="86" t="s">
        <v>54</v>
      </c>
      <c r="K161" s="158"/>
      <c r="L161" s="88">
        <f>SUM(L159:L160)</f>
        <v>0</v>
      </c>
      <c r="M161" s="88">
        <f>SUM(M159:M160)</f>
        <v>0</v>
      </c>
      <c r="N161" s="88">
        <f>SUM(N159:N160)</f>
        <v>0</v>
      </c>
      <c r="O161" s="88">
        <f>SUM(O159:O160)</f>
        <v>0.23125000000436557</v>
      </c>
      <c r="P161" s="86" t="s">
        <v>54</v>
      </c>
      <c r="Q161" s="86" t="s">
        <v>54</v>
      </c>
      <c r="R161" s="86" t="s">
        <v>54</v>
      </c>
      <c r="S161" s="195"/>
      <c r="T161" s="116"/>
      <c r="U161" s="83"/>
      <c r="V161" s="128">
        <f>$AB$15-((N161*24))</f>
        <v>720</v>
      </c>
      <c r="W161" s="197">
        <v>691</v>
      </c>
      <c r="X161" s="185">
        <v>12.55</v>
      </c>
      <c r="Y161" s="198">
        <f>W161*X161</f>
        <v>8672.0500000000011</v>
      </c>
      <c r="Z161" s="128">
        <f>(Y161*(V161-L161*24))/V161</f>
        <v>8672.0500000000011</v>
      </c>
      <c r="AA161" s="95">
        <f>(Z161/Y161)*100</f>
        <v>100</v>
      </c>
      <c r="AB161" s="102"/>
      <c r="AC161" s="1228" t="e">
        <f>VLOOKUP(B161,'AVBT_Septmber-17'!$B$18:$M$291,12,FALSE)</f>
        <v>#N/A</v>
      </c>
    </row>
    <row r="162" spans="1:39" s="102" customFormat="1" ht="30" customHeight="1" thickBot="1" x14ac:dyDescent="0.3">
      <c r="A162" s="1380">
        <v>37</v>
      </c>
      <c r="B162" s="1365" t="s">
        <v>139</v>
      </c>
      <c r="C162" s="1382" t="s">
        <v>140</v>
      </c>
      <c r="D162" s="1369">
        <v>13.256</v>
      </c>
      <c r="E162" s="1384" t="s">
        <v>53</v>
      </c>
      <c r="F162" s="96" t="s">
        <v>54</v>
      </c>
      <c r="G162" s="78"/>
      <c r="H162" s="78"/>
      <c r="I162" s="96" t="s">
        <v>54</v>
      </c>
      <c r="J162" s="96" t="s">
        <v>54</v>
      </c>
      <c r="K162" s="110"/>
      <c r="L162" s="133">
        <f>IF(RIGHT(S162)="T",(+H162-G162),0)</f>
        <v>0</v>
      </c>
      <c r="M162" s="133">
        <f>IF(RIGHT(S162)="U",(+H162-G162),0)</f>
        <v>0</v>
      </c>
      <c r="N162" s="133">
        <f>IF(RIGHT(S162)="C",(+H162-G162),0)</f>
        <v>0</v>
      </c>
      <c r="O162" s="133">
        <f>IF(RIGHT(S162)="D",(+H162-G162),0)</f>
        <v>0</v>
      </c>
      <c r="P162" s="96" t="s">
        <v>54</v>
      </c>
      <c r="Q162" s="96" t="s">
        <v>54</v>
      </c>
      <c r="R162" s="96" t="s">
        <v>54</v>
      </c>
      <c r="S162" s="866"/>
      <c r="T162" s="80"/>
      <c r="U162" s="98"/>
      <c r="V162" s="199"/>
      <c r="W162" s="200"/>
      <c r="X162" s="200"/>
      <c r="Y162" s="200"/>
      <c r="Z162" s="1233"/>
      <c r="AA162" s="193"/>
      <c r="AC162" s="1228" t="e">
        <f>VLOOKUP(B162,'AVBT_Septmber-17'!$B$18:$M$291,12,FALSE)</f>
        <v>#VALUE!</v>
      </c>
    </row>
    <row r="163" spans="1:39" s="102" customFormat="1" ht="30" customHeight="1" x14ac:dyDescent="0.25">
      <c r="A163" s="1388"/>
      <c r="B163" s="1373"/>
      <c r="C163" s="1389"/>
      <c r="D163" s="1376"/>
      <c r="E163" s="1390"/>
      <c r="F163" s="96" t="s">
        <v>54</v>
      </c>
      <c r="G163" s="78"/>
      <c r="H163" s="78"/>
      <c r="I163" s="96" t="s">
        <v>54</v>
      </c>
      <c r="J163" s="96" t="s">
        <v>54</v>
      </c>
      <c r="K163" s="110"/>
      <c r="L163" s="111">
        <f>IF(RIGHT(S163)="T",(+H163-G163),0)</f>
        <v>0</v>
      </c>
      <c r="M163" s="111">
        <f>IF(RIGHT(S163)="U",(+H163-G163),0)</f>
        <v>0</v>
      </c>
      <c r="N163" s="111">
        <f>IF(RIGHT(S163)="C",(+H163-G163),0)</f>
        <v>0</v>
      </c>
      <c r="O163" s="111">
        <f>IF(RIGHT(S163)="D",(+H163-G163),0)</f>
        <v>0</v>
      </c>
      <c r="P163" s="96" t="s">
        <v>54</v>
      </c>
      <c r="Q163" s="96" t="s">
        <v>54</v>
      </c>
      <c r="R163" s="96" t="s">
        <v>54</v>
      </c>
      <c r="S163" s="866"/>
      <c r="T163" s="80"/>
      <c r="U163" s="98"/>
      <c r="V163" s="199"/>
      <c r="W163" s="200"/>
      <c r="X163" s="200"/>
      <c r="Y163" s="200"/>
      <c r="Z163" s="1233"/>
      <c r="AA163" s="193"/>
      <c r="AC163" s="1228" t="e">
        <f>VLOOKUP(B163,'AVBT_Septmber-17'!$B$18:$M$291,12,FALSE)</f>
        <v>#N/A</v>
      </c>
    </row>
    <row r="164" spans="1:39" s="38" customFormat="1" ht="30" customHeight="1" thickBot="1" x14ac:dyDescent="0.3">
      <c r="A164" s="82"/>
      <c r="B164" s="83"/>
      <c r="C164" s="84" t="s">
        <v>56</v>
      </c>
      <c r="D164" s="83"/>
      <c r="E164" s="85"/>
      <c r="F164" s="86" t="s">
        <v>54</v>
      </c>
      <c r="G164" s="87"/>
      <c r="H164" s="87"/>
      <c r="I164" s="86" t="s">
        <v>54</v>
      </c>
      <c r="J164" s="86" t="s">
        <v>54</v>
      </c>
      <c r="K164" s="158"/>
      <c r="L164" s="88">
        <f>SUM(L162:L163)</f>
        <v>0</v>
      </c>
      <c r="M164" s="88">
        <f>SUM(M162:M163)</f>
        <v>0</v>
      </c>
      <c r="N164" s="88">
        <f>SUM(N162:N163)</f>
        <v>0</v>
      </c>
      <c r="O164" s="88">
        <f>SUM(O162:O163)</f>
        <v>0</v>
      </c>
      <c r="P164" s="86" t="s">
        <v>54</v>
      </c>
      <c r="Q164" s="86" t="s">
        <v>54</v>
      </c>
      <c r="R164" s="86" t="s">
        <v>54</v>
      </c>
      <c r="S164" s="195"/>
      <c r="T164" s="116"/>
      <c r="U164" s="83"/>
      <c r="V164" s="128">
        <f>$AB$15-((N164*24))</f>
        <v>720</v>
      </c>
      <c r="W164" s="197">
        <v>691</v>
      </c>
      <c r="X164" s="185">
        <v>13.256</v>
      </c>
      <c r="Y164" s="198">
        <f>W164*X164</f>
        <v>9159.8960000000006</v>
      </c>
      <c r="Z164" s="128">
        <f>(Y164*(V164-L164*24))/V164</f>
        <v>9159.8960000000006</v>
      </c>
      <c r="AA164" s="95">
        <f>(Z164/Y164)*100</f>
        <v>100</v>
      </c>
      <c r="AB164" s="102"/>
      <c r="AC164" s="1228" t="e">
        <f>VLOOKUP(B164,'AVBT_Septmber-17'!$B$18:$M$291,12,FALSE)</f>
        <v>#N/A</v>
      </c>
    </row>
    <row r="165" spans="1:39" s="102" customFormat="1" ht="30" customHeight="1" x14ac:dyDescent="0.25">
      <c r="A165" s="1380">
        <v>38</v>
      </c>
      <c r="B165" s="1365" t="s">
        <v>141</v>
      </c>
      <c r="C165" s="1382" t="s">
        <v>142</v>
      </c>
      <c r="D165" s="1369">
        <v>54.36</v>
      </c>
      <c r="E165" s="1384" t="s">
        <v>53</v>
      </c>
      <c r="F165" s="62" t="s">
        <v>54</v>
      </c>
      <c r="G165" s="78"/>
      <c r="H165" s="78"/>
      <c r="I165" s="62" t="s">
        <v>54</v>
      </c>
      <c r="J165" s="62" t="s">
        <v>54</v>
      </c>
      <c r="K165" s="124"/>
      <c r="L165" s="133">
        <f>IF(RIGHT(S165)="T",(+H165-G165),0)</f>
        <v>0</v>
      </c>
      <c r="M165" s="133">
        <f>IF(RIGHT(S165)="U",(+H165-G165),0)</f>
        <v>0</v>
      </c>
      <c r="N165" s="133">
        <f>IF(RIGHT(S165)="C",(+H165-G165),0)</f>
        <v>0</v>
      </c>
      <c r="O165" s="133">
        <f>IF(RIGHT(S165)="D",(+H165-G165),0)</f>
        <v>0</v>
      </c>
      <c r="P165" s="62" t="s">
        <v>54</v>
      </c>
      <c r="Q165" s="62" t="s">
        <v>54</v>
      </c>
      <c r="R165" s="62" t="s">
        <v>54</v>
      </c>
      <c r="S165" s="97"/>
      <c r="T165" s="80"/>
      <c r="U165" s="98"/>
      <c r="V165" s="199"/>
      <c r="W165" s="200"/>
      <c r="X165" s="200"/>
      <c r="Y165" s="200"/>
      <c r="Z165" s="1233"/>
      <c r="AA165" s="193"/>
      <c r="AC165" s="1228" t="e">
        <f>VLOOKUP(B165,'AVBT_Septmber-17'!$B$18:$M$291,12,FALSE)</f>
        <v>#VALUE!</v>
      </c>
    </row>
    <row r="166" spans="1:39" s="102" customFormat="1" ht="30" customHeight="1" x14ac:dyDescent="0.25">
      <c r="A166" s="1388"/>
      <c r="B166" s="1373"/>
      <c r="C166" s="1389"/>
      <c r="D166" s="1376"/>
      <c r="E166" s="1390"/>
      <c r="F166" s="250" t="s">
        <v>54</v>
      </c>
      <c r="G166" s="78"/>
      <c r="H166" s="78"/>
      <c r="I166" s="250" t="s">
        <v>54</v>
      </c>
      <c r="J166" s="250" t="s">
        <v>54</v>
      </c>
      <c r="K166" s="251"/>
      <c r="L166" s="111">
        <f>IF(RIGHT(S166)="T",(+H166-G166),0)</f>
        <v>0</v>
      </c>
      <c r="M166" s="111">
        <f>IF(RIGHT(S166)="U",(+H166-G166),0)</f>
        <v>0</v>
      </c>
      <c r="N166" s="111">
        <f>IF(RIGHT(S166)="C",(+H166-G166),0)</f>
        <v>0</v>
      </c>
      <c r="O166" s="111">
        <f>IF(RIGHT(S166)="D",(+H166-G166),0)</f>
        <v>0</v>
      </c>
      <c r="P166" s="250" t="s">
        <v>54</v>
      </c>
      <c r="Q166" s="250" t="s">
        <v>54</v>
      </c>
      <c r="R166" s="250" t="s">
        <v>54</v>
      </c>
      <c r="S166" s="97"/>
      <c r="T166" s="80"/>
      <c r="U166" s="122"/>
      <c r="V166" s="106"/>
      <c r="W166" s="107"/>
      <c r="X166" s="107"/>
      <c r="Y166" s="107"/>
      <c r="Z166" s="1232"/>
      <c r="AA166" s="108"/>
      <c r="AC166" s="1228" t="e">
        <f>VLOOKUP(B166,'AVBT_Septmber-17'!$B$18:$M$291,12,FALSE)</f>
        <v>#N/A</v>
      </c>
    </row>
    <row r="167" spans="1:39" s="38" customFormat="1" ht="30" customHeight="1" thickBot="1" x14ac:dyDescent="0.3">
      <c r="A167" s="82"/>
      <c r="B167" s="83"/>
      <c r="C167" s="84" t="s">
        <v>56</v>
      </c>
      <c r="D167" s="83"/>
      <c r="E167" s="85"/>
      <c r="F167" s="86" t="s">
        <v>54</v>
      </c>
      <c r="G167" s="87"/>
      <c r="H167" s="87"/>
      <c r="I167" s="86" t="s">
        <v>54</v>
      </c>
      <c r="J167" s="86" t="s">
        <v>54</v>
      </c>
      <c r="K167" s="158"/>
      <c r="L167" s="88">
        <f>SUM(L165:L166)</f>
        <v>0</v>
      </c>
      <c r="M167" s="88">
        <f>SUM(M165:M166)</f>
        <v>0</v>
      </c>
      <c r="N167" s="88">
        <f>SUM(N165:N166)</f>
        <v>0</v>
      </c>
      <c r="O167" s="88">
        <f>SUM(O165:O166)</f>
        <v>0</v>
      </c>
      <c r="P167" s="86" t="s">
        <v>54</v>
      </c>
      <c r="Q167" s="86" t="s">
        <v>54</v>
      </c>
      <c r="R167" s="86" t="s">
        <v>54</v>
      </c>
      <c r="S167" s="195"/>
      <c r="T167" s="116"/>
      <c r="U167" s="83"/>
      <c r="V167" s="128">
        <f>$AB$15-((N167*24))</f>
        <v>720</v>
      </c>
      <c r="W167" s="197">
        <v>691</v>
      </c>
      <c r="X167" s="185">
        <v>54.36</v>
      </c>
      <c r="Y167" s="198">
        <f>W167*X167</f>
        <v>37562.76</v>
      </c>
      <c r="Z167" s="128">
        <f>(Y167*(V167-L167*24))/V167</f>
        <v>37562.76</v>
      </c>
      <c r="AA167" s="95">
        <f>(Z167/Y167)*100</f>
        <v>100</v>
      </c>
      <c r="AB167" s="102"/>
      <c r="AC167" s="1228" t="e">
        <f>VLOOKUP(B167,'AVBT_Septmber-17'!$B$18:$M$291,12,FALSE)</f>
        <v>#N/A</v>
      </c>
    </row>
    <row r="168" spans="1:39" s="76" customFormat="1" ht="30" customHeight="1" thickBot="1" x14ac:dyDescent="0.3">
      <c r="A168" s="1361">
        <v>39</v>
      </c>
      <c r="B168" s="1339" t="s">
        <v>143</v>
      </c>
      <c r="C168" s="1377" t="s">
        <v>144</v>
      </c>
      <c r="D168" s="1369">
        <v>46.3</v>
      </c>
      <c r="E168" s="1384" t="s">
        <v>53</v>
      </c>
      <c r="F168" s="62" t="s">
        <v>54</v>
      </c>
      <c r="G168" s="78"/>
      <c r="H168" s="78"/>
      <c r="I168" s="124"/>
      <c r="J168" s="124"/>
      <c r="K168" s="124"/>
      <c r="L168" s="133">
        <f>IF(RIGHT(S168)="T",(+H168-G168),0)</f>
        <v>0</v>
      </c>
      <c r="M168" s="133">
        <f>IF(RIGHT(S168)="U",(+H168-G168),0)</f>
        <v>0</v>
      </c>
      <c r="N168" s="133">
        <f>IF(RIGHT(S168)="C",(+H168-G168),0)</f>
        <v>0</v>
      </c>
      <c r="O168" s="133">
        <f>IF(RIGHT(S168)="D",(+H168-G168),0)</f>
        <v>0</v>
      </c>
      <c r="P168" s="66"/>
      <c r="Q168" s="66"/>
      <c r="R168" s="66"/>
      <c r="S168" s="97"/>
      <c r="T168" s="80"/>
      <c r="U168" s="66"/>
      <c r="V168" s="125"/>
      <c r="W168" s="1026"/>
      <c r="X168" s="1020"/>
      <c r="Y168" s="126"/>
      <c r="Z168" s="125"/>
      <c r="AA168" s="127"/>
      <c r="AB168" s="75"/>
      <c r="AC168" s="1228" t="e">
        <f>VLOOKUP(B168,'AVBT_Septmber-17'!$B$18:$M$291,12,FALSE)</f>
        <v>#VALUE!</v>
      </c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</row>
    <row r="169" spans="1:39" s="76" customFormat="1" ht="30" customHeight="1" thickBot="1" x14ac:dyDescent="0.3">
      <c r="A169" s="1362"/>
      <c r="B169" s="1391"/>
      <c r="C169" s="1378"/>
      <c r="D169" s="1370"/>
      <c r="E169" s="1385"/>
      <c r="F169" s="62"/>
      <c r="G169" s="78"/>
      <c r="H169" s="78"/>
      <c r="I169" s="124"/>
      <c r="J169" s="124"/>
      <c r="K169" s="124"/>
      <c r="L169" s="111">
        <f>IF(RIGHT(S169)="T",(+H169-G169),0)</f>
        <v>0</v>
      </c>
      <c r="M169" s="111">
        <f>IF(RIGHT(S169)="U",(+H169-G169),0)</f>
        <v>0</v>
      </c>
      <c r="N169" s="111">
        <f>IF(RIGHT(S169)="C",(+H169-G169),0)</f>
        <v>0</v>
      </c>
      <c r="O169" s="111">
        <f>IF(RIGHT(S169)="D",(+H169-G169),0)</f>
        <v>0</v>
      </c>
      <c r="P169" s="66"/>
      <c r="Q169" s="66"/>
      <c r="R169" s="66"/>
      <c r="S169" s="97"/>
      <c r="T169" s="80"/>
      <c r="U169" s="113"/>
      <c r="V169" s="212"/>
      <c r="W169" s="213"/>
      <c r="X169" s="214"/>
      <c r="Y169" s="215"/>
      <c r="Z169" s="212"/>
      <c r="AA169" s="763"/>
      <c r="AB169" s="75"/>
      <c r="AC169" s="1228" t="e">
        <f>VLOOKUP(B169,'AVBT_Septmber-17'!$B$18:$M$291,12,FALSE)</f>
        <v>#N/A</v>
      </c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</row>
    <row r="170" spans="1:39" s="76" customFormat="1" ht="30" customHeight="1" x14ac:dyDescent="0.25">
      <c r="A170" s="1362"/>
      <c r="B170" s="1391"/>
      <c r="C170" s="1378"/>
      <c r="D170" s="1370"/>
      <c r="E170" s="1385"/>
      <c r="F170" s="62"/>
      <c r="G170" s="78"/>
      <c r="H170" s="78"/>
      <c r="I170" s="124"/>
      <c r="J170" s="124"/>
      <c r="K170" s="124"/>
      <c r="L170" s="111">
        <f>IF(RIGHT(S170)="T",(+H170-G170),0)</f>
        <v>0</v>
      </c>
      <c r="M170" s="111">
        <f>IF(RIGHT(S170)="U",(+H170-G170),0)</f>
        <v>0</v>
      </c>
      <c r="N170" s="111">
        <f>IF(RIGHT(S170)="C",(+H170-G170),0)</f>
        <v>0</v>
      </c>
      <c r="O170" s="111">
        <f>IF(RIGHT(S170)="D",(+H170-G170),0)</f>
        <v>0</v>
      </c>
      <c r="P170" s="66"/>
      <c r="Q170" s="66"/>
      <c r="R170" s="66"/>
      <c r="S170" s="97"/>
      <c r="T170" s="80"/>
      <c r="U170" s="65"/>
      <c r="V170" s="201"/>
      <c r="W170" s="1027"/>
      <c r="X170" s="1021"/>
      <c r="Y170" s="202"/>
      <c r="Z170" s="201"/>
      <c r="AA170" s="249"/>
      <c r="AB170" s="75"/>
      <c r="AC170" s="1228" t="e">
        <f>VLOOKUP(B170,'AVBT_Septmber-17'!$B$18:$M$291,12,FALSE)</f>
        <v>#N/A</v>
      </c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</row>
    <row r="171" spans="1:39" s="38" customFormat="1" ht="30" customHeight="1" thickBot="1" x14ac:dyDescent="0.3">
      <c r="A171" s="82"/>
      <c r="B171" s="83"/>
      <c r="C171" s="84" t="s">
        <v>56</v>
      </c>
      <c r="D171" s="83"/>
      <c r="E171" s="85"/>
      <c r="F171" s="86" t="s">
        <v>54</v>
      </c>
      <c r="G171" s="87"/>
      <c r="H171" s="87"/>
      <c r="I171" s="86" t="s">
        <v>54</v>
      </c>
      <c r="J171" s="86" t="s">
        <v>54</v>
      </c>
      <c r="K171" s="158"/>
      <c r="L171" s="88">
        <f>SUM(L168:L170)</f>
        <v>0</v>
      </c>
      <c r="M171" s="88">
        <f>SUM(M168:M170)</f>
        <v>0</v>
      </c>
      <c r="N171" s="88">
        <f>SUM(N168:N170)</f>
        <v>0</v>
      </c>
      <c r="O171" s="88">
        <f>SUM(O168:O170)</f>
        <v>0</v>
      </c>
      <c r="P171" s="86" t="s">
        <v>54</v>
      </c>
      <c r="Q171" s="86" t="s">
        <v>54</v>
      </c>
      <c r="R171" s="86" t="s">
        <v>54</v>
      </c>
      <c r="S171" s="195"/>
      <c r="T171" s="116"/>
      <c r="U171" s="83"/>
      <c r="V171" s="128">
        <f>$AB$15-((N171*24))</f>
        <v>720</v>
      </c>
      <c r="W171" s="197">
        <v>691</v>
      </c>
      <c r="X171" s="185">
        <v>46.3</v>
      </c>
      <c r="Y171" s="198">
        <f>W171*X171</f>
        <v>31993.3</v>
      </c>
      <c r="Z171" s="128">
        <f>(Y171*(V171-L171*24))/V171</f>
        <v>31993.3</v>
      </c>
      <c r="AA171" s="95">
        <f>(Z171/Y171)*100</f>
        <v>100</v>
      </c>
      <c r="AB171" s="102"/>
      <c r="AC171" s="1228" t="e">
        <f>VLOOKUP(B171,'AVBT_Septmber-17'!$B$18:$M$291,12,FALSE)</f>
        <v>#N/A</v>
      </c>
    </row>
    <row r="172" spans="1:39" s="76" customFormat="1" ht="30" customHeight="1" x14ac:dyDescent="0.25">
      <c r="A172" s="1361">
        <v>40</v>
      </c>
      <c r="B172" s="1339" t="s">
        <v>145</v>
      </c>
      <c r="C172" s="1377" t="s">
        <v>146</v>
      </c>
      <c r="D172" s="1369">
        <v>46.3</v>
      </c>
      <c r="E172" s="1384" t="s">
        <v>53</v>
      </c>
      <c r="F172" s="62" t="s">
        <v>54</v>
      </c>
      <c r="G172" s="78"/>
      <c r="H172" s="78"/>
      <c r="I172" s="124"/>
      <c r="J172" s="124"/>
      <c r="K172" s="124"/>
      <c r="L172" s="209">
        <f>IF(RIGHT(S172)="T",(+H172-G172),0)</f>
        <v>0</v>
      </c>
      <c r="M172" s="209">
        <f>IF(RIGHT(S172)="U",(+H172-G172),0)</f>
        <v>0</v>
      </c>
      <c r="N172" s="209">
        <f>IF(RIGHT(S172)="C",(+H172-G172),0)</f>
        <v>0</v>
      </c>
      <c r="O172" s="209">
        <f>IF(RIGHT(S172)="D",(+H172-G172),0)</f>
        <v>0</v>
      </c>
      <c r="P172" s="66"/>
      <c r="Q172" s="66"/>
      <c r="R172" s="66"/>
      <c r="S172" s="97"/>
      <c r="T172" s="80"/>
      <c r="U172" s="66"/>
      <c r="V172" s="125"/>
      <c r="W172" s="1026"/>
      <c r="X172" s="1020"/>
      <c r="Y172" s="126"/>
      <c r="Z172" s="125"/>
      <c r="AA172" s="127"/>
      <c r="AB172" s="75"/>
      <c r="AC172" s="1228" t="e">
        <f>VLOOKUP(B172,'AVBT_Septmber-17'!$B$18:$M$291,12,FALSE)</f>
        <v>#VALUE!</v>
      </c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</row>
    <row r="173" spans="1:39" s="76" customFormat="1" ht="30" customHeight="1" x14ac:dyDescent="0.25">
      <c r="A173" s="1362"/>
      <c r="B173" s="1391"/>
      <c r="C173" s="1378"/>
      <c r="D173" s="1370"/>
      <c r="E173" s="1385"/>
      <c r="F173" s="77"/>
      <c r="G173" s="78"/>
      <c r="H173" s="78"/>
      <c r="I173" s="63"/>
      <c r="J173" s="63"/>
      <c r="K173" s="63"/>
      <c r="L173" s="111">
        <f>IF(RIGHT(S173)="T",(+H173-G173),0)</f>
        <v>0</v>
      </c>
      <c r="M173" s="111">
        <f>IF(RIGHT(S173)="U",(+H173-G173),0)</f>
        <v>0</v>
      </c>
      <c r="N173" s="111">
        <f>IF(RIGHT(S173)="C",(+H173-G173),0)</f>
        <v>0</v>
      </c>
      <c r="O173" s="111">
        <f>IF(RIGHT(S173)="D",(+H173-G173),0)</f>
        <v>0</v>
      </c>
      <c r="P173" s="65"/>
      <c r="Q173" s="65"/>
      <c r="R173" s="65"/>
      <c r="S173" s="97"/>
      <c r="T173" s="80"/>
      <c r="U173" s="65"/>
      <c r="V173" s="201"/>
      <c r="W173" s="1027"/>
      <c r="X173" s="1021"/>
      <c r="Y173" s="202"/>
      <c r="Z173" s="201"/>
      <c r="AA173" s="249"/>
      <c r="AB173" s="75"/>
      <c r="AC173" s="1228" t="e">
        <f>VLOOKUP(B173,'AVBT_Septmber-17'!$B$18:$M$291,12,FALSE)</f>
        <v>#N/A</v>
      </c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</row>
    <row r="174" spans="1:39" s="76" customFormat="1" ht="30" customHeight="1" x14ac:dyDescent="0.25">
      <c r="A174" s="1436"/>
      <c r="B174" s="1373"/>
      <c r="C174" s="1437"/>
      <c r="D174" s="1376"/>
      <c r="E174" s="1390"/>
      <c r="F174" s="77"/>
      <c r="G174" s="78"/>
      <c r="H174" s="78"/>
      <c r="I174" s="63"/>
      <c r="J174" s="63"/>
      <c r="K174" s="63"/>
      <c r="L174" s="111">
        <f>IF(RIGHT(S174)="T",(+H174-G174),0)</f>
        <v>0</v>
      </c>
      <c r="M174" s="111">
        <f>IF(RIGHT(S174)="U",(+H174-G174),0)</f>
        <v>0</v>
      </c>
      <c r="N174" s="111">
        <f>IF(RIGHT(S174)="C",(+H174-G174),0)</f>
        <v>0</v>
      </c>
      <c r="O174" s="111">
        <f>IF(RIGHT(S174)="D",(+H174-G174),0)</f>
        <v>0</v>
      </c>
      <c r="P174" s="65"/>
      <c r="Q174" s="65"/>
      <c r="R174" s="65"/>
      <c r="S174" s="97"/>
      <c r="T174" s="80"/>
      <c r="U174" s="65"/>
      <c r="V174" s="201"/>
      <c r="W174" s="1027"/>
      <c r="X174" s="1021"/>
      <c r="Y174" s="202"/>
      <c r="Z174" s="201"/>
      <c r="AA174" s="249"/>
      <c r="AB174" s="75"/>
      <c r="AC174" s="1228" t="e">
        <f>VLOOKUP(B174,'AVBT_Septmber-17'!$B$18:$M$291,12,FALSE)</f>
        <v>#N/A</v>
      </c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</row>
    <row r="175" spans="1:39" s="38" customFormat="1" ht="30" customHeight="1" thickBot="1" x14ac:dyDescent="0.3">
      <c r="A175" s="82"/>
      <c r="B175" s="83"/>
      <c r="C175" s="84" t="s">
        <v>56</v>
      </c>
      <c r="D175" s="83"/>
      <c r="E175" s="85"/>
      <c r="F175" s="86" t="s">
        <v>54</v>
      </c>
      <c r="G175" s="87"/>
      <c r="H175" s="87"/>
      <c r="I175" s="86" t="s">
        <v>54</v>
      </c>
      <c r="J175" s="86" t="s">
        <v>54</v>
      </c>
      <c r="K175" s="158"/>
      <c r="L175" s="88">
        <f>SUM(L172:L174)</f>
        <v>0</v>
      </c>
      <c r="M175" s="88">
        <f t="shared" ref="M175:R175" si="12">SUM(M172:M174)</f>
        <v>0</v>
      </c>
      <c r="N175" s="88">
        <f t="shared" si="12"/>
        <v>0</v>
      </c>
      <c r="O175" s="88">
        <f t="shared" si="12"/>
        <v>0</v>
      </c>
      <c r="P175" s="88">
        <f t="shared" si="12"/>
        <v>0</v>
      </c>
      <c r="Q175" s="88">
        <f t="shared" si="12"/>
        <v>0</v>
      </c>
      <c r="R175" s="88">
        <f t="shared" si="12"/>
        <v>0</v>
      </c>
      <c r="S175" s="195"/>
      <c r="T175" s="116"/>
      <c r="U175" s="83"/>
      <c r="V175" s="128">
        <f>$AB$15-((N175*24))</f>
        <v>720</v>
      </c>
      <c r="W175" s="197">
        <v>691</v>
      </c>
      <c r="X175" s="185">
        <v>46.3</v>
      </c>
      <c r="Y175" s="198">
        <f>W175*X175</f>
        <v>31993.3</v>
      </c>
      <c r="Z175" s="128">
        <f>(Y175*(V175-L175*24))/V175</f>
        <v>31993.3</v>
      </c>
      <c r="AA175" s="95">
        <f>(Z175/Y175)*100</f>
        <v>100</v>
      </c>
      <c r="AB175" s="102"/>
      <c r="AC175" s="1228" t="e">
        <f>VLOOKUP(B175,'AVBT_Septmber-17'!$B$18:$M$291,12,FALSE)</f>
        <v>#N/A</v>
      </c>
    </row>
    <row r="176" spans="1:39" s="102" customFormat="1" ht="30" customHeight="1" thickBot="1" x14ac:dyDescent="0.3">
      <c r="A176" s="1380">
        <v>41</v>
      </c>
      <c r="B176" s="1365" t="s">
        <v>147</v>
      </c>
      <c r="C176" s="1382" t="s">
        <v>148</v>
      </c>
      <c r="D176" s="1369">
        <v>33.097999999999999</v>
      </c>
      <c r="E176" s="1384" t="s">
        <v>53</v>
      </c>
      <c r="F176" s="96" t="s">
        <v>54</v>
      </c>
      <c r="G176" s="1275">
        <v>43004.412499999999</v>
      </c>
      <c r="H176" s="1275">
        <v>43004.506944444445</v>
      </c>
      <c r="I176" s="96" t="s">
        <v>54</v>
      </c>
      <c r="J176" s="96" t="s">
        <v>54</v>
      </c>
      <c r="K176" s="110"/>
      <c r="L176" s="133">
        <f>IF(RIGHT(S176)="T",(+H176-G176),0)</f>
        <v>0</v>
      </c>
      <c r="M176" s="133">
        <f>IF(RIGHT(S176)="U",(+H176-G176),0)</f>
        <v>9.4444444446708076E-2</v>
      </c>
      <c r="N176" s="133">
        <f>IF(RIGHT(S176)="C",(+H176-G176),0)</f>
        <v>0</v>
      </c>
      <c r="O176" s="133">
        <f>IF(RIGHT(S176)="D",(+H176-G176),0)</f>
        <v>0</v>
      </c>
      <c r="P176" s="96" t="s">
        <v>54</v>
      </c>
      <c r="Q176" s="96" t="s">
        <v>54</v>
      </c>
      <c r="R176" s="96" t="s">
        <v>54</v>
      </c>
      <c r="S176" s="1276" t="s">
        <v>717</v>
      </c>
      <c r="T176" s="1277" t="s">
        <v>718</v>
      </c>
      <c r="U176" s="264"/>
      <c r="V176" s="99"/>
      <c r="W176" s="100"/>
      <c r="X176" s="100"/>
      <c r="Y176" s="100"/>
      <c r="Z176" s="1229"/>
      <c r="AA176" s="101"/>
      <c r="AC176" s="1228" t="e">
        <f>VLOOKUP(B176,'AVBT_Septmber-17'!$B$18:$M$291,12,FALSE)</f>
        <v>#VALUE!</v>
      </c>
    </row>
    <row r="177" spans="1:39" s="102" customFormat="1" ht="30" customHeight="1" x14ac:dyDescent="0.25">
      <c r="A177" s="1381"/>
      <c r="B177" s="1366"/>
      <c r="C177" s="1383"/>
      <c r="D177" s="1370"/>
      <c r="E177" s="1385"/>
      <c r="F177" s="96"/>
      <c r="G177" s="78"/>
      <c r="H177" s="78"/>
      <c r="I177" s="96"/>
      <c r="J177" s="96"/>
      <c r="K177" s="110"/>
      <c r="L177" s="111">
        <f>IF(RIGHT(S177)="T",(+H177-G177),0)</f>
        <v>0</v>
      </c>
      <c r="M177" s="111">
        <f>IF(RIGHT(S177)="U",(+H177-G177),0)</f>
        <v>0</v>
      </c>
      <c r="N177" s="111">
        <f>IF(RIGHT(S177)="C",(+H177-G177),0)</f>
        <v>0</v>
      </c>
      <c r="O177" s="111">
        <f>IF(RIGHT(S177)="D",(+H177-G177),0)</f>
        <v>0</v>
      </c>
      <c r="P177" s="96"/>
      <c r="Q177" s="96"/>
      <c r="R177" s="96"/>
      <c r="S177" s="866"/>
      <c r="T177" s="80"/>
      <c r="U177" s="848"/>
      <c r="V177" s="849"/>
      <c r="W177" s="850"/>
      <c r="X177" s="850"/>
      <c r="Y177" s="850"/>
      <c r="Z177" s="1240"/>
      <c r="AA177" s="851"/>
      <c r="AC177" s="1228" t="e">
        <f>VLOOKUP(B177,'AVBT_Septmber-17'!$B$18:$M$291,12,FALSE)</f>
        <v>#N/A</v>
      </c>
    </row>
    <row r="178" spans="1:39" s="38" customFormat="1" ht="30" customHeight="1" thickBot="1" x14ac:dyDescent="0.3">
      <c r="A178" s="82"/>
      <c r="B178" s="83"/>
      <c r="C178" s="84" t="s">
        <v>56</v>
      </c>
      <c r="D178" s="83"/>
      <c r="E178" s="85"/>
      <c r="F178" s="86" t="s">
        <v>54</v>
      </c>
      <c r="G178" s="87"/>
      <c r="H178" s="87"/>
      <c r="I178" s="86" t="s">
        <v>54</v>
      </c>
      <c r="J178" s="86" t="s">
        <v>54</v>
      </c>
      <c r="K178" s="158"/>
      <c r="L178" s="88">
        <f>SUM(L176:L177)</f>
        <v>0</v>
      </c>
      <c r="M178" s="88">
        <f>SUM(M176:M177)</f>
        <v>9.4444444446708076E-2</v>
      </c>
      <c r="N178" s="88">
        <f>SUM(N176:N177)</f>
        <v>0</v>
      </c>
      <c r="O178" s="88">
        <f>SUM(O176:O177)</f>
        <v>0</v>
      </c>
      <c r="P178" s="86" t="s">
        <v>54</v>
      </c>
      <c r="Q178" s="86" t="s">
        <v>54</v>
      </c>
      <c r="R178" s="86" t="s">
        <v>54</v>
      </c>
      <c r="S178" s="195"/>
      <c r="T178" s="116"/>
      <c r="U178" s="83"/>
      <c r="V178" s="128">
        <f>$AB$15-((N178*24))</f>
        <v>720</v>
      </c>
      <c r="W178" s="197">
        <v>515</v>
      </c>
      <c r="X178" s="185">
        <v>33.097999999999999</v>
      </c>
      <c r="Y178" s="198">
        <f>W178*X178</f>
        <v>17045.47</v>
      </c>
      <c r="Z178" s="128">
        <f>(Y178*(V178-L178*24))/V178</f>
        <v>17045.47</v>
      </c>
      <c r="AA178" s="95">
        <f>(Z178/Y178)*100</f>
        <v>100</v>
      </c>
      <c r="AB178" s="102"/>
      <c r="AC178" s="1228" t="e">
        <f>VLOOKUP(B178,'AVBT_Septmber-17'!$B$18:$M$291,12,FALSE)</f>
        <v>#N/A</v>
      </c>
    </row>
    <row r="179" spans="1:39" s="76" customFormat="1" ht="30" customHeight="1" x14ac:dyDescent="0.25">
      <c r="A179" s="1361">
        <v>42</v>
      </c>
      <c r="B179" s="1339" t="s">
        <v>150</v>
      </c>
      <c r="C179" s="1377" t="s">
        <v>151</v>
      </c>
      <c r="D179" s="1369">
        <v>112.322</v>
      </c>
      <c r="E179" s="1384" t="s">
        <v>53</v>
      </c>
      <c r="F179" s="62" t="s">
        <v>54</v>
      </c>
      <c r="G179" s="78"/>
      <c r="H179" s="78"/>
      <c r="I179" s="124"/>
      <c r="J179" s="124"/>
      <c r="K179" s="124"/>
      <c r="L179" s="133">
        <f>IF(RIGHT(S179)="T",(+H179-G179),0)</f>
        <v>0</v>
      </c>
      <c r="M179" s="133">
        <f>IF(RIGHT(S179)="U",(+H179-G179),0)</f>
        <v>0</v>
      </c>
      <c r="N179" s="133">
        <f>IF(RIGHT(S179)="C",(+H179-G179),0)</f>
        <v>0</v>
      </c>
      <c r="O179" s="133">
        <f>IF(RIGHT(S179)="D",(+H179-G179),0)</f>
        <v>0</v>
      </c>
      <c r="P179" s="66"/>
      <c r="Q179" s="66"/>
      <c r="R179" s="66"/>
      <c r="S179" s="97"/>
      <c r="T179" s="80"/>
      <c r="U179" s="66"/>
      <c r="V179" s="125"/>
      <c r="W179" s="1026"/>
      <c r="X179" s="1020"/>
      <c r="Y179" s="126"/>
      <c r="Z179" s="125"/>
      <c r="AA179" s="127"/>
      <c r="AB179" s="75"/>
      <c r="AC179" s="1228" t="e">
        <f>VLOOKUP(B179,'AVBT_Septmber-17'!$B$18:$M$291,12,FALSE)</f>
        <v>#VALUE!</v>
      </c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</row>
    <row r="180" spans="1:39" s="76" customFormat="1" ht="30" customHeight="1" x14ac:dyDescent="0.25">
      <c r="A180" s="1362"/>
      <c r="B180" s="1379"/>
      <c r="C180" s="1378"/>
      <c r="D180" s="1370"/>
      <c r="E180" s="1385"/>
      <c r="F180" s="77"/>
      <c r="G180" s="78"/>
      <c r="H180" s="78"/>
      <c r="I180" s="63"/>
      <c r="J180" s="63"/>
      <c r="K180" s="63"/>
      <c r="L180" s="111">
        <f>IF(RIGHT(S180)="T",(+H180-G180),0)</f>
        <v>0</v>
      </c>
      <c r="M180" s="111">
        <f>IF(RIGHT(S180)="U",(+H180-G180),0)</f>
        <v>0</v>
      </c>
      <c r="N180" s="111">
        <f>IF(RIGHT(S180)="C",(+H180-G180),0)</f>
        <v>0</v>
      </c>
      <c r="O180" s="111">
        <f>IF(RIGHT(S180)="D",(+H180-G180),0)</f>
        <v>0</v>
      </c>
      <c r="P180" s="65"/>
      <c r="Q180" s="65"/>
      <c r="R180" s="65"/>
      <c r="S180" s="97"/>
      <c r="T180" s="80"/>
      <c r="U180" s="65"/>
      <c r="V180" s="201"/>
      <c r="W180" s="1027"/>
      <c r="X180" s="1021"/>
      <c r="Y180" s="202"/>
      <c r="Z180" s="201"/>
      <c r="AA180" s="249"/>
      <c r="AB180" s="75"/>
      <c r="AC180" s="1228" t="e">
        <f>VLOOKUP(B180,'AVBT_Septmber-17'!$B$18:$M$291,12,FALSE)</f>
        <v>#N/A</v>
      </c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</row>
    <row r="181" spans="1:39" s="76" customFormat="1" ht="30" customHeight="1" x14ac:dyDescent="0.25">
      <c r="A181" s="1362"/>
      <c r="B181" s="1391"/>
      <c r="C181" s="1378"/>
      <c r="D181" s="1370"/>
      <c r="E181" s="1385"/>
      <c r="F181" s="77"/>
      <c r="G181" s="78"/>
      <c r="H181" s="78"/>
      <c r="I181" s="63"/>
      <c r="J181" s="63"/>
      <c r="K181" s="63"/>
      <c r="L181" s="111">
        <f>IF(RIGHT(S181)="T",(+H181-G181),0)</f>
        <v>0</v>
      </c>
      <c r="M181" s="111">
        <f>IF(RIGHT(S181)="U",(+H181-G181),0)</f>
        <v>0</v>
      </c>
      <c r="N181" s="111">
        <f>IF(RIGHT(S181)="C",(+H181-G181),0)</f>
        <v>0</v>
      </c>
      <c r="O181" s="111">
        <f>IF(RIGHT(S181)="D",(+H181-G181),0)</f>
        <v>0</v>
      </c>
      <c r="P181" s="65"/>
      <c r="Q181" s="65"/>
      <c r="R181" s="65"/>
      <c r="S181" s="866"/>
      <c r="T181" s="80"/>
      <c r="U181" s="65"/>
      <c r="V181" s="201"/>
      <c r="W181" s="1027"/>
      <c r="X181" s="1021"/>
      <c r="Y181" s="202"/>
      <c r="Z181" s="201"/>
      <c r="AA181" s="249"/>
      <c r="AB181" s="75"/>
      <c r="AC181" s="1228" t="e">
        <f>VLOOKUP(B181,'AVBT_Septmber-17'!$B$18:$M$291,12,FALSE)</f>
        <v>#N/A</v>
      </c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</row>
    <row r="182" spans="1:39" s="38" customFormat="1" ht="30" customHeight="1" thickBot="1" x14ac:dyDescent="0.3">
      <c r="A182" s="82"/>
      <c r="B182" s="83"/>
      <c r="C182" s="84" t="s">
        <v>56</v>
      </c>
      <c r="D182" s="83"/>
      <c r="E182" s="85"/>
      <c r="F182" s="86" t="s">
        <v>54</v>
      </c>
      <c r="G182" s="87"/>
      <c r="H182" s="87"/>
      <c r="I182" s="86" t="s">
        <v>54</v>
      </c>
      <c r="J182" s="86" t="s">
        <v>54</v>
      </c>
      <c r="K182" s="158"/>
      <c r="L182" s="88">
        <f t="shared" ref="L182:R182" si="13">SUM(L179:L181)</f>
        <v>0</v>
      </c>
      <c r="M182" s="88">
        <f t="shared" si="13"/>
        <v>0</v>
      </c>
      <c r="N182" s="88">
        <f t="shared" si="13"/>
        <v>0</v>
      </c>
      <c r="O182" s="88">
        <f t="shared" si="13"/>
        <v>0</v>
      </c>
      <c r="P182" s="88">
        <f t="shared" si="13"/>
        <v>0</v>
      </c>
      <c r="Q182" s="88">
        <f t="shared" si="13"/>
        <v>0</v>
      </c>
      <c r="R182" s="88">
        <f t="shared" si="13"/>
        <v>0</v>
      </c>
      <c r="S182" s="195"/>
      <c r="T182" s="116"/>
      <c r="U182" s="83"/>
      <c r="V182" s="128">
        <f>$AB$15-((N182*24))</f>
        <v>720</v>
      </c>
      <c r="W182" s="197">
        <v>515</v>
      </c>
      <c r="X182" s="185">
        <v>112.322</v>
      </c>
      <c r="Y182" s="198">
        <f>W182*X182</f>
        <v>57845.83</v>
      </c>
      <c r="Z182" s="128">
        <f>(Y182*(V182-L182*24))/V182</f>
        <v>57845.83</v>
      </c>
      <c r="AA182" s="95">
        <f>(Z182/Y182)*100</f>
        <v>100</v>
      </c>
      <c r="AB182" s="102"/>
      <c r="AC182" s="1228" t="e">
        <f>VLOOKUP(B182,'AVBT_Septmber-17'!$B$18:$M$291,12,FALSE)</f>
        <v>#N/A</v>
      </c>
    </row>
    <row r="183" spans="1:39" s="102" customFormat="1" ht="30" customHeight="1" x14ac:dyDescent="0.25">
      <c r="A183" s="1380">
        <v>43</v>
      </c>
      <c r="B183" s="1365" t="s">
        <v>152</v>
      </c>
      <c r="C183" s="1382" t="s">
        <v>153</v>
      </c>
      <c r="D183" s="1369">
        <v>117</v>
      </c>
      <c r="E183" s="1384" t="s">
        <v>53</v>
      </c>
      <c r="F183" s="96" t="s">
        <v>54</v>
      </c>
      <c r="G183" s="78"/>
      <c r="H183" s="78"/>
      <c r="I183" s="96" t="s">
        <v>54</v>
      </c>
      <c r="J183" s="96" t="s">
        <v>54</v>
      </c>
      <c r="K183" s="110"/>
      <c r="L183" s="209">
        <f>IF(RIGHT(S183)="T",(+H183-G183),0)</f>
        <v>0</v>
      </c>
      <c r="M183" s="209">
        <f>IF(RIGHT(S183)="U",(+H183-G183),0)</f>
        <v>0</v>
      </c>
      <c r="N183" s="209">
        <f>IF(RIGHT(S183)="C",(+H183-G183),0)</f>
        <v>0</v>
      </c>
      <c r="O183" s="209">
        <f>IF(RIGHT(S183)="D",(+H183-G183),0)</f>
        <v>0</v>
      </c>
      <c r="P183" s="96" t="s">
        <v>54</v>
      </c>
      <c r="Q183" s="96" t="s">
        <v>54</v>
      </c>
      <c r="R183" s="96" t="s">
        <v>54</v>
      </c>
      <c r="S183" s="97"/>
      <c r="T183" s="80"/>
      <c r="U183" s="98"/>
      <c r="V183" s="199"/>
      <c r="W183" s="200"/>
      <c r="X183" s="200"/>
      <c r="Y183" s="200"/>
      <c r="Z183" s="1233"/>
      <c r="AA183" s="193"/>
      <c r="AC183" s="1228" t="e">
        <f>VLOOKUP(B183,'AVBT_Septmber-17'!$B$18:$M$291,12,FALSE)</f>
        <v>#VALUE!</v>
      </c>
    </row>
    <row r="184" spans="1:39" s="102" customFormat="1" ht="30" customHeight="1" x14ac:dyDescent="0.25">
      <c r="A184" s="1388"/>
      <c r="B184" s="1373"/>
      <c r="C184" s="1389"/>
      <c r="D184" s="1376"/>
      <c r="E184" s="1390"/>
      <c r="F184" s="77"/>
      <c r="G184" s="78"/>
      <c r="H184" s="78"/>
      <c r="I184" s="77"/>
      <c r="J184" s="77"/>
      <c r="K184" s="63"/>
      <c r="L184" s="111">
        <f>IF(RIGHT(S184)="T",(+H184-G184),0)</f>
        <v>0</v>
      </c>
      <c r="M184" s="111">
        <f>IF(RIGHT(S184)="U",(+H184-G184),0)</f>
        <v>0</v>
      </c>
      <c r="N184" s="111">
        <f>IF(RIGHT(S184)="C",(+H184-G184),0)</f>
        <v>0</v>
      </c>
      <c r="O184" s="111">
        <f>IF(RIGHT(S184)="D",(+H184-G184),0)</f>
        <v>0</v>
      </c>
      <c r="P184" s="77"/>
      <c r="Q184" s="77"/>
      <c r="R184" s="77"/>
      <c r="S184" s="97"/>
      <c r="T184" s="80"/>
      <c r="U184" s="122"/>
      <c r="V184" s="106"/>
      <c r="W184" s="107"/>
      <c r="X184" s="107"/>
      <c r="Y184" s="107"/>
      <c r="Z184" s="1232"/>
      <c r="AA184" s="108"/>
      <c r="AC184" s="1228" t="e">
        <f>VLOOKUP(B184,'AVBT_Septmber-17'!$B$18:$M$291,12,FALSE)</f>
        <v>#N/A</v>
      </c>
    </row>
    <row r="185" spans="1:39" s="38" customFormat="1" ht="30" customHeight="1" thickBot="1" x14ac:dyDescent="0.3">
      <c r="A185" s="82"/>
      <c r="B185" s="83"/>
      <c r="C185" s="84" t="s">
        <v>56</v>
      </c>
      <c r="D185" s="83"/>
      <c r="E185" s="85"/>
      <c r="F185" s="86" t="s">
        <v>54</v>
      </c>
      <c r="G185" s="87"/>
      <c r="H185" s="87"/>
      <c r="I185" s="86" t="s">
        <v>54</v>
      </c>
      <c r="J185" s="86" t="s">
        <v>54</v>
      </c>
      <c r="K185" s="86" t="s">
        <v>54</v>
      </c>
      <c r="L185" s="88">
        <f>SUM(L183:L184)</f>
        <v>0</v>
      </c>
      <c r="M185" s="88">
        <f>SUM(M183:M184)</f>
        <v>0</v>
      </c>
      <c r="N185" s="88">
        <f>SUM(N183:N184)</f>
        <v>0</v>
      </c>
      <c r="O185" s="88">
        <f>SUM(O183:O184)</f>
        <v>0</v>
      </c>
      <c r="P185" s="86" t="s">
        <v>54</v>
      </c>
      <c r="Q185" s="86" t="s">
        <v>54</v>
      </c>
      <c r="R185" s="86" t="s">
        <v>54</v>
      </c>
      <c r="S185" s="195"/>
      <c r="T185" s="116"/>
      <c r="U185" s="83"/>
      <c r="V185" s="128">
        <f>$AB$15-((N185*24))</f>
        <v>720</v>
      </c>
      <c r="W185" s="197">
        <v>515</v>
      </c>
      <c r="X185" s="185">
        <v>117</v>
      </c>
      <c r="Y185" s="198">
        <f>W185*X185</f>
        <v>60255</v>
      </c>
      <c r="Z185" s="128">
        <f>(Y185*(V185-L185*24))/V185</f>
        <v>60255</v>
      </c>
      <c r="AA185" s="95">
        <f>(Z185/Y185)*100</f>
        <v>100</v>
      </c>
      <c r="AB185" s="102"/>
      <c r="AC185" s="1228" t="e">
        <f>VLOOKUP(B185,'AVBT_Septmber-17'!$B$18:$M$291,12,FALSE)</f>
        <v>#N/A</v>
      </c>
    </row>
    <row r="186" spans="1:39" s="102" customFormat="1" ht="30" customHeight="1" x14ac:dyDescent="0.25">
      <c r="A186" s="1380">
        <v>44</v>
      </c>
      <c r="B186" s="1365" t="s">
        <v>154</v>
      </c>
      <c r="C186" s="1382" t="s">
        <v>155</v>
      </c>
      <c r="D186" s="1369">
        <v>88.558000000000007</v>
      </c>
      <c r="E186" s="1384" t="s">
        <v>53</v>
      </c>
      <c r="F186" s="96" t="s">
        <v>54</v>
      </c>
      <c r="G186" s="1275">
        <v>42979.690972222219</v>
      </c>
      <c r="H186" s="1275">
        <v>42982.355555555558</v>
      </c>
      <c r="I186" s="96" t="s">
        <v>54</v>
      </c>
      <c r="J186" s="96" t="s">
        <v>54</v>
      </c>
      <c r="K186" s="110"/>
      <c r="L186" s="209">
        <f>IF(RIGHT(S186)="T",(+H186-G186),0)</f>
        <v>0</v>
      </c>
      <c r="M186" s="209">
        <f>IF(RIGHT(S186)="U",(+H186-G186),0)</f>
        <v>0</v>
      </c>
      <c r="N186" s="209">
        <f>IF(RIGHT(S186)="C",(+H186-G186),0)</f>
        <v>0</v>
      </c>
      <c r="O186" s="209">
        <f>IF(RIGHT(S186)="D",(+H186-G186),0)</f>
        <v>2.664583333338669</v>
      </c>
      <c r="P186" s="96" t="s">
        <v>54</v>
      </c>
      <c r="Q186" s="96" t="s">
        <v>54</v>
      </c>
      <c r="R186" s="96" t="s">
        <v>54</v>
      </c>
      <c r="S186" s="1276" t="s">
        <v>66</v>
      </c>
      <c r="T186" s="1277" t="s">
        <v>719</v>
      </c>
      <c r="U186" s="98"/>
      <c r="V186" s="199"/>
      <c r="W186" s="200"/>
      <c r="X186" s="200"/>
      <c r="Y186" s="200"/>
      <c r="Z186" s="1233"/>
      <c r="AA186" s="193"/>
      <c r="AC186" s="1228" t="e">
        <f>VLOOKUP(B186,'AVBT_Septmber-17'!$B$18:$M$291,12,FALSE)</f>
        <v>#VALUE!</v>
      </c>
    </row>
    <row r="187" spans="1:39" s="102" customFormat="1" ht="30" customHeight="1" x14ac:dyDescent="0.25">
      <c r="A187" s="1381"/>
      <c r="B187" s="1391"/>
      <c r="C187" s="1383"/>
      <c r="D187" s="1370"/>
      <c r="E187" s="1385"/>
      <c r="F187" s="77"/>
      <c r="G187" s="78"/>
      <c r="H187" s="78"/>
      <c r="I187" s="77"/>
      <c r="J187" s="77"/>
      <c r="K187" s="63"/>
      <c r="L187" s="111">
        <f>IF(RIGHT(S187)="T",(+H187-G187),0)</f>
        <v>0</v>
      </c>
      <c r="M187" s="111">
        <f>IF(RIGHT(S187)="U",(+H187-G187),0)</f>
        <v>0</v>
      </c>
      <c r="N187" s="111">
        <f>IF(RIGHT(S187)="C",(+H187-G187),0)</f>
        <v>0</v>
      </c>
      <c r="O187" s="111">
        <f>IF(RIGHT(S187)="D",(+H187-G187),0)</f>
        <v>0</v>
      </c>
      <c r="P187" s="77"/>
      <c r="Q187" s="77"/>
      <c r="R187" s="77"/>
      <c r="S187" s="97"/>
      <c r="T187" s="80"/>
      <c r="U187" s="122"/>
      <c r="V187" s="106"/>
      <c r="W187" s="107"/>
      <c r="X187" s="107"/>
      <c r="Y187" s="107"/>
      <c r="Z187" s="1232"/>
      <c r="AA187" s="108"/>
      <c r="AC187" s="1228" t="e">
        <f>VLOOKUP(B187,'AVBT_Septmber-17'!$B$18:$M$291,12,FALSE)</f>
        <v>#N/A</v>
      </c>
    </row>
    <row r="188" spans="1:39" s="38" customFormat="1" ht="30" customHeight="1" thickBot="1" x14ac:dyDescent="0.3">
      <c r="A188" s="82"/>
      <c r="B188" s="83"/>
      <c r="C188" s="84" t="s">
        <v>56</v>
      </c>
      <c r="D188" s="83"/>
      <c r="E188" s="85"/>
      <c r="F188" s="86" t="s">
        <v>54</v>
      </c>
      <c r="G188" s="87"/>
      <c r="H188" s="87"/>
      <c r="I188" s="86" t="s">
        <v>54</v>
      </c>
      <c r="J188" s="86" t="s">
        <v>54</v>
      </c>
      <c r="K188" s="86" t="s">
        <v>54</v>
      </c>
      <c r="L188" s="88">
        <f>SUM(L186:L187)</f>
        <v>0</v>
      </c>
      <c r="M188" s="88">
        <f>SUM(M186:M187)</f>
        <v>0</v>
      </c>
      <c r="N188" s="88">
        <f>SUM(N186:N187)</f>
        <v>0</v>
      </c>
      <c r="O188" s="88">
        <f>SUM(O186:O187)</f>
        <v>2.664583333338669</v>
      </c>
      <c r="P188" s="86" t="s">
        <v>54</v>
      </c>
      <c r="Q188" s="86" t="s">
        <v>54</v>
      </c>
      <c r="R188" s="86" t="s">
        <v>54</v>
      </c>
      <c r="S188" s="195"/>
      <c r="T188" s="116"/>
      <c r="U188" s="83"/>
      <c r="V188" s="128">
        <f>$AB$15-((N188*24))</f>
        <v>720</v>
      </c>
      <c r="W188" s="91">
        <v>515</v>
      </c>
      <c r="X188" s="92">
        <v>88.558000000000007</v>
      </c>
      <c r="Y188" s="196">
        <f>W188*X188</f>
        <v>45607.37</v>
      </c>
      <c r="Z188" s="128">
        <f>(Y188*(V188-L188*24))/V188</f>
        <v>45607.37</v>
      </c>
      <c r="AA188" s="992">
        <f>(Z188/Y188)*100</f>
        <v>100</v>
      </c>
      <c r="AB188" s="102"/>
      <c r="AC188" s="1228" t="e">
        <f>VLOOKUP(B188,'AVBT_Septmber-17'!$B$18:$M$291,12,FALSE)</f>
        <v>#N/A</v>
      </c>
    </row>
    <row r="189" spans="1:39" s="102" customFormat="1" ht="30" customHeight="1" x14ac:dyDescent="0.25">
      <c r="A189" s="1380">
        <v>45</v>
      </c>
      <c r="B189" s="1365" t="s">
        <v>156</v>
      </c>
      <c r="C189" s="1382" t="s">
        <v>157</v>
      </c>
      <c r="D189" s="1369">
        <v>23.462</v>
      </c>
      <c r="E189" s="1384" t="s">
        <v>53</v>
      </c>
      <c r="F189" s="96" t="s">
        <v>54</v>
      </c>
      <c r="G189" s="1275">
        <v>42987.412499999999</v>
      </c>
      <c r="H189" s="1275">
        <v>42987.807638888888</v>
      </c>
      <c r="I189" s="96" t="s">
        <v>54</v>
      </c>
      <c r="J189" s="96" t="s">
        <v>54</v>
      </c>
      <c r="K189" s="96" t="s">
        <v>54</v>
      </c>
      <c r="L189" s="133">
        <f>IF(RIGHT(S189)="T",(+H189-G189),0)</f>
        <v>0.39513888888905058</v>
      </c>
      <c r="M189" s="133">
        <f>IF(RIGHT(S189)="U",(+H189-G189),0)</f>
        <v>0</v>
      </c>
      <c r="N189" s="133">
        <f>IF(RIGHT(S189)="C",(+H189-G189),0)</f>
        <v>0</v>
      </c>
      <c r="O189" s="133">
        <f>IF(RIGHT(S189)="D",(+H189-G189),0)</f>
        <v>0</v>
      </c>
      <c r="P189" s="96" t="s">
        <v>54</v>
      </c>
      <c r="Q189" s="96" t="s">
        <v>54</v>
      </c>
      <c r="R189" s="96" t="s">
        <v>54</v>
      </c>
      <c r="S189" s="1276" t="s">
        <v>81</v>
      </c>
      <c r="T189" s="1277" t="s">
        <v>720</v>
      </c>
      <c r="U189" s="98"/>
      <c r="V189" s="199"/>
      <c r="W189" s="200"/>
      <c r="X189" s="200"/>
      <c r="Y189" s="200"/>
      <c r="Z189" s="1233"/>
      <c r="AA189" s="193"/>
      <c r="AC189" s="1228" t="e">
        <f>VLOOKUP(B189,'AVBT_Septmber-17'!$B$18:$M$291,12,FALSE)</f>
        <v>#VALUE!</v>
      </c>
    </row>
    <row r="190" spans="1:39" s="102" customFormat="1" ht="30" customHeight="1" x14ac:dyDescent="0.25">
      <c r="A190" s="1381"/>
      <c r="B190" s="1366"/>
      <c r="C190" s="1383"/>
      <c r="D190" s="1370"/>
      <c r="E190" s="1385"/>
      <c r="F190" s="77"/>
      <c r="G190" s="1275">
        <v>43001.405555555553</v>
      </c>
      <c r="H190" s="1275">
        <v>43001.84097222222</v>
      </c>
      <c r="I190" s="77"/>
      <c r="J190" s="77"/>
      <c r="K190" s="77"/>
      <c r="L190" s="111">
        <f>IF(RIGHT(S190)="T",(+H190-G190),0)</f>
        <v>0</v>
      </c>
      <c r="M190" s="111">
        <f>IF(RIGHT(S190)="U",(+H190-G190),0)</f>
        <v>0</v>
      </c>
      <c r="N190" s="111">
        <f>IF(RIGHT(S190)="C",(+H190-G190),0)</f>
        <v>0</v>
      </c>
      <c r="O190" s="111">
        <f>IF(RIGHT(S190)="D",(+H190-G190),0)</f>
        <v>0.43541666666715173</v>
      </c>
      <c r="P190" s="77"/>
      <c r="Q190" s="77"/>
      <c r="R190" s="77"/>
      <c r="S190" s="1276" t="s">
        <v>65</v>
      </c>
      <c r="T190" s="1277" t="s">
        <v>721</v>
      </c>
      <c r="U190" s="122"/>
      <c r="V190" s="106"/>
      <c r="W190" s="107"/>
      <c r="X190" s="107"/>
      <c r="Y190" s="107"/>
      <c r="Z190" s="1232"/>
      <c r="AA190" s="108"/>
      <c r="AC190" s="1228" t="e">
        <f>VLOOKUP(B190,'AVBT_Septmber-17'!$B$18:$M$291,12,FALSE)</f>
        <v>#N/A</v>
      </c>
    </row>
    <row r="191" spans="1:39" s="102" customFormat="1" ht="30" customHeight="1" x14ac:dyDescent="0.25">
      <c r="A191" s="1388"/>
      <c r="B191" s="1373"/>
      <c r="C191" s="1389"/>
      <c r="D191" s="1376"/>
      <c r="E191" s="1390"/>
      <c r="F191" s="77"/>
      <c r="G191" s="1275">
        <v>43004.458333333336</v>
      </c>
      <c r="H191" s="1275">
        <v>43004.805555555555</v>
      </c>
      <c r="I191" s="77"/>
      <c r="J191" s="77"/>
      <c r="K191" s="77"/>
      <c r="L191" s="111">
        <f>IF(RIGHT(S191)="T",(+H191-G191),0)</f>
        <v>0</v>
      </c>
      <c r="M191" s="111">
        <f>IF(RIGHT(S191)="U",(+H191-G191),0)</f>
        <v>0</v>
      </c>
      <c r="N191" s="111">
        <f>IF(RIGHT(S191)="C",(+H191-G191),0)</f>
        <v>0</v>
      </c>
      <c r="O191" s="111">
        <f>IF(RIGHT(S191)="D",(+H191-G191),0)</f>
        <v>0.34722222221898846</v>
      </c>
      <c r="P191" s="77"/>
      <c r="Q191" s="77"/>
      <c r="R191" s="77"/>
      <c r="S191" s="1276" t="s">
        <v>65</v>
      </c>
      <c r="T191" s="1277" t="s">
        <v>722</v>
      </c>
      <c r="U191" s="122"/>
      <c r="V191" s="106"/>
      <c r="W191" s="107"/>
      <c r="X191" s="107"/>
      <c r="Y191" s="107"/>
      <c r="Z191" s="1232"/>
      <c r="AA191" s="108"/>
      <c r="AC191" s="1228" t="e">
        <f>VLOOKUP(B191,'AVBT_Septmber-17'!$B$18:$M$291,12,FALSE)</f>
        <v>#N/A</v>
      </c>
    </row>
    <row r="192" spans="1:39" s="38" customFormat="1" ht="30" customHeight="1" thickBot="1" x14ac:dyDescent="0.3">
      <c r="A192" s="82"/>
      <c r="B192" s="83"/>
      <c r="C192" s="84" t="s">
        <v>56</v>
      </c>
      <c r="D192" s="83"/>
      <c r="E192" s="85"/>
      <c r="F192" s="86" t="s">
        <v>54</v>
      </c>
      <c r="G192" s="87"/>
      <c r="H192" s="87"/>
      <c r="I192" s="86" t="s">
        <v>54</v>
      </c>
      <c r="J192" s="86" t="s">
        <v>54</v>
      </c>
      <c r="K192" s="86" t="s">
        <v>54</v>
      </c>
      <c r="L192" s="88">
        <f>SUM(L189:L191)</f>
        <v>0.39513888888905058</v>
      </c>
      <c r="M192" s="88">
        <f>SUM(M189:M191)</f>
        <v>0</v>
      </c>
      <c r="N192" s="88">
        <f>SUM(N189:N191)</f>
        <v>0</v>
      </c>
      <c r="O192" s="88">
        <f>SUM(O189:O191)</f>
        <v>0.78263888888614019</v>
      </c>
      <c r="P192" s="86" t="s">
        <v>54</v>
      </c>
      <c r="Q192" s="86" t="s">
        <v>54</v>
      </c>
      <c r="R192" s="86" t="s">
        <v>54</v>
      </c>
      <c r="S192" s="195"/>
      <c r="T192" s="116"/>
      <c r="U192" s="83"/>
      <c r="V192" s="128">
        <f>$AB$15-((N192*24))</f>
        <v>720</v>
      </c>
      <c r="W192" s="197">
        <v>687</v>
      </c>
      <c r="X192" s="185">
        <v>23.462</v>
      </c>
      <c r="Y192" s="198">
        <f>W192*X192</f>
        <v>16118.394</v>
      </c>
      <c r="Z192" s="128">
        <f>(Y192*(V192-L192*24))/V192</f>
        <v>15906.09385680547</v>
      </c>
      <c r="AA192" s="95">
        <f>(Z192/Y192)*100</f>
        <v>98.682870370369841</v>
      </c>
      <c r="AB192" s="102"/>
      <c r="AC192" s="1228" t="e">
        <f>VLOOKUP(B192,'AVBT_Septmber-17'!$B$18:$M$291,12,FALSE)</f>
        <v>#N/A</v>
      </c>
    </row>
    <row r="193" spans="1:39" s="229" customFormat="1" ht="30" customHeight="1" thickBot="1" x14ac:dyDescent="0.3">
      <c r="A193" s="1361">
        <v>46</v>
      </c>
      <c r="B193" s="1339" t="s">
        <v>158</v>
      </c>
      <c r="C193" s="1377" t="s">
        <v>159</v>
      </c>
      <c r="D193" s="1369">
        <v>23.462</v>
      </c>
      <c r="E193" s="1384" t="s">
        <v>53</v>
      </c>
      <c r="F193" s="96" t="s">
        <v>54</v>
      </c>
      <c r="G193" s="1275">
        <v>42990.416666666664</v>
      </c>
      <c r="H193" s="1275">
        <v>42990.77847222222</v>
      </c>
      <c r="I193" s="227"/>
      <c r="J193" s="227"/>
      <c r="K193" s="227"/>
      <c r="L193" s="133">
        <f>IF(RIGHT(S193)="T",(+H193-G193),0)</f>
        <v>0.36180555555620231</v>
      </c>
      <c r="M193" s="133">
        <f>IF(RIGHT(S193)="U",(+H193-G193),0)</f>
        <v>0</v>
      </c>
      <c r="N193" s="133">
        <f>IF(RIGHT(S193)="C",(+H193-G193),0)</f>
        <v>0</v>
      </c>
      <c r="O193" s="133">
        <f>IF(RIGHT(S193)="D",(+H193-G193),0)</f>
        <v>0</v>
      </c>
      <c r="P193" s="112"/>
      <c r="Q193" s="112"/>
      <c r="R193" s="112"/>
      <c r="S193" s="1276" t="s">
        <v>81</v>
      </c>
      <c r="T193" s="1277" t="s">
        <v>723</v>
      </c>
      <c r="U193" s="112"/>
      <c r="V193" s="134"/>
      <c r="W193" s="135"/>
      <c r="X193" s="135"/>
      <c r="Y193" s="135"/>
      <c r="Z193" s="1235"/>
      <c r="AA193" s="136"/>
      <c r="AB193" s="235"/>
      <c r="AC193" s="1228" t="e">
        <f>VLOOKUP(B193,'AVBT_Septmber-17'!$B$18:$M$291,12,FALSE)</f>
        <v>#VALUE!</v>
      </c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</row>
    <row r="194" spans="1:39" s="229" customFormat="1" ht="30" customHeight="1" x14ac:dyDescent="0.25">
      <c r="A194" s="1436"/>
      <c r="B194" s="1373"/>
      <c r="C194" s="1437"/>
      <c r="D194" s="1376"/>
      <c r="E194" s="1390"/>
      <c r="F194" s="96" t="s">
        <v>54</v>
      </c>
      <c r="G194" s="78"/>
      <c r="H194" s="78"/>
      <c r="I194" s="227"/>
      <c r="J194" s="227"/>
      <c r="K194" s="227"/>
      <c r="L194" s="111">
        <f>IF(RIGHT(S194)="T",(+H194-G194),0)</f>
        <v>0</v>
      </c>
      <c r="M194" s="111">
        <f>IF(RIGHT(S194)="U",(+H194-G194),0)</f>
        <v>0</v>
      </c>
      <c r="N194" s="111">
        <f>IF(RIGHT(S194)="C",(+H194-G194),0)</f>
        <v>0</v>
      </c>
      <c r="O194" s="111">
        <f>IF(RIGHT(S194)="D",(+H194-G194),0)</f>
        <v>0</v>
      </c>
      <c r="P194" s="112"/>
      <c r="Q194" s="112"/>
      <c r="R194" s="112"/>
      <c r="S194" s="79"/>
      <c r="T194" s="80"/>
      <c r="U194" s="65"/>
      <c r="V194" s="137"/>
      <c r="W194" s="138"/>
      <c r="X194" s="138"/>
      <c r="Y194" s="138"/>
      <c r="Z194" s="71"/>
      <c r="AA194" s="139"/>
      <c r="AB194" s="235"/>
      <c r="AC194" s="1228" t="e">
        <f>VLOOKUP(B194,'AVBT_Septmber-17'!$B$18:$M$291,12,FALSE)</f>
        <v>#N/A</v>
      </c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</row>
    <row r="195" spans="1:39" s="188" customFormat="1" ht="30" customHeight="1" thickBot="1" x14ac:dyDescent="0.3">
      <c r="A195" s="82"/>
      <c r="B195" s="83"/>
      <c r="C195" s="84" t="s">
        <v>56</v>
      </c>
      <c r="D195" s="83"/>
      <c r="E195" s="85"/>
      <c r="F195" s="86" t="s">
        <v>54</v>
      </c>
      <c r="G195" s="87"/>
      <c r="H195" s="87"/>
      <c r="I195" s="86" t="s">
        <v>54</v>
      </c>
      <c r="J195" s="86" t="s">
        <v>54</v>
      </c>
      <c r="K195" s="86" t="s">
        <v>54</v>
      </c>
      <c r="L195" s="88">
        <f>SUM(L193:L194)</f>
        <v>0.36180555555620231</v>
      </c>
      <c r="M195" s="88">
        <f>SUM(M193:M194)</f>
        <v>0</v>
      </c>
      <c r="N195" s="88">
        <f>SUM(N193:N194)</f>
        <v>0</v>
      </c>
      <c r="O195" s="88">
        <f>SUM(O193:O194)</f>
        <v>0</v>
      </c>
      <c r="P195" s="86" t="s">
        <v>54</v>
      </c>
      <c r="Q195" s="86" t="s">
        <v>54</v>
      </c>
      <c r="R195" s="86" t="s">
        <v>54</v>
      </c>
      <c r="S195" s="195"/>
      <c r="T195" s="116"/>
      <c r="U195" s="83"/>
      <c r="V195" s="128">
        <f>$AB$15-((N195*24))</f>
        <v>720</v>
      </c>
      <c r="W195" s="197">
        <v>687</v>
      </c>
      <c r="X195" s="185">
        <v>23.462</v>
      </c>
      <c r="Y195" s="198">
        <f>W195*X195</f>
        <v>16118.394</v>
      </c>
      <c r="Z195" s="128">
        <f>(Y195*(V195-L195*24))/V195</f>
        <v>15924.003183471874</v>
      </c>
      <c r="AA195" s="95">
        <f>(Z195/Y195)*100</f>
        <v>98.793981481479321</v>
      </c>
      <c r="AB195" s="230"/>
      <c r="AC195" s="1228" t="e">
        <f>VLOOKUP(B195,'AVBT_Septmber-17'!$B$18:$M$291,12,FALSE)</f>
        <v>#N/A</v>
      </c>
    </row>
    <row r="196" spans="1:39" s="230" customFormat="1" ht="30" customHeight="1" thickBot="1" x14ac:dyDescent="0.3">
      <c r="A196" s="1380">
        <v>28</v>
      </c>
      <c r="B196" s="1365" t="s">
        <v>124</v>
      </c>
      <c r="C196" s="1382" t="s">
        <v>567</v>
      </c>
      <c r="D196" s="1369">
        <v>64.460999999999999</v>
      </c>
      <c r="E196" s="1384" t="s">
        <v>53</v>
      </c>
      <c r="F196" s="96" t="s">
        <v>54</v>
      </c>
      <c r="G196" s="1275">
        <v>42996.645138888889</v>
      </c>
      <c r="H196" s="1275">
        <v>42996.70208333333</v>
      </c>
      <c r="I196" s="96" t="s">
        <v>54</v>
      </c>
      <c r="J196" s="96" t="s">
        <v>54</v>
      </c>
      <c r="K196" s="227"/>
      <c r="L196" s="133">
        <f>IF(RIGHT(S196)="T",(+H196-G196),0)</f>
        <v>0</v>
      </c>
      <c r="M196" s="133">
        <f>IF(RIGHT(S196)="U",(+H196-G196),0)</f>
        <v>5.694444444088731E-2</v>
      </c>
      <c r="N196" s="133">
        <f>IF(RIGHT(S196)="C",(+H196-G196),0)</f>
        <v>0</v>
      </c>
      <c r="O196" s="133">
        <f>IF(RIGHT(S196)="D",(+H196-G196),0)</f>
        <v>0</v>
      </c>
      <c r="P196" s="62" t="s">
        <v>54</v>
      </c>
      <c r="Q196" s="62" t="s">
        <v>54</v>
      </c>
      <c r="R196" s="62" t="s">
        <v>54</v>
      </c>
      <c r="S196" s="1276" t="s">
        <v>104</v>
      </c>
      <c r="T196" s="1277" t="s">
        <v>724</v>
      </c>
      <c r="U196" s="852"/>
      <c r="V196" s="99"/>
      <c r="W196" s="100"/>
      <c r="X196" s="100"/>
      <c r="Y196" s="100"/>
      <c r="Z196" s="1229"/>
      <c r="AA196" s="101"/>
      <c r="AC196" s="1228" t="e">
        <f>VLOOKUP(B196,'AVBT_Septmber-17'!$B$18:$M$291,12,FALSE)</f>
        <v>#VALUE!</v>
      </c>
    </row>
    <row r="197" spans="1:39" s="230" customFormat="1" ht="30" customHeight="1" x14ac:dyDescent="0.25">
      <c r="A197" s="1381"/>
      <c r="B197" s="1391"/>
      <c r="C197" s="1383"/>
      <c r="D197" s="1370"/>
      <c r="E197" s="1385"/>
      <c r="F197" s="96"/>
      <c r="G197" s="78"/>
      <c r="H197" s="78"/>
      <c r="I197" s="96"/>
      <c r="J197" s="96"/>
      <c r="K197" s="227"/>
      <c r="L197" s="111">
        <f>IF(RIGHT(S197)="T",(+H197-G197),0)</f>
        <v>0</v>
      </c>
      <c r="M197" s="111">
        <f>IF(RIGHT(S197)="U",(+H197-G197),0)</f>
        <v>0</v>
      </c>
      <c r="N197" s="111">
        <f>IF(RIGHT(S197)="C",(+H197-G197),0)</f>
        <v>0</v>
      </c>
      <c r="O197" s="111">
        <f>IF(RIGHT(S197)="D",(+H197-G197),0)</f>
        <v>0</v>
      </c>
      <c r="P197" s="62"/>
      <c r="Q197" s="62"/>
      <c r="R197" s="62"/>
      <c r="S197" s="97"/>
      <c r="T197" s="80"/>
      <c r="U197" s="853"/>
      <c r="V197" s="106"/>
      <c r="W197" s="107"/>
      <c r="X197" s="107"/>
      <c r="Y197" s="107"/>
      <c r="Z197" s="1232"/>
      <c r="AA197" s="108"/>
      <c r="AC197" s="1228" t="e">
        <f>VLOOKUP(B197,'AVBT_Septmber-17'!$B$18:$M$291,12,FALSE)</f>
        <v>#N/A</v>
      </c>
    </row>
    <row r="198" spans="1:39" s="188" customFormat="1" ht="30" customHeight="1" thickBot="1" x14ac:dyDescent="0.3">
      <c r="A198" s="82"/>
      <c r="B198" s="83"/>
      <c r="C198" s="84" t="s">
        <v>56</v>
      </c>
      <c r="D198" s="83"/>
      <c r="E198" s="85"/>
      <c r="F198" s="86" t="s">
        <v>54</v>
      </c>
      <c r="G198" s="87"/>
      <c r="H198" s="87"/>
      <c r="I198" s="86" t="s">
        <v>54</v>
      </c>
      <c r="J198" s="86" t="s">
        <v>54</v>
      </c>
      <c r="K198" s="246"/>
      <c r="L198" s="88">
        <f>SUM(L196:L197)</f>
        <v>0</v>
      </c>
      <c r="M198" s="88">
        <f>SUM(M196:M197)</f>
        <v>5.694444444088731E-2</v>
      </c>
      <c r="N198" s="88">
        <f>SUM(N196:N197)</f>
        <v>0</v>
      </c>
      <c r="O198" s="88">
        <f>SUM(O196:O197)</f>
        <v>0</v>
      </c>
      <c r="P198" s="86" t="s">
        <v>54</v>
      </c>
      <c r="Q198" s="86" t="s">
        <v>54</v>
      </c>
      <c r="R198" s="86" t="s">
        <v>54</v>
      </c>
      <c r="S198" s="195"/>
      <c r="T198" s="116"/>
      <c r="U198" s="83"/>
      <c r="V198" s="128">
        <f>$AB$15-((N198*24))</f>
        <v>720</v>
      </c>
      <c r="W198" s="91">
        <v>515</v>
      </c>
      <c r="X198" s="92">
        <v>64.460999999999999</v>
      </c>
      <c r="Y198" s="196">
        <f>W198*X198</f>
        <v>33197.415000000001</v>
      </c>
      <c r="Z198" s="128">
        <f>(Y198*(V198-L198*24))/V198</f>
        <v>33197.415000000001</v>
      </c>
      <c r="AA198" s="992">
        <f>(Z198/Y198)*100</f>
        <v>100</v>
      </c>
      <c r="AB198" s="230"/>
      <c r="AC198" s="1228" t="e">
        <f>VLOOKUP(B198,'AVBT_Septmber-17'!$B$18:$M$291,12,FALSE)</f>
        <v>#N/A</v>
      </c>
    </row>
    <row r="199" spans="1:39" s="230" customFormat="1" ht="30" customHeight="1" thickBot="1" x14ac:dyDescent="0.3">
      <c r="A199" s="1380">
        <v>29</v>
      </c>
      <c r="B199" s="1365" t="s">
        <v>125</v>
      </c>
      <c r="C199" s="1382" t="s">
        <v>569</v>
      </c>
      <c r="D199" s="1369">
        <v>56.668999999999997</v>
      </c>
      <c r="E199" s="1384" t="s">
        <v>53</v>
      </c>
      <c r="F199" s="96" t="s">
        <v>54</v>
      </c>
      <c r="G199" s="78"/>
      <c r="H199" s="78"/>
      <c r="I199" s="96" t="s">
        <v>54</v>
      </c>
      <c r="J199" s="96" t="s">
        <v>54</v>
      </c>
      <c r="K199" s="227"/>
      <c r="L199" s="133">
        <f>IF(RIGHT(S199)="T",(+H199-G199),0)</f>
        <v>0</v>
      </c>
      <c r="M199" s="133">
        <f>IF(RIGHT(S199)="U",(+H199-G199),0)</f>
        <v>0</v>
      </c>
      <c r="N199" s="133">
        <f>IF(RIGHT(S199)="C",(+H199-G199),0)</f>
        <v>0</v>
      </c>
      <c r="O199" s="133">
        <f>IF(RIGHT(S199)="D",(+H199-G199),0)</f>
        <v>0</v>
      </c>
      <c r="P199" s="62" t="s">
        <v>54</v>
      </c>
      <c r="Q199" s="62" t="s">
        <v>54</v>
      </c>
      <c r="R199" s="62" t="s">
        <v>54</v>
      </c>
      <c r="S199" s="1263"/>
      <c r="T199" s="1264"/>
      <c r="U199" s="852"/>
      <c r="V199" s="99"/>
      <c r="W199" s="100"/>
      <c r="X199" s="100"/>
      <c r="Y199" s="100"/>
      <c r="Z199" s="1229"/>
      <c r="AA199" s="101"/>
      <c r="AC199" s="1228" t="e">
        <f>VLOOKUP(B199,'AVBT_Septmber-17'!$B$18:$M$291,12,FALSE)</f>
        <v>#VALUE!</v>
      </c>
    </row>
    <row r="200" spans="1:39" s="230" customFormat="1" ht="30" customHeight="1" x14ac:dyDescent="0.25">
      <c r="A200" s="1388"/>
      <c r="B200" s="1373"/>
      <c r="C200" s="1389"/>
      <c r="D200" s="1376"/>
      <c r="E200" s="1390"/>
      <c r="F200" s="96" t="s">
        <v>54</v>
      </c>
      <c r="G200" s="78"/>
      <c r="H200" s="78"/>
      <c r="I200" s="96" t="s">
        <v>54</v>
      </c>
      <c r="J200" s="96" t="s">
        <v>54</v>
      </c>
      <c r="K200" s="227"/>
      <c r="L200" s="111">
        <f>IF(RIGHT(S200)="T",(+H200-G200),0)</f>
        <v>0</v>
      </c>
      <c r="M200" s="111">
        <f>IF(RIGHT(S200)="U",(+H200-G200),0)</f>
        <v>0</v>
      </c>
      <c r="N200" s="111">
        <f>IF(RIGHT(S200)="C",(+H200-G200),0)</f>
        <v>0</v>
      </c>
      <c r="O200" s="111">
        <f>IF(RIGHT(S200)="D",(+H200-G200),0)</f>
        <v>0</v>
      </c>
      <c r="P200" s="62" t="s">
        <v>54</v>
      </c>
      <c r="Q200" s="62" t="s">
        <v>54</v>
      </c>
      <c r="R200" s="62" t="s">
        <v>54</v>
      </c>
      <c r="S200" s="97"/>
      <c r="T200" s="80"/>
      <c r="U200" s="853"/>
      <c r="V200" s="106"/>
      <c r="W200" s="107"/>
      <c r="X200" s="107"/>
      <c r="Y200" s="107"/>
      <c r="Z200" s="1232"/>
      <c r="AA200" s="108"/>
      <c r="AC200" s="1228" t="e">
        <f>VLOOKUP(B200,'AVBT_Septmber-17'!$B$18:$M$291,12,FALSE)</f>
        <v>#N/A</v>
      </c>
    </row>
    <row r="201" spans="1:39" s="188" customFormat="1" ht="30" customHeight="1" thickBot="1" x14ac:dyDescent="0.3">
      <c r="A201" s="82"/>
      <c r="B201" s="83"/>
      <c r="C201" s="84" t="s">
        <v>56</v>
      </c>
      <c r="D201" s="83"/>
      <c r="E201" s="85"/>
      <c r="F201" s="86" t="s">
        <v>54</v>
      </c>
      <c r="G201" s="87"/>
      <c r="H201" s="87"/>
      <c r="I201" s="86" t="s">
        <v>54</v>
      </c>
      <c r="J201" s="86" t="s">
        <v>54</v>
      </c>
      <c r="K201" s="246"/>
      <c r="L201" s="88">
        <f>SUM(L199:L200)</f>
        <v>0</v>
      </c>
      <c r="M201" s="88">
        <f>SUM(M199:M200)</f>
        <v>0</v>
      </c>
      <c r="N201" s="88">
        <f>SUM(N199:N200)</f>
        <v>0</v>
      </c>
      <c r="O201" s="88">
        <f>SUM(O199:O200)</f>
        <v>0</v>
      </c>
      <c r="P201" s="86" t="s">
        <v>54</v>
      </c>
      <c r="Q201" s="86" t="s">
        <v>54</v>
      </c>
      <c r="R201" s="86" t="s">
        <v>54</v>
      </c>
      <c r="S201" s="195"/>
      <c r="T201" s="116"/>
      <c r="U201" s="83"/>
      <c r="V201" s="128">
        <f>$AB$15-((N201*24))</f>
        <v>720</v>
      </c>
      <c r="W201" s="91">
        <v>515</v>
      </c>
      <c r="X201" s="92">
        <v>56.668999999999997</v>
      </c>
      <c r="Y201" s="196">
        <f>W201*X201</f>
        <v>29184.535</v>
      </c>
      <c r="Z201" s="128">
        <f>(Y201*(V201-L201*24))/V201</f>
        <v>29184.535</v>
      </c>
      <c r="AA201" s="992">
        <f>(Z201/Y201)*100</f>
        <v>100</v>
      </c>
      <c r="AB201" s="230"/>
      <c r="AC201" s="1228" t="e">
        <f>VLOOKUP(B201,'AVBT_Septmber-17'!$B$18:$M$291,12,FALSE)</f>
        <v>#N/A</v>
      </c>
    </row>
    <row r="202" spans="1:39" s="230" customFormat="1" ht="30" customHeight="1" thickBot="1" x14ac:dyDescent="0.3">
      <c r="A202" s="1380">
        <v>30</v>
      </c>
      <c r="B202" s="1365" t="s">
        <v>126</v>
      </c>
      <c r="C202" s="1382" t="s">
        <v>568</v>
      </c>
      <c r="D202" s="1369">
        <v>56.668999999999997</v>
      </c>
      <c r="E202" s="1384" t="s">
        <v>53</v>
      </c>
      <c r="F202" s="96" t="s">
        <v>54</v>
      </c>
      <c r="G202" s="78"/>
      <c r="H202" s="78"/>
      <c r="I202" s="96" t="s">
        <v>54</v>
      </c>
      <c r="J202" s="96" t="s">
        <v>54</v>
      </c>
      <c r="K202" s="227"/>
      <c r="L202" s="133">
        <f>IF(RIGHT(S202)="T",(+H202-G202),0)</f>
        <v>0</v>
      </c>
      <c r="M202" s="133">
        <f>IF(RIGHT(S202)="U",(+H202-G202),0)</f>
        <v>0</v>
      </c>
      <c r="N202" s="133">
        <f>IF(RIGHT(S202)="C",(+H202-G202),0)</f>
        <v>0</v>
      </c>
      <c r="O202" s="133">
        <f>IF(RIGHT(S202)="D",(+H202-G202),0)</f>
        <v>0</v>
      </c>
      <c r="P202" s="62" t="s">
        <v>54</v>
      </c>
      <c r="Q202" s="62" t="s">
        <v>54</v>
      </c>
      <c r="R202" s="62" t="s">
        <v>54</v>
      </c>
      <c r="S202" s="866"/>
      <c r="T202" s="80"/>
      <c r="U202" s="852"/>
      <c r="V202" s="99"/>
      <c r="W202" s="100"/>
      <c r="X202" s="100"/>
      <c r="Y202" s="100"/>
      <c r="Z202" s="1229"/>
      <c r="AA202" s="101"/>
      <c r="AC202" s="1228" t="e">
        <f>VLOOKUP(B202,'AVBT_Septmber-17'!$B$18:$M$291,12,FALSE)</f>
        <v>#VALUE!</v>
      </c>
    </row>
    <row r="203" spans="1:39" s="230" customFormat="1" ht="30" customHeight="1" x14ac:dyDescent="0.25">
      <c r="A203" s="1388"/>
      <c r="B203" s="1373"/>
      <c r="C203" s="1389"/>
      <c r="D203" s="1376"/>
      <c r="E203" s="1390"/>
      <c r="F203" s="96" t="s">
        <v>54</v>
      </c>
      <c r="G203" s="78"/>
      <c r="H203" s="78"/>
      <c r="I203" s="96" t="s">
        <v>54</v>
      </c>
      <c r="J203" s="96" t="s">
        <v>54</v>
      </c>
      <c r="K203" s="227"/>
      <c r="L203" s="111">
        <f>IF(RIGHT(S203)="T",(+H203-G203),0)</f>
        <v>0</v>
      </c>
      <c r="M203" s="111">
        <f>IF(RIGHT(S203)="U",(+H203-G203),0)</f>
        <v>0</v>
      </c>
      <c r="N203" s="111">
        <f>IF(RIGHT(S203)="C",(+H203-G203),0)</f>
        <v>0</v>
      </c>
      <c r="O203" s="111">
        <f>IF(RIGHT(S203)="D",(+H203-G203),0)</f>
        <v>0</v>
      </c>
      <c r="P203" s="62" t="s">
        <v>54</v>
      </c>
      <c r="Q203" s="62" t="s">
        <v>54</v>
      </c>
      <c r="R203" s="62" t="s">
        <v>54</v>
      </c>
      <c r="S203" s="97"/>
      <c r="T203" s="80"/>
      <c r="U203" s="853"/>
      <c r="V203" s="106"/>
      <c r="W203" s="107"/>
      <c r="X203" s="107"/>
      <c r="Y203" s="107"/>
      <c r="Z203" s="1232"/>
      <c r="AA203" s="108"/>
      <c r="AC203" s="1228" t="e">
        <f>VLOOKUP(B203,'AVBT_Septmber-17'!$B$18:$M$291,12,FALSE)</f>
        <v>#N/A</v>
      </c>
    </row>
    <row r="204" spans="1:39" s="188" customFormat="1" ht="30" customHeight="1" thickBot="1" x14ac:dyDescent="0.3">
      <c r="A204" s="82"/>
      <c r="B204" s="83"/>
      <c r="C204" s="84" t="s">
        <v>56</v>
      </c>
      <c r="D204" s="83"/>
      <c r="E204" s="85"/>
      <c r="F204" s="86" t="s">
        <v>54</v>
      </c>
      <c r="G204" s="87"/>
      <c r="H204" s="87"/>
      <c r="I204" s="86" t="s">
        <v>54</v>
      </c>
      <c r="J204" s="86" t="s">
        <v>54</v>
      </c>
      <c r="K204" s="246"/>
      <c r="L204" s="88">
        <f>SUM(L202:L203)</f>
        <v>0</v>
      </c>
      <c r="M204" s="88">
        <f>SUM(M202:M203)</f>
        <v>0</v>
      </c>
      <c r="N204" s="88">
        <f>SUM(N202:N203)</f>
        <v>0</v>
      </c>
      <c r="O204" s="88">
        <f>SUM(O202:O203)</f>
        <v>0</v>
      </c>
      <c r="P204" s="86" t="s">
        <v>54</v>
      </c>
      <c r="Q204" s="86" t="s">
        <v>54</v>
      </c>
      <c r="R204" s="86" t="s">
        <v>54</v>
      </c>
      <c r="S204" s="195"/>
      <c r="T204" s="116"/>
      <c r="U204" s="83"/>
      <c r="V204" s="128">
        <f>$AB$15-((N204*24))</f>
        <v>720</v>
      </c>
      <c r="W204" s="91">
        <v>515</v>
      </c>
      <c r="X204" s="92">
        <v>56.668999999999997</v>
      </c>
      <c r="Y204" s="196">
        <f>W204*X204</f>
        <v>29184.535</v>
      </c>
      <c r="Z204" s="128">
        <f>(Y204*(V204-L204*24))/V204</f>
        <v>29184.535</v>
      </c>
      <c r="AA204" s="992">
        <f>(Z204/Y204)*100</f>
        <v>100</v>
      </c>
      <c r="AB204" s="230"/>
      <c r="AC204" s="1228" t="e">
        <f>VLOOKUP(B204,'AVBT_Septmber-17'!$B$18:$M$291,12,FALSE)</f>
        <v>#N/A</v>
      </c>
    </row>
    <row r="205" spans="1:39" s="229" customFormat="1" ht="30" customHeight="1" thickBot="1" x14ac:dyDescent="0.3">
      <c r="A205" s="1361">
        <v>47</v>
      </c>
      <c r="B205" s="1339" t="s">
        <v>160</v>
      </c>
      <c r="C205" s="1377" t="s">
        <v>161</v>
      </c>
      <c r="D205" s="1369">
        <v>34.520000000000003</v>
      </c>
      <c r="E205" s="1384" t="s">
        <v>53</v>
      </c>
      <c r="F205" s="96" t="s">
        <v>54</v>
      </c>
      <c r="G205" s="78"/>
      <c r="H205" s="78"/>
      <c r="I205" s="227"/>
      <c r="J205" s="227"/>
      <c r="K205" s="227"/>
      <c r="L205" s="133">
        <f>IF(RIGHT(S205)="T",(+H205-G205),0)</f>
        <v>0</v>
      </c>
      <c r="M205" s="133">
        <f>IF(RIGHT(S205)="U",(+H205-G205),0)</f>
        <v>0</v>
      </c>
      <c r="N205" s="133">
        <f>IF(RIGHT(S205)="C",(+H205-G205),0)</f>
        <v>0</v>
      </c>
      <c r="O205" s="133">
        <f>IF(RIGHT(S205)="D",(+H205-G205),0)</f>
        <v>0</v>
      </c>
      <c r="P205" s="112"/>
      <c r="Q205" s="112"/>
      <c r="R205" s="112"/>
      <c r="S205" s="97"/>
      <c r="T205" s="80"/>
      <c r="U205" s="112"/>
      <c r="V205" s="134"/>
      <c r="W205" s="135"/>
      <c r="X205" s="135"/>
      <c r="Y205" s="135"/>
      <c r="Z205" s="1235"/>
      <c r="AA205" s="136"/>
      <c r="AB205" s="235"/>
      <c r="AC205" s="1228" t="e">
        <f>VLOOKUP(B205,'AVBT_Septmber-17'!$B$18:$M$291,12,FALSE)</f>
        <v>#VALUE!</v>
      </c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</row>
    <row r="206" spans="1:39" s="229" customFormat="1" ht="30" customHeight="1" x14ac:dyDescent="0.25">
      <c r="A206" s="1436"/>
      <c r="B206" s="1373"/>
      <c r="C206" s="1437"/>
      <c r="D206" s="1376"/>
      <c r="E206" s="1390"/>
      <c r="F206" s="96" t="s">
        <v>54</v>
      </c>
      <c r="G206" s="78"/>
      <c r="H206" s="78"/>
      <c r="I206" s="227"/>
      <c r="J206" s="227"/>
      <c r="K206" s="227"/>
      <c r="L206" s="111">
        <f>IF(RIGHT(S206)="T",(+H206-G206),0)</f>
        <v>0</v>
      </c>
      <c r="M206" s="111">
        <f>IF(RIGHT(S206)="U",(+H206-G206),0)</f>
        <v>0</v>
      </c>
      <c r="N206" s="111">
        <f>IF(RIGHT(S206)="C",(+H206-G206),0)</f>
        <v>0</v>
      </c>
      <c r="O206" s="111">
        <f>IF(RIGHT(S206)="D",(+H206-G206),0)</f>
        <v>0</v>
      </c>
      <c r="P206" s="112"/>
      <c r="Q206" s="112"/>
      <c r="R206" s="112"/>
      <c r="S206" s="79"/>
      <c r="T206" s="80"/>
      <c r="U206" s="65"/>
      <c r="V206" s="137"/>
      <c r="W206" s="138"/>
      <c r="X206" s="138"/>
      <c r="Y206" s="138"/>
      <c r="Z206" s="71"/>
      <c r="AA206" s="139"/>
      <c r="AB206" s="235"/>
      <c r="AC206" s="1228" t="e">
        <f>VLOOKUP(B206,'AVBT_Septmber-17'!$B$18:$M$291,12,FALSE)</f>
        <v>#N/A</v>
      </c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</row>
    <row r="207" spans="1:39" s="188" customFormat="1" ht="30" customHeight="1" thickBot="1" x14ac:dyDescent="0.3">
      <c r="A207" s="82"/>
      <c r="B207" s="83"/>
      <c r="C207" s="84" t="s">
        <v>56</v>
      </c>
      <c r="D207" s="83"/>
      <c r="E207" s="85"/>
      <c r="F207" s="86" t="s">
        <v>54</v>
      </c>
      <c r="G207" s="87"/>
      <c r="H207" s="87"/>
      <c r="I207" s="86" t="s">
        <v>54</v>
      </c>
      <c r="J207" s="86" t="s">
        <v>54</v>
      </c>
      <c r="K207" s="86" t="s">
        <v>54</v>
      </c>
      <c r="L207" s="88">
        <f>SUM(L205:L206)</f>
        <v>0</v>
      </c>
      <c r="M207" s="88">
        <f>SUM(M205:M206)</f>
        <v>0</v>
      </c>
      <c r="N207" s="88">
        <f>SUM(N205:N206)</f>
        <v>0</v>
      </c>
      <c r="O207" s="88">
        <f>SUM(O205:O206)</f>
        <v>0</v>
      </c>
      <c r="P207" s="86" t="s">
        <v>54</v>
      </c>
      <c r="Q207" s="86" t="s">
        <v>54</v>
      </c>
      <c r="R207" s="86" t="s">
        <v>54</v>
      </c>
      <c r="S207" s="195"/>
      <c r="T207" s="116"/>
      <c r="U207" s="83"/>
      <c r="V207" s="128">
        <f>$AB$15-((N207*24))</f>
        <v>720</v>
      </c>
      <c r="W207" s="91">
        <v>515</v>
      </c>
      <c r="X207" s="92">
        <v>34.520000000000003</v>
      </c>
      <c r="Y207" s="196">
        <f>W207*X207</f>
        <v>17777.800000000003</v>
      </c>
      <c r="Z207" s="128">
        <f>(Y207*(V207-L207*24))/V207</f>
        <v>17777.800000000003</v>
      </c>
      <c r="AA207" s="992">
        <f>(Z207/Y207)*100</f>
        <v>100</v>
      </c>
      <c r="AB207" s="230"/>
      <c r="AC207" s="1228" t="e">
        <f>VLOOKUP(B207,'AVBT_Septmber-17'!$B$18:$M$291,12,FALSE)</f>
        <v>#N/A</v>
      </c>
    </row>
    <row r="208" spans="1:39" s="229" customFormat="1" ht="30" customHeight="1" thickBot="1" x14ac:dyDescent="0.3">
      <c r="A208" s="1361">
        <v>48</v>
      </c>
      <c r="B208" s="1339" t="s">
        <v>162</v>
      </c>
      <c r="C208" s="1377" t="s">
        <v>163</v>
      </c>
      <c r="D208" s="1369">
        <v>113.12</v>
      </c>
      <c r="E208" s="1384" t="s">
        <v>53</v>
      </c>
      <c r="F208" s="96" t="s">
        <v>54</v>
      </c>
      <c r="G208" s="78"/>
      <c r="H208" s="78"/>
      <c r="I208" s="227"/>
      <c r="J208" s="227"/>
      <c r="K208" s="227"/>
      <c r="L208" s="133">
        <f>IF(RIGHT(S208)="T",(+H208-G208),0)</f>
        <v>0</v>
      </c>
      <c r="M208" s="133">
        <f>IF(RIGHT(S208)="U",(+H208-G208),0)</f>
        <v>0</v>
      </c>
      <c r="N208" s="133">
        <f>IF(RIGHT(S208)="C",(+H208-G208),0)</f>
        <v>0</v>
      </c>
      <c r="O208" s="133">
        <f>IF(RIGHT(S208)="D",(+H208-G208),0)</f>
        <v>0</v>
      </c>
      <c r="P208" s="112"/>
      <c r="Q208" s="112"/>
      <c r="R208" s="112"/>
      <c r="S208" s="866"/>
      <c r="T208" s="80"/>
      <c r="U208" s="112"/>
      <c r="V208" s="134"/>
      <c r="W208" s="135"/>
      <c r="X208" s="135"/>
      <c r="Y208" s="135"/>
      <c r="Z208" s="1235"/>
      <c r="AA208" s="136"/>
      <c r="AB208" s="235"/>
      <c r="AC208" s="1228" t="e">
        <f>VLOOKUP(B208,'AVBT_Septmber-17'!$B$18:$M$291,12,FALSE)</f>
        <v>#VALUE!</v>
      </c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</row>
    <row r="209" spans="1:39" s="229" customFormat="1" ht="30" customHeight="1" x14ac:dyDescent="0.25">
      <c r="A209" s="1436"/>
      <c r="B209" s="1373"/>
      <c r="C209" s="1437"/>
      <c r="D209" s="1376"/>
      <c r="E209" s="1390"/>
      <c r="F209" s="96"/>
      <c r="G209" s="78"/>
      <c r="H209" s="78"/>
      <c r="I209" s="227"/>
      <c r="J209" s="227"/>
      <c r="K209" s="227"/>
      <c r="L209" s="111">
        <f>IF(RIGHT(S209)="T",(+H209-G209),0)</f>
        <v>0</v>
      </c>
      <c r="M209" s="111">
        <f>IF(RIGHT(S209)="U",(+H209-G209),0)</f>
        <v>0</v>
      </c>
      <c r="N209" s="111">
        <f>IF(RIGHT(S209)="C",(+H209-G209),0)</f>
        <v>0</v>
      </c>
      <c r="O209" s="111">
        <f>IF(RIGHT(S209)="D",(+H209-G209),0)</f>
        <v>0</v>
      </c>
      <c r="P209" s="112"/>
      <c r="Q209" s="112"/>
      <c r="R209" s="112"/>
      <c r="S209" s="97"/>
      <c r="T209" s="80"/>
      <c r="U209" s="65"/>
      <c r="V209" s="137"/>
      <c r="W209" s="138"/>
      <c r="X209" s="138"/>
      <c r="Y209" s="138"/>
      <c r="Z209" s="71"/>
      <c r="AA209" s="139"/>
      <c r="AB209" s="235"/>
      <c r="AC209" s="1228" t="e">
        <f>VLOOKUP(B209,'AVBT_Septmber-17'!$B$18:$M$291,12,FALSE)</f>
        <v>#N/A</v>
      </c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</row>
    <row r="210" spans="1:39" s="188" customFormat="1" ht="30" customHeight="1" thickBot="1" x14ac:dyDescent="0.3">
      <c r="A210" s="82"/>
      <c r="B210" s="83"/>
      <c r="C210" s="84" t="s">
        <v>56</v>
      </c>
      <c r="D210" s="83"/>
      <c r="E210" s="85"/>
      <c r="F210" s="86" t="s">
        <v>54</v>
      </c>
      <c r="G210" s="87"/>
      <c r="H210" s="87"/>
      <c r="I210" s="86" t="s">
        <v>54</v>
      </c>
      <c r="J210" s="86" t="s">
        <v>54</v>
      </c>
      <c r="K210" s="86" t="s">
        <v>54</v>
      </c>
      <c r="L210" s="88">
        <f>SUM(L208:L209)</f>
        <v>0</v>
      </c>
      <c r="M210" s="88">
        <f>SUM(M208:M209)</f>
        <v>0</v>
      </c>
      <c r="N210" s="88">
        <f>SUM(N208:N209)</f>
        <v>0</v>
      </c>
      <c r="O210" s="88">
        <f>SUM(O208:O209)</f>
        <v>0</v>
      </c>
      <c r="P210" s="86" t="s">
        <v>54</v>
      </c>
      <c r="Q210" s="86" t="s">
        <v>54</v>
      </c>
      <c r="R210" s="86" t="s">
        <v>54</v>
      </c>
      <c r="S210" s="195"/>
      <c r="T210" s="116"/>
      <c r="U210" s="83"/>
      <c r="V210" s="128">
        <f>$AB$15-((N210*24))</f>
        <v>720</v>
      </c>
      <c r="W210" s="91">
        <v>605</v>
      </c>
      <c r="X210" s="92">
        <v>113.12</v>
      </c>
      <c r="Y210" s="196">
        <f>W210*X210</f>
        <v>68437.600000000006</v>
      </c>
      <c r="Z210" s="128">
        <f>(Y210*(V210-L210*24))/V210</f>
        <v>68437.600000000006</v>
      </c>
      <c r="AA210" s="992">
        <f>(Z210/Y210)*100</f>
        <v>100</v>
      </c>
      <c r="AB210" s="230"/>
      <c r="AC210" s="1228" t="e">
        <f>VLOOKUP(B210,'AVBT_Septmber-17'!$B$18:$M$291,12,FALSE)</f>
        <v>#N/A</v>
      </c>
    </row>
    <row r="211" spans="1:39" s="229" customFormat="1" ht="30" customHeight="1" thickBot="1" x14ac:dyDescent="0.3">
      <c r="A211" s="1361">
        <v>49</v>
      </c>
      <c r="B211" s="1339" t="s">
        <v>164</v>
      </c>
      <c r="C211" s="1377" t="s">
        <v>165</v>
      </c>
      <c r="D211" s="1369">
        <v>113.12</v>
      </c>
      <c r="E211" s="1384" t="s">
        <v>53</v>
      </c>
      <c r="F211" s="96" t="s">
        <v>54</v>
      </c>
      <c r="G211" s="78"/>
      <c r="H211" s="78"/>
      <c r="I211" s="227"/>
      <c r="J211" s="227"/>
      <c r="K211" s="227"/>
      <c r="L211" s="133">
        <f>IF(RIGHT(S211)="T",(+H211-G211),0)</f>
        <v>0</v>
      </c>
      <c r="M211" s="133">
        <f>IF(RIGHT(S211)="U",(+H211-G211),0)</f>
        <v>0</v>
      </c>
      <c r="N211" s="133">
        <f>IF(RIGHT(S211)="C",(+H211-G211),0)</f>
        <v>0</v>
      </c>
      <c r="O211" s="133">
        <f>IF(RIGHT(S211)="D",(+H211-G211),0)</f>
        <v>0</v>
      </c>
      <c r="P211" s="112"/>
      <c r="Q211" s="112"/>
      <c r="R211" s="112"/>
      <c r="S211" s="866"/>
      <c r="T211" s="80"/>
      <c r="U211" s="112"/>
      <c r="V211" s="134"/>
      <c r="W211" s="135"/>
      <c r="X211" s="135"/>
      <c r="Y211" s="135"/>
      <c r="Z211" s="1235"/>
      <c r="AA211" s="136"/>
      <c r="AB211" s="235"/>
      <c r="AC211" s="1228" t="e">
        <f>VLOOKUP(B211,'AVBT_Septmber-17'!$B$18:$M$291,12,FALSE)</f>
        <v>#VALUE!</v>
      </c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</row>
    <row r="212" spans="1:39" s="229" customFormat="1" ht="30" customHeight="1" x14ac:dyDescent="0.25">
      <c r="A212" s="1436"/>
      <c r="B212" s="1373"/>
      <c r="C212" s="1437"/>
      <c r="D212" s="1376"/>
      <c r="E212" s="1390"/>
      <c r="F212" s="96"/>
      <c r="G212" s="78"/>
      <c r="H212" s="78"/>
      <c r="I212" s="227"/>
      <c r="J212" s="227"/>
      <c r="K212" s="227"/>
      <c r="L212" s="111">
        <f>IF(RIGHT(S212)="T",(+H212-G212),0)</f>
        <v>0</v>
      </c>
      <c r="M212" s="111">
        <f>IF(RIGHT(S212)="U",(+H212-G212),0)</f>
        <v>0</v>
      </c>
      <c r="N212" s="111">
        <f>IF(RIGHT(S212)="C",(+H212-G212),0)</f>
        <v>0</v>
      </c>
      <c r="O212" s="111">
        <f>IF(RIGHT(S212)="D",(+H212-G212),0)</f>
        <v>0</v>
      </c>
      <c r="P212" s="112"/>
      <c r="Q212" s="112"/>
      <c r="R212" s="112"/>
      <c r="S212" s="866"/>
      <c r="T212" s="80"/>
      <c r="U212" s="65"/>
      <c r="V212" s="137"/>
      <c r="W212" s="138"/>
      <c r="X212" s="138"/>
      <c r="Y212" s="138"/>
      <c r="Z212" s="71"/>
      <c r="AA212" s="139"/>
      <c r="AB212" s="235"/>
      <c r="AC212" s="1228" t="e">
        <f>VLOOKUP(B212,'AVBT_Septmber-17'!$B$18:$M$291,12,FALSE)</f>
        <v>#N/A</v>
      </c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</row>
    <row r="213" spans="1:39" s="188" customFormat="1" ht="30" customHeight="1" thickBot="1" x14ac:dyDescent="0.3">
      <c r="A213" s="82"/>
      <c r="B213" s="83"/>
      <c r="C213" s="84" t="s">
        <v>56</v>
      </c>
      <c r="D213" s="83"/>
      <c r="E213" s="85"/>
      <c r="F213" s="86" t="s">
        <v>54</v>
      </c>
      <c r="G213" s="87"/>
      <c r="H213" s="87"/>
      <c r="I213" s="86" t="s">
        <v>54</v>
      </c>
      <c r="J213" s="86" t="s">
        <v>54</v>
      </c>
      <c r="K213" s="86" t="s">
        <v>54</v>
      </c>
      <c r="L213" s="88">
        <f>SUM(L211:L212)</f>
        <v>0</v>
      </c>
      <c r="M213" s="88">
        <f>SUM(M211:M212)</f>
        <v>0</v>
      </c>
      <c r="N213" s="88">
        <f>SUM(N211:N212)</f>
        <v>0</v>
      </c>
      <c r="O213" s="88">
        <f>SUM(O211:O212)</f>
        <v>0</v>
      </c>
      <c r="P213" s="86" t="s">
        <v>54</v>
      </c>
      <c r="Q213" s="86" t="s">
        <v>54</v>
      </c>
      <c r="R213" s="86" t="s">
        <v>54</v>
      </c>
      <c r="S213" s="195"/>
      <c r="T213" s="116"/>
      <c r="U213" s="83"/>
      <c r="V213" s="128">
        <f>$AB$15-((N213*24))</f>
        <v>720</v>
      </c>
      <c r="W213" s="91">
        <v>385</v>
      </c>
      <c r="X213" s="92">
        <v>113.12</v>
      </c>
      <c r="Y213" s="196">
        <f>W213*X213</f>
        <v>43551.200000000004</v>
      </c>
      <c r="Z213" s="128">
        <f>(Y213*(V213-L213*24))/V213</f>
        <v>43551.200000000004</v>
      </c>
      <c r="AA213" s="992">
        <f>(Z213/Y213)*100</f>
        <v>100</v>
      </c>
      <c r="AB213" s="230"/>
      <c r="AC213" s="1228" t="e">
        <f>VLOOKUP(B213,'AVBT_Septmber-17'!$B$18:$M$291,12,FALSE)</f>
        <v>#N/A</v>
      </c>
    </row>
    <row r="214" spans="1:39" s="76" customFormat="1" ht="45" customHeight="1" x14ac:dyDescent="0.25">
      <c r="A214" s="1361">
        <v>50</v>
      </c>
      <c r="B214" s="1339" t="s">
        <v>166</v>
      </c>
      <c r="C214" s="1377" t="s">
        <v>167</v>
      </c>
      <c r="D214" s="1369">
        <v>6.1059999999999999</v>
      </c>
      <c r="E214" s="1384" t="s">
        <v>53</v>
      </c>
      <c r="F214" s="96" t="s">
        <v>54</v>
      </c>
      <c r="G214" s="1275">
        <v>42979</v>
      </c>
      <c r="H214" s="1275">
        <v>43009</v>
      </c>
      <c r="I214" s="110"/>
      <c r="J214" s="110"/>
      <c r="K214" s="110"/>
      <c r="L214" s="133">
        <f>IF(RIGHT(S214)="T",(+H214-G214),0)</f>
        <v>0</v>
      </c>
      <c r="M214" s="133">
        <f>IF(RIGHT(S214)="U",(+H214-G214),0)</f>
        <v>0</v>
      </c>
      <c r="N214" s="133">
        <f>IF(RIGHT(S214)="C",(+H214-G214),0)</f>
        <v>0</v>
      </c>
      <c r="O214" s="133">
        <f>IF(RIGHT(S214)="D",(+H214-G214),0)</f>
        <v>30</v>
      </c>
      <c r="P214" s="112"/>
      <c r="Q214" s="112"/>
      <c r="R214" s="112"/>
      <c r="S214" s="1276" t="s">
        <v>168</v>
      </c>
      <c r="T214" s="1277" t="s">
        <v>169</v>
      </c>
      <c r="U214" s="112"/>
      <c r="V214" s="134"/>
      <c r="W214" s="135"/>
      <c r="X214" s="135"/>
      <c r="Y214" s="135"/>
      <c r="Z214" s="1235"/>
      <c r="AA214" s="136"/>
      <c r="AB214" s="235"/>
      <c r="AC214" s="1228" t="e">
        <f>VLOOKUP(B214,'AVBT_Septmber-17'!$B$18:$M$291,12,FALSE)</f>
        <v>#VALUE!</v>
      </c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</row>
    <row r="215" spans="1:39" s="76" customFormat="1" ht="30" customHeight="1" x14ac:dyDescent="0.25">
      <c r="A215" s="1436"/>
      <c r="B215" s="1373"/>
      <c r="C215" s="1437"/>
      <c r="D215" s="1376"/>
      <c r="E215" s="1390"/>
      <c r="F215" s="77"/>
      <c r="G215" s="78"/>
      <c r="H215" s="118"/>
      <c r="I215" s="63"/>
      <c r="J215" s="63"/>
      <c r="K215" s="63"/>
      <c r="L215" s="111">
        <f>IF(RIGHT(S215)="T",(+H215-G215),0)</f>
        <v>0</v>
      </c>
      <c r="M215" s="111">
        <f>IF(RIGHT(S215)="U",(+H215-G215),0)</f>
        <v>0</v>
      </c>
      <c r="N215" s="111">
        <f>IF(RIGHT(S215)="C",(+H215-G215),0)</f>
        <v>0</v>
      </c>
      <c r="O215" s="111">
        <f>IF(RIGHT(S215)="D",(+H215-G215),0)</f>
        <v>0</v>
      </c>
      <c r="P215" s="65"/>
      <c r="Q215" s="65"/>
      <c r="R215" s="65"/>
      <c r="S215" s="79"/>
      <c r="T215" s="80"/>
      <c r="U215" s="65"/>
      <c r="V215" s="137"/>
      <c r="W215" s="138"/>
      <c r="X215" s="138"/>
      <c r="Y215" s="138"/>
      <c r="Z215" s="71"/>
      <c r="AA215" s="139"/>
      <c r="AB215" s="235"/>
      <c r="AC215" s="1228" t="e">
        <f>VLOOKUP(B215,'AVBT_Septmber-17'!$B$18:$M$291,12,FALSE)</f>
        <v>#N/A</v>
      </c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</row>
    <row r="216" spans="1:39" s="188" customFormat="1" ht="30" customHeight="1" thickBot="1" x14ac:dyDescent="0.3">
      <c r="A216" s="82"/>
      <c r="B216" s="83"/>
      <c r="C216" s="84" t="s">
        <v>56</v>
      </c>
      <c r="D216" s="83"/>
      <c r="E216" s="85"/>
      <c r="F216" s="86" t="s">
        <v>54</v>
      </c>
      <c r="G216" s="87"/>
      <c r="H216" s="87"/>
      <c r="I216" s="86" t="s">
        <v>54</v>
      </c>
      <c r="J216" s="86" t="s">
        <v>54</v>
      </c>
      <c r="K216" s="86" t="s">
        <v>54</v>
      </c>
      <c r="L216" s="88">
        <f>SUM(L214:L215)</f>
        <v>0</v>
      </c>
      <c r="M216" s="88">
        <f>SUM(M214:M215)</f>
        <v>0</v>
      </c>
      <c r="N216" s="88">
        <f>SUM(N214:N215)</f>
        <v>0</v>
      </c>
      <c r="O216" s="88">
        <f>SUM(O214:O215)</f>
        <v>30</v>
      </c>
      <c r="P216" s="86" t="s">
        <v>54</v>
      </c>
      <c r="Q216" s="86" t="s">
        <v>54</v>
      </c>
      <c r="R216" s="86" t="s">
        <v>54</v>
      </c>
      <c r="S216" s="195"/>
      <c r="T216" s="116"/>
      <c r="U216" s="83"/>
      <c r="V216" s="128">
        <f>$AB$15-((N216*24))</f>
        <v>720</v>
      </c>
      <c r="W216" s="197">
        <v>687</v>
      </c>
      <c r="X216" s="185">
        <v>6.1059999999999999</v>
      </c>
      <c r="Y216" s="198">
        <f>W216*X216</f>
        <v>4194.8220000000001</v>
      </c>
      <c r="Z216" s="128">
        <f>(Y216*(V216-L216*24))/V216</f>
        <v>4194.8220000000001</v>
      </c>
      <c r="AA216" s="95">
        <f>(Z216/Y216)*100</f>
        <v>100</v>
      </c>
      <c r="AB216" s="230"/>
      <c r="AC216" s="1228" t="e">
        <f>VLOOKUP(B216,'AVBT_Septmber-17'!$B$18:$M$291,12,FALSE)</f>
        <v>#N/A</v>
      </c>
    </row>
    <row r="217" spans="1:39" s="76" customFormat="1" ht="30" customHeight="1" x14ac:dyDescent="0.25">
      <c r="A217" s="1361">
        <v>51</v>
      </c>
      <c r="B217" s="1339" t="s">
        <v>170</v>
      </c>
      <c r="C217" s="1377" t="s">
        <v>171</v>
      </c>
      <c r="D217" s="1369">
        <v>6.1059999999999999</v>
      </c>
      <c r="E217" s="1384" t="s">
        <v>53</v>
      </c>
      <c r="F217" s="96" t="s">
        <v>54</v>
      </c>
      <c r="G217" s="78"/>
      <c r="H217" s="78"/>
      <c r="I217" s="110"/>
      <c r="J217" s="110"/>
      <c r="K217" s="110"/>
      <c r="L217" s="133">
        <f>IF(RIGHT(S217)="T",(+H217-G217),0)</f>
        <v>0</v>
      </c>
      <c r="M217" s="133">
        <f>IF(RIGHT(S217)="U",(+H217-G217),0)</f>
        <v>0</v>
      </c>
      <c r="N217" s="133">
        <f>IF(RIGHT(S217)="C",(+H217-G217),0)</f>
        <v>0</v>
      </c>
      <c r="O217" s="133">
        <f>IF(RIGHT(S217)="D",(+H217-G217),0)</f>
        <v>0</v>
      </c>
      <c r="P217" s="112"/>
      <c r="Q217" s="112"/>
      <c r="R217" s="112"/>
      <c r="S217" s="866"/>
      <c r="T217" s="80"/>
      <c r="U217" s="112"/>
      <c r="V217" s="232"/>
      <c r="W217" s="252"/>
      <c r="X217" s="252"/>
      <c r="Y217" s="252"/>
      <c r="Z217" s="1241"/>
      <c r="AA217" s="253"/>
      <c r="AB217" s="235"/>
      <c r="AC217" s="1228" t="e">
        <f>VLOOKUP(B217,'AVBT_Septmber-17'!$B$18:$M$291,12,FALSE)</f>
        <v>#VALUE!</v>
      </c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</row>
    <row r="218" spans="1:39" s="76" customFormat="1" ht="30" customHeight="1" x14ac:dyDescent="0.25">
      <c r="A218" s="1436"/>
      <c r="B218" s="1373"/>
      <c r="C218" s="1437"/>
      <c r="D218" s="1376"/>
      <c r="E218" s="1390"/>
      <c r="F218" s="77"/>
      <c r="G218" s="78"/>
      <c r="H218" s="78"/>
      <c r="I218" s="63"/>
      <c r="J218" s="63"/>
      <c r="K218" s="63"/>
      <c r="L218" s="111">
        <f>IF(RIGHT(S218)="T",(+H218-G218),0)</f>
        <v>0</v>
      </c>
      <c r="M218" s="111">
        <f>IF(RIGHT(S218)="U",(+H218-G218),0)</f>
        <v>0</v>
      </c>
      <c r="N218" s="111">
        <f>IF(RIGHT(S218)="C",(+H218-G218),0)</f>
        <v>0</v>
      </c>
      <c r="O218" s="111">
        <f>IF(RIGHT(S218)="D",(+H218-G218),0)</f>
        <v>0</v>
      </c>
      <c r="P218" s="65"/>
      <c r="Q218" s="65"/>
      <c r="R218" s="65"/>
      <c r="S218" s="866"/>
      <c r="T218" s="80"/>
      <c r="U218" s="65"/>
      <c r="V218" s="137"/>
      <c r="W218" s="138"/>
      <c r="X218" s="138"/>
      <c r="Y218" s="138"/>
      <c r="Z218" s="71"/>
      <c r="AA218" s="139"/>
      <c r="AB218" s="235"/>
      <c r="AC218" s="1228" t="e">
        <f>VLOOKUP(B218,'AVBT_Septmber-17'!$B$18:$M$291,12,FALSE)</f>
        <v>#N/A</v>
      </c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</row>
    <row r="219" spans="1:39" s="188" customFormat="1" ht="30" customHeight="1" thickBot="1" x14ac:dyDescent="0.3">
      <c r="A219" s="82"/>
      <c r="B219" s="83"/>
      <c r="C219" s="84" t="s">
        <v>56</v>
      </c>
      <c r="D219" s="83"/>
      <c r="E219" s="85"/>
      <c r="F219" s="86" t="s">
        <v>54</v>
      </c>
      <c r="G219" s="87"/>
      <c r="H219" s="87"/>
      <c r="I219" s="86" t="s">
        <v>54</v>
      </c>
      <c r="J219" s="86" t="s">
        <v>54</v>
      </c>
      <c r="K219" s="86" t="s">
        <v>54</v>
      </c>
      <c r="L219" s="88">
        <f>SUM(L217:L218)</f>
        <v>0</v>
      </c>
      <c r="M219" s="88">
        <f>SUM(M217:M218)</f>
        <v>0</v>
      </c>
      <c r="N219" s="88">
        <f>SUM(N217:N218)</f>
        <v>0</v>
      </c>
      <c r="O219" s="88">
        <f>SUM(O217:O218)</f>
        <v>0</v>
      </c>
      <c r="P219" s="86" t="s">
        <v>54</v>
      </c>
      <c r="Q219" s="86" t="s">
        <v>54</v>
      </c>
      <c r="R219" s="86" t="s">
        <v>54</v>
      </c>
      <c r="S219" s="195"/>
      <c r="T219" s="116"/>
      <c r="U219" s="83"/>
      <c r="V219" s="128">
        <f>$AB$15-((N219*24))</f>
        <v>720</v>
      </c>
      <c r="W219" s="197">
        <v>687</v>
      </c>
      <c r="X219" s="185">
        <v>6.1059999999999999</v>
      </c>
      <c r="Y219" s="198">
        <f>W219*X219</f>
        <v>4194.8220000000001</v>
      </c>
      <c r="Z219" s="128">
        <f>(Y219*(V219-L219*24))/V219</f>
        <v>4194.8220000000001</v>
      </c>
      <c r="AA219" s="95">
        <f>(Z219/Y219)*100</f>
        <v>100</v>
      </c>
      <c r="AB219" s="230"/>
      <c r="AC219" s="1228" t="e">
        <f>VLOOKUP(B219,'AVBT_Septmber-17'!$B$18:$M$291,12,FALSE)</f>
        <v>#N/A</v>
      </c>
    </row>
    <row r="220" spans="1:39" s="102" customFormat="1" ht="30" customHeight="1" thickBot="1" x14ac:dyDescent="0.3">
      <c r="A220" s="1380">
        <v>52</v>
      </c>
      <c r="B220" s="1365" t="s">
        <v>172</v>
      </c>
      <c r="C220" s="1382" t="s">
        <v>173</v>
      </c>
      <c r="D220" s="1369">
        <v>6.782</v>
      </c>
      <c r="E220" s="1384" t="s">
        <v>53</v>
      </c>
      <c r="F220" s="96" t="s">
        <v>54</v>
      </c>
      <c r="G220" s="78"/>
      <c r="H220" s="78"/>
      <c r="I220" s="96" t="s">
        <v>54</v>
      </c>
      <c r="J220" s="96" t="s">
        <v>54</v>
      </c>
      <c r="K220" s="96" t="s">
        <v>54</v>
      </c>
      <c r="L220" s="133">
        <f>IF(RIGHT(S220)="T",(+H220-G220),0)</f>
        <v>0</v>
      </c>
      <c r="M220" s="133">
        <f>IF(RIGHT(S220)="U",(+H220-G220),0)</f>
        <v>0</v>
      </c>
      <c r="N220" s="133">
        <f>IF(RIGHT(S220)="C",(+H220-G220),0)</f>
        <v>0</v>
      </c>
      <c r="O220" s="133">
        <f>IF(RIGHT(S220)="D",(+H220-G220),0)</f>
        <v>0</v>
      </c>
      <c r="P220" s="96" t="s">
        <v>54</v>
      </c>
      <c r="Q220" s="96" t="s">
        <v>54</v>
      </c>
      <c r="R220" s="96" t="s">
        <v>54</v>
      </c>
      <c r="S220" s="866"/>
      <c r="T220" s="80"/>
      <c r="U220" s="98"/>
      <c r="V220" s="99"/>
      <c r="W220" s="100"/>
      <c r="X220" s="100"/>
      <c r="Y220" s="100"/>
      <c r="Z220" s="1229"/>
      <c r="AA220" s="101"/>
      <c r="AC220" s="1228" t="e">
        <f>VLOOKUP(B220,'AVBT_Septmber-17'!$B$18:$M$291,12,FALSE)</f>
        <v>#VALUE!</v>
      </c>
    </row>
    <row r="221" spans="1:39" s="102" customFormat="1" ht="30" customHeight="1" x14ac:dyDescent="0.25">
      <c r="A221" s="1388"/>
      <c r="B221" s="1373"/>
      <c r="C221" s="1389"/>
      <c r="D221" s="1376"/>
      <c r="E221" s="1390"/>
      <c r="F221" s="96" t="s">
        <v>54</v>
      </c>
      <c r="G221" s="78"/>
      <c r="H221" s="78"/>
      <c r="I221" s="96" t="s">
        <v>54</v>
      </c>
      <c r="J221" s="96" t="s">
        <v>54</v>
      </c>
      <c r="K221" s="96" t="s">
        <v>54</v>
      </c>
      <c r="L221" s="64">
        <f>IF(RIGHT(S221)="T",(+H221-G221),0)</f>
        <v>0</v>
      </c>
      <c r="M221" s="64">
        <f>IF(RIGHT(S221)="U",(+H221-G221),0)</f>
        <v>0</v>
      </c>
      <c r="N221" s="64">
        <f>IF(RIGHT(S221)="C",(+H221-G221),0)</f>
        <v>0</v>
      </c>
      <c r="O221" s="64">
        <f>IF(RIGHT(S221)="D",(+H221-G221),0)</f>
        <v>0</v>
      </c>
      <c r="P221" s="96" t="s">
        <v>54</v>
      </c>
      <c r="Q221" s="96" t="s">
        <v>54</v>
      </c>
      <c r="R221" s="96" t="s">
        <v>54</v>
      </c>
      <c r="S221" s="97"/>
      <c r="T221" s="80"/>
      <c r="U221" s="122"/>
      <c r="V221" s="106"/>
      <c r="W221" s="107"/>
      <c r="X221" s="107"/>
      <c r="Y221" s="107"/>
      <c r="Z221" s="1232"/>
      <c r="AA221" s="108"/>
      <c r="AC221" s="1228" t="e">
        <f>VLOOKUP(B221,'AVBT_Septmber-17'!$B$18:$M$291,12,FALSE)</f>
        <v>#N/A</v>
      </c>
    </row>
    <row r="222" spans="1:39" s="38" customFormat="1" ht="30" customHeight="1" thickBot="1" x14ac:dyDescent="0.3">
      <c r="A222" s="82"/>
      <c r="B222" s="83"/>
      <c r="C222" s="84" t="s">
        <v>56</v>
      </c>
      <c r="D222" s="83"/>
      <c r="E222" s="85"/>
      <c r="F222" s="86" t="s">
        <v>54</v>
      </c>
      <c r="G222" s="87"/>
      <c r="H222" s="87"/>
      <c r="I222" s="86" t="s">
        <v>54</v>
      </c>
      <c r="J222" s="86" t="s">
        <v>54</v>
      </c>
      <c r="K222" s="86" t="s">
        <v>54</v>
      </c>
      <c r="L222" s="88">
        <f>SUM(L220:L221)</f>
        <v>0</v>
      </c>
      <c r="M222" s="88">
        <f>SUM(M220:M220)</f>
        <v>0</v>
      </c>
      <c r="N222" s="88">
        <f>SUM(N220:N220)</f>
        <v>0</v>
      </c>
      <c r="O222" s="88">
        <f>SUM(O220:O220)</f>
        <v>0</v>
      </c>
      <c r="P222" s="86" t="s">
        <v>54</v>
      </c>
      <c r="Q222" s="86" t="s">
        <v>54</v>
      </c>
      <c r="R222" s="86" t="s">
        <v>54</v>
      </c>
      <c r="S222" s="195"/>
      <c r="T222" s="116"/>
      <c r="U222" s="83"/>
      <c r="V222" s="128">
        <f>$AB$15-((N222*24))</f>
        <v>720</v>
      </c>
      <c r="W222" s="197">
        <v>687</v>
      </c>
      <c r="X222" s="185">
        <v>6.782</v>
      </c>
      <c r="Y222" s="198">
        <f>W222*X222</f>
        <v>4659.2340000000004</v>
      </c>
      <c r="Z222" s="128">
        <f>(Y222*(V222-L222*24))/V222</f>
        <v>4659.2340000000004</v>
      </c>
      <c r="AA222" s="95">
        <f>(Z222/Y222)*100</f>
        <v>100</v>
      </c>
      <c r="AB222" s="235"/>
      <c r="AC222" s="1228" t="e">
        <f>VLOOKUP(B222,'AVBT_Septmber-17'!$B$18:$M$291,12,FALSE)</f>
        <v>#N/A</v>
      </c>
    </row>
    <row r="223" spans="1:39" s="76" customFormat="1" ht="30" customHeight="1" thickBot="1" x14ac:dyDescent="0.3">
      <c r="A223" s="1361">
        <v>53</v>
      </c>
      <c r="B223" s="1339" t="s">
        <v>174</v>
      </c>
      <c r="C223" s="1377" t="s">
        <v>175</v>
      </c>
      <c r="D223" s="1369">
        <v>6.782</v>
      </c>
      <c r="E223" s="1384" t="s">
        <v>53</v>
      </c>
      <c r="F223" s="96" t="s">
        <v>54</v>
      </c>
      <c r="G223" s="1275">
        <v>42986.334027777775</v>
      </c>
      <c r="H223" s="1275">
        <v>42986.85833333333</v>
      </c>
      <c r="I223" s="110"/>
      <c r="J223" s="110"/>
      <c r="K223" s="110"/>
      <c r="L223" s="133">
        <f>IF(RIGHT(S223)="T",(+H223-G223),0)</f>
        <v>0</v>
      </c>
      <c r="M223" s="133">
        <f>IF(RIGHT(S223)="U",(+H223-G223),0)</f>
        <v>0</v>
      </c>
      <c r="N223" s="133">
        <f>IF(RIGHT(S223)="C",(+H223-G223),0)</f>
        <v>0</v>
      </c>
      <c r="O223" s="133">
        <f>IF(RIGHT(S223)="D",(+H223-G223),0)</f>
        <v>0.52430555555474712</v>
      </c>
      <c r="P223" s="112"/>
      <c r="Q223" s="112"/>
      <c r="R223" s="112"/>
      <c r="S223" s="1276" t="s">
        <v>168</v>
      </c>
      <c r="T223" s="1277" t="s">
        <v>725</v>
      </c>
      <c r="U223" s="112"/>
      <c r="V223" s="232"/>
      <c r="W223" s="252"/>
      <c r="X223" s="252"/>
      <c r="Y223" s="252"/>
      <c r="Z223" s="1241"/>
      <c r="AA223" s="253"/>
      <c r="AB223" s="235"/>
      <c r="AC223" s="1228" t="e">
        <f>VLOOKUP(B223,'AVBT_Septmber-17'!$B$18:$M$291,12,FALSE)</f>
        <v>#VALUE!</v>
      </c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</row>
    <row r="224" spans="1:39" s="76" customFormat="1" ht="30" customHeight="1" x14ac:dyDescent="0.25">
      <c r="A224" s="1362"/>
      <c r="B224" s="1379"/>
      <c r="C224" s="1378"/>
      <c r="D224" s="1370"/>
      <c r="E224" s="1385"/>
      <c r="F224" s="96"/>
      <c r="G224" s="78"/>
      <c r="H224" s="78"/>
      <c r="I224" s="110"/>
      <c r="J224" s="110"/>
      <c r="K224" s="110"/>
      <c r="L224" s="111">
        <f>IF(RIGHT(S224)="T",(+H224-G224),0)</f>
        <v>0</v>
      </c>
      <c r="M224" s="111">
        <f>IF(RIGHT(S224)="U",(+H224-G224),0)</f>
        <v>0</v>
      </c>
      <c r="N224" s="111">
        <f>IF(RIGHT(S224)="C",(+H224-G224),0)</f>
        <v>0</v>
      </c>
      <c r="O224" s="111">
        <f>IF(RIGHT(S224)="D",(+H224-G224),0)</f>
        <v>0</v>
      </c>
      <c r="P224" s="112"/>
      <c r="Q224" s="112"/>
      <c r="R224" s="112"/>
      <c r="S224" s="97"/>
      <c r="T224" s="80"/>
      <c r="U224" s="65"/>
      <c r="V224" s="137"/>
      <c r="W224" s="138"/>
      <c r="X224" s="138"/>
      <c r="Y224" s="138"/>
      <c r="Z224" s="71"/>
      <c r="AA224" s="139"/>
      <c r="AB224" s="235"/>
      <c r="AC224" s="1228" t="e">
        <f>VLOOKUP(B224,'AVBT_Septmber-17'!$B$18:$M$291,12,FALSE)</f>
        <v>#N/A</v>
      </c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</row>
    <row r="225" spans="1:39" s="38" customFormat="1" ht="30" customHeight="1" thickBot="1" x14ac:dyDescent="0.3">
      <c r="A225" s="82"/>
      <c r="B225" s="83"/>
      <c r="C225" s="84" t="s">
        <v>56</v>
      </c>
      <c r="D225" s="83"/>
      <c r="E225" s="177"/>
      <c r="F225" s="86" t="s">
        <v>54</v>
      </c>
      <c r="G225" s="87"/>
      <c r="H225" s="87"/>
      <c r="I225" s="86" t="s">
        <v>54</v>
      </c>
      <c r="J225" s="86" t="s">
        <v>54</v>
      </c>
      <c r="K225" s="86" t="s">
        <v>54</v>
      </c>
      <c r="L225" s="88">
        <f>SUM(L223:L224)</f>
        <v>0</v>
      </c>
      <c r="M225" s="88">
        <f>SUM(M223:M224)</f>
        <v>0</v>
      </c>
      <c r="N225" s="88">
        <f>SUM(N223:N224)</f>
        <v>0</v>
      </c>
      <c r="O225" s="88">
        <f>SUM(O223:O224)</f>
        <v>0.52430555555474712</v>
      </c>
      <c r="P225" s="86" t="s">
        <v>54</v>
      </c>
      <c r="Q225" s="86" t="s">
        <v>54</v>
      </c>
      <c r="R225" s="86" t="s">
        <v>54</v>
      </c>
      <c r="S225" s="195"/>
      <c r="T225" s="116"/>
      <c r="U225" s="83"/>
      <c r="V225" s="128">
        <f>$AB$15-((N225*24))</f>
        <v>720</v>
      </c>
      <c r="W225" s="197">
        <v>687</v>
      </c>
      <c r="X225" s="185">
        <v>6.782</v>
      </c>
      <c r="Y225" s="198">
        <f>W225*X225</f>
        <v>4659.2340000000004</v>
      </c>
      <c r="Z225" s="128">
        <f>(Y225*(V225-L225*24))/V225</f>
        <v>4659.2340000000004</v>
      </c>
      <c r="AA225" s="95">
        <f>(Z225/Y225)*100</f>
        <v>100</v>
      </c>
      <c r="AB225" s="235"/>
      <c r="AC225" s="1228" t="e">
        <f>VLOOKUP(B225,'AVBT_Septmber-17'!$B$18:$M$291,12,FALSE)</f>
        <v>#N/A</v>
      </c>
    </row>
    <row r="226" spans="1:39" s="76" customFormat="1" ht="30" customHeight="1" thickBot="1" x14ac:dyDescent="0.3">
      <c r="A226" s="1361">
        <v>54</v>
      </c>
      <c r="B226" s="1339" t="s">
        <v>176</v>
      </c>
      <c r="C226" s="1377" t="s">
        <v>177</v>
      </c>
      <c r="D226" s="1369">
        <v>38.58</v>
      </c>
      <c r="E226" s="1384" t="s">
        <v>53</v>
      </c>
      <c r="F226" s="96" t="s">
        <v>54</v>
      </c>
      <c r="G226" s="78"/>
      <c r="H226" s="78"/>
      <c r="I226" s="110"/>
      <c r="J226" s="110"/>
      <c r="K226" s="110"/>
      <c r="L226" s="133">
        <f>IF(RIGHT(S226)="T",(+H226-G226),0)</f>
        <v>0</v>
      </c>
      <c r="M226" s="133">
        <f>IF(RIGHT(S226)="U",(+H226-G226),0)</f>
        <v>0</v>
      </c>
      <c r="N226" s="133">
        <f>IF(RIGHT(S226)="C",(+H226-G226),0)</f>
        <v>0</v>
      </c>
      <c r="O226" s="133">
        <f>IF(RIGHT(S226)="D",(+H226-G226),0)</f>
        <v>0</v>
      </c>
      <c r="P226" s="112"/>
      <c r="Q226" s="112"/>
      <c r="R226" s="112"/>
      <c r="S226" s="97"/>
      <c r="T226" s="80"/>
      <c r="U226" s="112"/>
      <c r="V226" s="232"/>
      <c r="W226" s="252"/>
      <c r="X226" s="252"/>
      <c r="Y226" s="252"/>
      <c r="Z226" s="1241"/>
      <c r="AA226" s="253"/>
      <c r="AB226" s="235"/>
      <c r="AC226" s="1228" t="e">
        <f>VLOOKUP(B226,'AVBT_Septmber-17'!$B$18:$M$291,12,FALSE)</f>
        <v>#VALUE!</v>
      </c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</row>
    <row r="227" spans="1:39" s="76" customFormat="1" ht="30" customHeight="1" x14ac:dyDescent="0.25">
      <c r="A227" s="1436"/>
      <c r="B227" s="1373"/>
      <c r="C227" s="1437"/>
      <c r="D227" s="1376"/>
      <c r="E227" s="1390"/>
      <c r="F227" s="96" t="s">
        <v>54</v>
      </c>
      <c r="G227" s="78"/>
      <c r="H227" s="78"/>
      <c r="I227" s="110"/>
      <c r="J227" s="110"/>
      <c r="K227" s="110"/>
      <c r="L227" s="111">
        <f>IF(RIGHT(S227)="T",(+H227-G227),0)</f>
        <v>0</v>
      </c>
      <c r="M227" s="111">
        <f>IF(RIGHT(S227)="U",(+H227-G227),0)</f>
        <v>0</v>
      </c>
      <c r="N227" s="111">
        <f>IF(RIGHT(S227)="C",(+H227-G227),0)</f>
        <v>0</v>
      </c>
      <c r="O227" s="111">
        <f>IF(RIGHT(S227)="D",(+H227-G227),0)</f>
        <v>0</v>
      </c>
      <c r="P227" s="112"/>
      <c r="Q227" s="112"/>
      <c r="R227" s="112"/>
      <c r="S227" s="79"/>
      <c r="T227" s="80"/>
      <c r="U227" s="65"/>
      <c r="V227" s="137"/>
      <c r="W227" s="138"/>
      <c r="X227" s="138"/>
      <c r="Y227" s="138"/>
      <c r="Z227" s="71"/>
      <c r="AA227" s="139"/>
      <c r="AB227" s="235"/>
      <c r="AC227" s="1228" t="e">
        <f>VLOOKUP(B227,'AVBT_Septmber-17'!$B$18:$M$291,12,FALSE)</f>
        <v>#N/A</v>
      </c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</row>
    <row r="228" spans="1:39" s="38" customFormat="1" ht="30" customHeight="1" thickBot="1" x14ac:dyDescent="0.3">
      <c r="A228" s="82"/>
      <c r="B228" s="83"/>
      <c r="C228" s="84" t="s">
        <v>56</v>
      </c>
      <c r="D228" s="83"/>
      <c r="E228" s="177"/>
      <c r="F228" s="86" t="s">
        <v>54</v>
      </c>
      <c r="G228" s="87"/>
      <c r="H228" s="87"/>
      <c r="I228" s="86" t="s">
        <v>54</v>
      </c>
      <c r="J228" s="86" t="s">
        <v>54</v>
      </c>
      <c r="K228" s="86" t="s">
        <v>54</v>
      </c>
      <c r="L228" s="88">
        <f>SUM(L226:L227)</f>
        <v>0</v>
      </c>
      <c r="M228" s="88">
        <f>SUM(M226:M227)</f>
        <v>0</v>
      </c>
      <c r="N228" s="88">
        <f>SUM(N226:N227)</f>
        <v>0</v>
      </c>
      <c r="O228" s="88">
        <f>SUM(O226:O227)</f>
        <v>0</v>
      </c>
      <c r="P228" s="86" t="s">
        <v>54</v>
      </c>
      <c r="Q228" s="86" t="s">
        <v>54</v>
      </c>
      <c r="R228" s="86" t="s">
        <v>54</v>
      </c>
      <c r="S228" s="195"/>
      <c r="T228" s="116"/>
      <c r="U228" s="83"/>
      <c r="V228" s="128">
        <f>$AB$15-((N228*24))</f>
        <v>720</v>
      </c>
      <c r="W228" s="91">
        <v>515</v>
      </c>
      <c r="X228" s="92">
        <v>38.58</v>
      </c>
      <c r="Y228" s="196">
        <f>W228*X228</f>
        <v>19868.7</v>
      </c>
      <c r="Z228" s="128">
        <f>(Y228*(V228-L228*24))/V228</f>
        <v>19868.7</v>
      </c>
      <c r="AA228" s="992">
        <f>(Z228/Y228)*100</f>
        <v>100</v>
      </c>
      <c r="AB228" s="235"/>
      <c r="AC228" s="1228" t="e">
        <f>VLOOKUP(B228,'AVBT_Septmber-17'!$B$18:$M$291,12,FALSE)</f>
        <v>#N/A</v>
      </c>
    </row>
    <row r="229" spans="1:39" s="102" customFormat="1" ht="30" customHeight="1" thickBot="1" x14ac:dyDescent="0.3">
      <c r="A229" s="1380">
        <v>56</v>
      </c>
      <c r="B229" s="1365" t="s">
        <v>179</v>
      </c>
      <c r="C229" s="1382" t="s">
        <v>180</v>
      </c>
      <c r="D229" s="1369">
        <v>201.2</v>
      </c>
      <c r="E229" s="1349" t="s">
        <v>53</v>
      </c>
      <c r="F229" s="96" t="s">
        <v>54</v>
      </c>
      <c r="G229" s="78"/>
      <c r="H229" s="78"/>
      <c r="I229" s="96" t="s">
        <v>54</v>
      </c>
      <c r="J229" s="96" t="s">
        <v>54</v>
      </c>
      <c r="K229" s="96" t="s">
        <v>54</v>
      </c>
      <c r="L229" s="133">
        <f>IF(RIGHT(S229)="T",(+H229-G229),0)</f>
        <v>0</v>
      </c>
      <c r="M229" s="133">
        <f>IF(RIGHT(S229)="U",(+H229-G229),0)</f>
        <v>0</v>
      </c>
      <c r="N229" s="133">
        <f>IF(RIGHT(S229)="C",(+H229-G229),0)</f>
        <v>0</v>
      </c>
      <c r="O229" s="133">
        <f>IF(RIGHT(S229)="D",(+H229-G229),0)</f>
        <v>0</v>
      </c>
      <c r="P229" s="96" t="s">
        <v>54</v>
      </c>
      <c r="Q229" s="96" t="s">
        <v>54</v>
      </c>
      <c r="R229" s="96" t="s">
        <v>54</v>
      </c>
      <c r="S229" s="866"/>
      <c r="T229" s="80"/>
      <c r="U229" s="264"/>
      <c r="V229" s="199"/>
      <c r="W229" s="200"/>
      <c r="X229" s="200"/>
      <c r="Y229" s="200"/>
      <c r="Z229" s="1233"/>
      <c r="AA229" s="193"/>
      <c r="AC229" s="1228" t="e">
        <f>VLOOKUP(B229,'AVBT_Septmber-17'!$B$18:$M$291,12,FALSE)</f>
        <v>#VALUE!</v>
      </c>
    </row>
    <row r="230" spans="1:39" s="102" customFormat="1" ht="30" customHeight="1" x14ac:dyDescent="0.25">
      <c r="A230" s="1388"/>
      <c r="B230" s="1373"/>
      <c r="C230" s="1389"/>
      <c r="D230" s="1376"/>
      <c r="E230" s="1463"/>
      <c r="F230" s="96"/>
      <c r="G230" s="78"/>
      <c r="H230" s="78"/>
      <c r="I230" s="96"/>
      <c r="J230" s="96"/>
      <c r="K230" s="96"/>
      <c r="L230" s="111">
        <f>IF(RIGHT(S230)="T",(+H230-G230),0)</f>
        <v>0</v>
      </c>
      <c r="M230" s="111">
        <f>IF(RIGHT(S230)="U",(+H230-G230),0)</f>
        <v>0</v>
      </c>
      <c r="N230" s="111">
        <f>IF(RIGHT(S230)="C",(+H230-G230),0)</f>
        <v>0</v>
      </c>
      <c r="O230" s="111">
        <f>IF(RIGHT(S230)="D",(+H230-G230),0)</f>
        <v>0</v>
      </c>
      <c r="P230" s="96"/>
      <c r="Q230" s="96"/>
      <c r="R230" s="96"/>
      <c r="S230" s="97"/>
      <c r="T230" s="80"/>
      <c r="U230" s="120"/>
      <c r="V230" s="106"/>
      <c r="W230" s="107"/>
      <c r="X230" s="107"/>
      <c r="Y230" s="107"/>
      <c r="Z230" s="1232"/>
      <c r="AA230" s="108"/>
      <c r="AC230" s="1228" t="e">
        <f>VLOOKUP(B230,'AVBT_Septmber-17'!$B$18:$M$291,12,FALSE)</f>
        <v>#N/A</v>
      </c>
    </row>
    <row r="231" spans="1:39" s="38" customFormat="1" ht="30" customHeight="1" thickBot="1" x14ac:dyDescent="0.3">
      <c r="A231" s="82"/>
      <c r="B231" s="83"/>
      <c r="C231" s="84" t="s">
        <v>56</v>
      </c>
      <c r="D231" s="83"/>
      <c r="E231" s="177"/>
      <c r="F231" s="86" t="s">
        <v>54</v>
      </c>
      <c r="G231" s="87"/>
      <c r="H231" s="87"/>
      <c r="I231" s="86" t="s">
        <v>54</v>
      </c>
      <c r="J231" s="86" t="s">
        <v>54</v>
      </c>
      <c r="K231" s="86" t="s">
        <v>54</v>
      </c>
      <c r="L231" s="88">
        <f>SUM(L229:L230)</f>
        <v>0</v>
      </c>
      <c r="M231" s="88">
        <f>SUM(M229:M230)</f>
        <v>0</v>
      </c>
      <c r="N231" s="88">
        <f>SUM(N229:N230)</f>
        <v>0</v>
      </c>
      <c r="O231" s="88">
        <f>SUM(O229:O230)</f>
        <v>0</v>
      </c>
      <c r="P231" s="86" t="s">
        <v>54</v>
      </c>
      <c r="Q231" s="86" t="s">
        <v>54</v>
      </c>
      <c r="R231" s="86" t="s">
        <v>54</v>
      </c>
      <c r="S231" s="195"/>
      <c r="T231" s="116"/>
      <c r="U231" s="83"/>
      <c r="V231" s="128">
        <f>$AB$15-((N231*24))</f>
        <v>720</v>
      </c>
      <c r="W231" s="197">
        <v>225</v>
      </c>
      <c r="X231" s="185">
        <v>201.2</v>
      </c>
      <c r="Y231" s="198">
        <f>W231*X231</f>
        <v>45270</v>
      </c>
      <c r="Z231" s="128">
        <f>(Y231*(V231-L231*24))/V231</f>
        <v>45270</v>
      </c>
      <c r="AA231" s="95">
        <f>(Z231/Y231)*100</f>
        <v>100</v>
      </c>
      <c r="AB231" s="102"/>
      <c r="AC231" s="1228" t="e">
        <f>VLOOKUP(B231,'AVBT_Septmber-17'!$B$18:$M$291,12,FALSE)</f>
        <v>#N/A</v>
      </c>
    </row>
    <row r="232" spans="1:39" s="76" customFormat="1" ht="25.5" x14ac:dyDescent="0.25">
      <c r="A232" s="1361">
        <v>57</v>
      </c>
      <c r="B232" s="1339" t="s">
        <v>181</v>
      </c>
      <c r="C232" s="1377" t="s">
        <v>182</v>
      </c>
      <c r="D232" s="1369">
        <v>71.03</v>
      </c>
      <c r="E232" s="1349" t="s">
        <v>53</v>
      </c>
      <c r="F232" s="62" t="s">
        <v>54</v>
      </c>
      <c r="G232" s="1275">
        <v>42990.597222222219</v>
      </c>
      <c r="H232" s="1275">
        <v>42990.830555555556</v>
      </c>
      <c r="I232" s="124"/>
      <c r="J232" s="124"/>
      <c r="K232" s="124"/>
      <c r="L232" s="209">
        <f>IF(RIGHT(S232)="T",(+H232-G232),0)</f>
        <v>0</v>
      </c>
      <c r="M232" s="209">
        <f>IF(RIGHT(S232)="U",(+H232-G232),0)</f>
        <v>0</v>
      </c>
      <c r="N232" s="209">
        <f>IF(RIGHT(S232)="C",(+H232-G232),0)</f>
        <v>0</v>
      </c>
      <c r="O232" s="209">
        <f>IF(RIGHT(S232)="D",(+H232-G232),0)</f>
        <v>0.23333333333721384</v>
      </c>
      <c r="P232" s="66"/>
      <c r="Q232" s="66"/>
      <c r="R232" s="66"/>
      <c r="S232" s="1276" t="s">
        <v>168</v>
      </c>
      <c r="T232" s="1277" t="s">
        <v>726</v>
      </c>
      <c r="U232" s="66"/>
      <c r="V232" s="125"/>
      <c r="W232" s="1026"/>
      <c r="X232" s="1020"/>
      <c r="Y232" s="126"/>
      <c r="Z232" s="125"/>
      <c r="AA232" s="127"/>
      <c r="AB232" s="235"/>
      <c r="AC232" s="1228" t="e">
        <f>VLOOKUP(B232,'AVBT_Septmber-17'!$B$18:$M$291,12,FALSE)</f>
        <v>#VALUE!</v>
      </c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</row>
    <row r="233" spans="1:39" s="76" customFormat="1" ht="16.5" x14ac:dyDescent="0.25">
      <c r="A233" s="1436"/>
      <c r="B233" s="1373"/>
      <c r="C233" s="1437"/>
      <c r="D233" s="1376"/>
      <c r="E233" s="1463"/>
      <c r="F233" s="77"/>
      <c r="G233" s="78"/>
      <c r="H233" s="78"/>
      <c r="I233" s="63"/>
      <c r="J233" s="63"/>
      <c r="K233" s="63"/>
      <c r="L233" s="111">
        <f>IF(RIGHT(S233)="T",(+H233-G233),0)</f>
        <v>0</v>
      </c>
      <c r="M233" s="111">
        <f>IF(RIGHT(S233)="U",(+H233-G233),0)</f>
        <v>0</v>
      </c>
      <c r="N233" s="111">
        <f>IF(RIGHT(S233)="C",(+H233-G233),0)</f>
        <v>0</v>
      </c>
      <c r="O233" s="111">
        <f>IF(RIGHT(S233)="D",(+H233-G233),0)</f>
        <v>0</v>
      </c>
      <c r="P233" s="65"/>
      <c r="Q233" s="65"/>
      <c r="R233" s="65"/>
      <c r="S233" s="1265"/>
      <c r="T233" s="1266"/>
      <c r="U233" s="65"/>
      <c r="V233" s="201"/>
      <c r="W233" s="1027"/>
      <c r="X233" s="1021"/>
      <c r="Y233" s="202"/>
      <c r="Z233" s="201"/>
      <c r="AA233" s="249"/>
      <c r="AB233" s="235"/>
      <c r="AC233" s="1228" t="e">
        <f>VLOOKUP(B233,'AVBT_Septmber-17'!$B$18:$M$291,12,FALSE)</f>
        <v>#N/A</v>
      </c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</row>
    <row r="234" spans="1:39" s="38" customFormat="1" ht="30" customHeight="1" thickBot="1" x14ac:dyDescent="0.3">
      <c r="A234" s="82"/>
      <c r="B234" s="83"/>
      <c r="C234" s="84" t="s">
        <v>56</v>
      </c>
      <c r="D234" s="83"/>
      <c r="E234" s="177"/>
      <c r="F234" s="86" t="s">
        <v>54</v>
      </c>
      <c r="G234" s="87"/>
      <c r="H234" s="87"/>
      <c r="I234" s="86" t="s">
        <v>54</v>
      </c>
      <c r="J234" s="86" t="s">
        <v>54</v>
      </c>
      <c r="K234" s="86" t="s">
        <v>54</v>
      </c>
      <c r="L234" s="88">
        <f>SUM(L232:L233)</f>
        <v>0</v>
      </c>
      <c r="M234" s="88">
        <f>SUM(M232:M233)</f>
        <v>0</v>
      </c>
      <c r="N234" s="88">
        <f>SUM(N232:N233)</f>
        <v>0</v>
      </c>
      <c r="O234" s="88">
        <f>SUM(O232:O233)</f>
        <v>0.23333333333721384</v>
      </c>
      <c r="P234" s="86" t="s">
        <v>54</v>
      </c>
      <c r="Q234" s="86" t="s">
        <v>54</v>
      </c>
      <c r="R234" s="86" t="s">
        <v>54</v>
      </c>
      <c r="S234" s="195"/>
      <c r="T234" s="116"/>
      <c r="U234" s="83"/>
      <c r="V234" s="206">
        <f>$AB$15-((N234*24))</f>
        <v>720</v>
      </c>
      <c r="W234" s="91">
        <v>515</v>
      </c>
      <c r="X234" s="92">
        <v>71.03</v>
      </c>
      <c r="Y234" s="196">
        <f>W234*X234</f>
        <v>36580.449999999997</v>
      </c>
      <c r="Z234" s="128">
        <f>(Y234*(V234-L234*24))/V234</f>
        <v>36580.449999999997</v>
      </c>
      <c r="AA234" s="992">
        <f>(Z234/Y234)*100</f>
        <v>100</v>
      </c>
      <c r="AB234" s="102"/>
      <c r="AC234" s="1228" t="e">
        <f>VLOOKUP(B234,'AVBT_Septmber-17'!$B$18:$M$291,12,FALSE)</f>
        <v>#N/A</v>
      </c>
    </row>
    <row r="235" spans="1:39" s="102" customFormat="1" ht="30" customHeight="1" x14ac:dyDescent="0.25">
      <c r="A235" s="1380">
        <v>58</v>
      </c>
      <c r="B235" s="1365" t="s">
        <v>183</v>
      </c>
      <c r="C235" s="1382" t="s">
        <v>184</v>
      </c>
      <c r="D235" s="1386">
        <v>187.965</v>
      </c>
      <c r="E235" s="1349" t="s">
        <v>53</v>
      </c>
      <c r="F235" s="96" t="s">
        <v>54</v>
      </c>
      <c r="G235" s="78"/>
      <c r="H235" s="78"/>
      <c r="I235" s="96" t="s">
        <v>54</v>
      </c>
      <c r="J235" s="96" t="s">
        <v>54</v>
      </c>
      <c r="K235" s="96" t="s">
        <v>54</v>
      </c>
      <c r="L235" s="209">
        <f>IF(RIGHT(S235)="T",(+H235-G235),0)</f>
        <v>0</v>
      </c>
      <c r="M235" s="209">
        <f>IF(RIGHT(S235)="U",(+H235-G235),0)</f>
        <v>0</v>
      </c>
      <c r="N235" s="209">
        <f>IF(RIGHT(S235)="C",(+H235-G235),0)</f>
        <v>0</v>
      </c>
      <c r="O235" s="209">
        <f>IF(RIGHT(S235)="D",(+H235-G235),0)</f>
        <v>0</v>
      </c>
      <c r="P235" s="96" t="s">
        <v>54</v>
      </c>
      <c r="Q235" s="96" t="s">
        <v>54</v>
      </c>
      <c r="R235" s="96" t="s">
        <v>54</v>
      </c>
      <c r="S235" s="866"/>
      <c r="T235" s="80"/>
      <c r="U235" s="98"/>
      <c r="V235" s="99"/>
      <c r="W235" s="100"/>
      <c r="X235" s="100"/>
      <c r="Y235" s="100"/>
      <c r="Z235" s="1229"/>
      <c r="AA235" s="101"/>
      <c r="AC235" s="1228" t="e">
        <f>VLOOKUP(B235,'AVBT_Septmber-17'!$B$18:$M$291,12,FALSE)</f>
        <v>#VALUE!</v>
      </c>
    </row>
    <row r="236" spans="1:39" s="102" customFormat="1" ht="30" customHeight="1" x14ac:dyDescent="0.25">
      <c r="A236" s="1388"/>
      <c r="B236" s="1373"/>
      <c r="C236" s="1389"/>
      <c r="D236" s="1460"/>
      <c r="E236" s="1463"/>
      <c r="F236" s="103"/>
      <c r="G236" s="78"/>
      <c r="H236" s="78"/>
      <c r="I236" s="103"/>
      <c r="J236" s="103"/>
      <c r="K236" s="103"/>
      <c r="L236" s="111">
        <f>IF(RIGHT(S236)="T",(+H236-G236),0)</f>
        <v>0</v>
      </c>
      <c r="M236" s="111">
        <f>IF(RIGHT(S236)="U",(+H236-G236),0)</f>
        <v>0</v>
      </c>
      <c r="N236" s="111">
        <f>IF(RIGHT(S236)="C",(+H236-G236),0)</f>
        <v>0</v>
      </c>
      <c r="O236" s="111">
        <f>IF(RIGHT(S236)="D",(+H236-G236),0)</f>
        <v>0</v>
      </c>
      <c r="P236" s="103"/>
      <c r="Q236" s="103"/>
      <c r="R236" s="103"/>
      <c r="S236" s="97"/>
      <c r="T236" s="80"/>
      <c r="U236" s="105"/>
      <c r="V236" s="106"/>
      <c r="W236" s="107"/>
      <c r="X236" s="107"/>
      <c r="Y236" s="107"/>
      <c r="Z236" s="1232"/>
      <c r="AA236" s="108"/>
      <c r="AC236" s="1228" t="e">
        <f>VLOOKUP(B236,'AVBT_Septmber-17'!$B$18:$M$291,12,FALSE)</f>
        <v>#N/A</v>
      </c>
    </row>
    <row r="237" spans="1:39" s="38" customFormat="1" ht="30" customHeight="1" thickBot="1" x14ac:dyDescent="0.3">
      <c r="A237" s="82"/>
      <c r="B237" s="83"/>
      <c r="C237" s="84" t="s">
        <v>56</v>
      </c>
      <c r="D237" s="83"/>
      <c r="E237" s="177"/>
      <c r="F237" s="86" t="s">
        <v>54</v>
      </c>
      <c r="G237" s="87"/>
      <c r="H237" s="87"/>
      <c r="I237" s="86" t="s">
        <v>54</v>
      </c>
      <c r="J237" s="86" t="s">
        <v>54</v>
      </c>
      <c r="K237" s="86" t="s">
        <v>54</v>
      </c>
      <c r="L237" s="88">
        <f>SUM(L235:L236)</f>
        <v>0</v>
      </c>
      <c r="M237" s="88">
        <f>SUM(M235:M236)</f>
        <v>0</v>
      </c>
      <c r="N237" s="88">
        <f>SUM(N235:N236)</f>
        <v>0</v>
      </c>
      <c r="O237" s="88">
        <f>SUM(O235:O236)</f>
        <v>0</v>
      </c>
      <c r="P237" s="86" t="s">
        <v>54</v>
      </c>
      <c r="Q237" s="86" t="s">
        <v>54</v>
      </c>
      <c r="R237" s="86" t="s">
        <v>54</v>
      </c>
      <c r="S237" s="195"/>
      <c r="T237" s="116"/>
      <c r="U237" s="83"/>
      <c r="V237" s="128">
        <f>$AB$15-((N237*24))</f>
        <v>720</v>
      </c>
      <c r="W237" s="197">
        <v>515</v>
      </c>
      <c r="X237" s="185">
        <v>187.965</v>
      </c>
      <c r="Y237" s="198">
        <f>W237*X237</f>
        <v>96801.975000000006</v>
      </c>
      <c r="Z237" s="128">
        <f>(Y237*(V237-L237*24))/V237</f>
        <v>96801.975000000006</v>
      </c>
      <c r="AA237" s="95">
        <f>(Z237/Y237)*100</f>
        <v>100</v>
      </c>
      <c r="AB237" s="102"/>
      <c r="AC237" s="1228" t="e">
        <f>VLOOKUP(B237,'AVBT_Septmber-17'!$B$18:$M$291,12,FALSE)</f>
        <v>#N/A</v>
      </c>
    </row>
    <row r="238" spans="1:39" s="102" customFormat="1" ht="30" customHeight="1" x14ac:dyDescent="0.25">
      <c r="A238" s="1380">
        <v>59</v>
      </c>
      <c r="B238" s="1365" t="s">
        <v>185</v>
      </c>
      <c r="C238" s="1382" t="s">
        <v>186</v>
      </c>
      <c r="D238" s="1369">
        <v>198.54</v>
      </c>
      <c r="E238" s="1384" t="s">
        <v>53</v>
      </c>
      <c r="F238" s="96" t="s">
        <v>54</v>
      </c>
      <c r="G238" s="1275">
        <v>42991.683333333334</v>
      </c>
      <c r="H238" s="1275">
        <v>42991.683333333334</v>
      </c>
      <c r="I238" s="96" t="s">
        <v>54</v>
      </c>
      <c r="J238" s="96" t="s">
        <v>54</v>
      </c>
      <c r="K238" s="110"/>
      <c r="L238" s="209">
        <f>IF(RIGHT(S238)="T",(+H238-G238),0)</f>
        <v>0</v>
      </c>
      <c r="M238" s="209">
        <f>IF(RIGHT(S238)="U",(+H238-G238),0)</f>
        <v>0</v>
      </c>
      <c r="N238" s="209">
        <f>IF(RIGHT(S238)="C",(+H238-G238),0)</f>
        <v>0</v>
      </c>
      <c r="O238" s="209">
        <f>IF(RIGHT(S238)="D",(+H238-G238),0)</f>
        <v>0</v>
      </c>
      <c r="P238" s="96" t="s">
        <v>54</v>
      </c>
      <c r="Q238" s="96" t="s">
        <v>54</v>
      </c>
      <c r="R238" s="96" t="s">
        <v>54</v>
      </c>
      <c r="S238" s="1276" t="s">
        <v>55</v>
      </c>
      <c r="T238" s="1277" t="s">
        <v>727</v>
      </c>
      <c r="U238" s="98"/>
      <c r="V238" s="199"/>
      <c r="W238" s="200"/>
      <c r="X238" s="200"/>
      <c r="Y238" s="200"/>
      <c r="Z238" s="1233"/>
      <c r="AA238" s="193"/>
      <c r="AC238" s="1228" t="e">
        <f>VLOOKUP(B238,'AVBT_Septmber-17'!$B$18:$M$291,12,FALSE)</f>
        <v>#VALUE!</v>
      </c>
    </row>
    <row r="239" spans="1:39" s="102" customFormat="1" ht="30" customHeight="1" x14ac:dyDescent="0.25">
      <c r="A239" s="1388"/>
      <c r="B239" s="1373"/>
      <c r="C239" s="1389"/>
      <c r="D239" s="1376"/>
      <c r="E239" s="1390"/>
      <c r="F239" s="77"/>
      <c r="G239" s="78"/>
      <c r="H239" s="78"/>
      <c r="I239" s="77"/>
      <c r="J239" s="77"/>
      <c r="K239" s="63"/>
      <c r="L239" s="111">
        <f>IF(RIGHT(S239)="T",(+H239-G239),0)</f>
        <v>0</v>
      </c>
      <c r="M239" s="111">
        <f>IF(RIGHT(S239)="U",(+H239-G239),0)</f>
        <v>0</v>
      </c>
      <c r="N239" s="111">
        <f>IF(RIGHT(S239)="C",(+H239-G239),0)</f>
        <v>0</v>
      </c>
      <c r="O239" s="111">
        <f>IF(RIGHT(S239)="D",(+H239-G239),0)</f>
        <v>0</v>
      </c>
      <c r="P239" s="77"/>
      <c r="Q239" s="77"/>
      <c r="R239" s="77"/>
      <c r="S239" s="97"/>
      <c r="T239" s="80"/>
      <c r="U239" s="122"/>
      <c r="V239" s="106"/>
      <c r="W239" s="107"/>
      <c r="X239" s="107"/>
      <c r="Y239" s="107"/>
      <c r="Z239" s="1232"/>
      <c r="AA239" s="108"/>
      <c r="AC239" s="1228" t="e">
        <f>VLOOKUP(B239,'AVBT_Septmber-17'!$B$18:$M$291,12,FALSE)</f>
        <v>#N/A</v>
      </c>
    </row>
    <row r="240" spans="1:39" s="38" customFormat="1" ht="30" customHeight="1" thickBot="1" x14ac:dyDescent="0.3">
      <c r="A240" s="82"/>
      <c r="B240" s="83"/>
      <c r="C240" s="84" t="s">
        <v>56</v>
      </c>
      <c r="D240" s="83"/>
      <c r="E240" s="85"/>
      <c r="F240" s="86" t="s">
        <v>54</v>
      </c>
      <c r="G240" s="87"/>
      <c r="H240" s="87"/>
      <c r="I240" s="86" t="s">
        <v>54</v>
      </c>
      <c r="J240" s="86" t="s">
        <v>54</v>
      </c>
      <c r="K240" s="158"/>
      <c r="L240" s="88">
        <f>SUM(L238:L239)</f>
        <v>0</v>
      </c>
      <c r="M240" s="88">
        <f>SUM(M238:M239)</f>
        <v>0</v>
      </c>
      <c r="N240" s="88">
        <f>SUM(N238:N239)</f>
        <v>0</v>
      </c>
      <c r="O240" s="88">
        <f>SUM(O238:O239)</f>
        <v>0</v>
      </c>
      <c r="P240" s="86" t="s">
        <v>54</v>
      </c>
      <c r="Q240" s="86" t="s">
        <v>54</v>
      </c>
      <c r="R240" s="86" t="s">
        <v>54</v>
      </c>
      <c r="S240" s="195"/>
      <c r="T240" s="116"/>
      <c r="U240" s="83"/>
      <c r="V240" s="128">
        <f>$AB$15-((N240*24))</f>
        <v>720</v>
      </c>
      <c r="W240" s="197">
        <v>395</v>
      </c>
      <c r="X240" s="185">
        <v>198.54</v>
      </c>
      <c r="Y240" s="198">
        <f>W240*X240</f>
        <v>78423.3</v>
      </c>
      <c r="Z240" s="128">
        <f>(Y240*(V240-L240*24))/V240</f>
        <v>78423.3</v>
      </c>
      <c r="AA240" s="95">
        <f>(Z240/Y240)*100</f>
        <v>100</v>
      </c>
      <c r="AB240" s="102"/>
      <c r="AC240" s="1228" t="e">
        <f>VLOOKUP(B240,'AVBT_Septmber-17'!$B$18:$M$291,12,FALSE)</f>
        <v>#N/A</v>
      </c>
    </row>
    <row r="241" spans="1:39" s="76" customFormat="1" ht="30" customHeight="1" x14ac:dyDescent="0.25">
      <c r="A241" s="1361">
        <v>60</v>
      </c>
      <c r="B241" s="1339" t="s">
        <v>187</v>
      </c>
      <c r="C241" s="1464" t="s">
        <v>188</v>
      </c>
      <c r="D241" s="1386">
        <v>233.70699999999999</v>
      </c>
      <c r="E241" s="1349" t="s">
        <v>53</v>
      </c>
      <c r="F241" s="124" t="s">
        <v>54</v>
      </c>
      <c r="G241" s="1275">
        <v>42986.481944444444</v>
      </c>
      <c r="H241" s="1275">
        <v>42986.713888888888</v>
      </c>
      <c r="I241" s="124"/>
      <c r="J241" s="1020"/>
      <c r="K241" s="231"/>
      <c r="L241" s="133">
        <f>IF(RIGHT(S241)="T",(+H241-G241),0)</f>
        <v>0.23194444444379769</v>
      </c>
      <c r="M241" s="133">
        <f>IF(RIGHT(S241)="U",(+H241-G241),0)</f>
        <v>0</v>
      </c>
      <c r="N241" s="133">
        <f>IF(RIGHT(S241)="C",(+H241-G241),0)</f>
        <v>0</v>
      </c>
      <c r="O241" s="133">
        <f>IF(RIGHT(S241)="D",(+H241-G241),0)</f>
        <v>0</v>
      </c>
      <c r="P241" s="66"/>
      <c r="Q241" s="66"/>
      <c r="R241" s="66"/>
      <c r="S241" s="1276" t="s">
        <v>119</v>
      </c>
      <c r="T241" s="1277" t="s">
        <v>728</v>
      </c>
      <c r="U241" s="66"/>
      <c r="V241" s="232"/>
      <c r="W241" s="233"/>
      <c r="X241" s="233"/>
      <c r="Y241" s="233"/>
      <c r="Z241" s="1238"/>
      <c r="AA241" s="234"/>
      <c r="AB241" s="235"/>
      <c r="AC241" s="1228" t="e">
        <f>VLOOKUP(B241,'AVBT_Septmber-17'!$B$18:$M$291,12,FALSE)</f>
        <v>#VALUE!</v>
      </c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</row>
    <row r="242" spans="1:39" s="76" customFormat="1" ht="30" customHeight="1" x14ac:dyDescent="0.25">
      <c r="A242" s="1362"/>
      <c r="B242" s="1391"/>
      <c r="C242" s="1465"/>
      <c r="D242" s="1387"/>
      <c r="E242" s="1463"/>
      <c r="F242" s="63"/>
      <c r="G242" s="78"/>
      <c r="H242" s="78"/>
      <c r="I242" s="63"/>
      <c r="J242" s="1021"/>
      <c r="K242" s="236"/>
      <c r="L242" s="111">
        <f>IF(RIGHT(S242)="T",(+H242-G242),0)</f>
        <v>0</v>
      </c>
      <c r="M242" s="111">
        <f>IF(RIGHT(S242)="U",(+H242-G242),0)</f>
        <v>0</v>
      </c>
      <c r="N242" s="111">
        <f>IF(RIGHT(S242)="C",(+H242-G242),0)</f>
        <v>0</v>
      </c>
      <c r="O242" s="111">
        <f>IF(RIGHT(S242)="D",(+H242-G242),0)</f>
        <v>0</v>
      </c>
      <c r="P242" s="65"/>
      <c r="Q242" s="65"/>
      <c r="R242" s="65"/>
      <c r="S242" s="97"/>
      <c r="T242" s="80"/>
      <c r="U242" s="65"/>
      <c r="V242" s="137"/>
      <c r="W242" s="237"/>
      <c r="X242" s="237"/>
      <c r="Y242" s="237"/>
      <c r="Z242" s="1239"/>
      <c r="AA242" s="238"/>
      <c r="AB242" s="235"/>
      <c r="AC242" s="1228" t="e">
        <f>VLOOKUP(B242,'AVBT_Septmber-17'!$B$18:$M$291,12,FALSE)</f>
        <v>#N/A</v>
      </c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</row>
    <row r="243" spans="1:39" s="38" customFormat="1" ht="30" customHeight="1" thickBot="1" x14ac:dyDescent="0.3">
      <c r="A243" s="239"/>
      <c r="B243" s="141"/>
      <c r="C243" s="140" t="s">
        <v>56</v>
      </c>
      <c r="D243" s="141"/>
      <c r="E243" s="177"/>
      <c r="F243" s="142" t="s">
        <v>54</v>
      </c>
      <c r="G243" s="143"/>
      <c r="H243" s="143"/>
      <c r="I243" s="142" t="s">
        <v>54</v>
      </c>
      <c r="J243" s="142" t="s">
        <v>54</v>
      </c>
      <c r="K243" s="248"/>
      <c r="L243" s="144">
        <f>SUM(L241:L242)</f>
        <v>0.23194444444379769</v>
      </c>
      <c r="M243" s="144">
        <f>SUM(M241:M242)</f>
        <v>0</v>
      </c>
      <c r="N243" s="144">
        <f>SUM(N241:N242)</f>
        <v>0</v>
      </c>
      <c r="O243" s="144">
        <f>SUM(O241:O242)</f>
        <v>0</v>
      </c>
      <c r="P243" s="142" t="s">
        <v>54</v>
      </c>
      <c r="Q243" s="142" t="s">
        <v>54</v>
      </c>
      <c r="R243" s="142" t="s">
        <v>54</v>
      </c>
      <c r="S243" s="205"/>
      <c r="T243" s="145"/>
      <c r="U243" s="141"/>
      <c r="V243" s="206">
        <f>$AB$15-((N243*24))</f>
        <v>720</v>
      </c>
      <c r="W243" s="1046">
        <v>236</v>
      </c>
      <c r="X243" s="1053">
        <v>233.70699999999999</v>
      </c>
      <c r="Y243" s="207">
        <f>W243*X243</f>
        <v>55154.851999999999</v>
      </c>
      <c r="Z243" s="206">
        <f>(Y243*(V243-L243*24))/V243</f>
        <v>54728.423283149335</v>
      </c>
      <c r="AA243" s="208">
        <f>(Z243/Y243)*100</f>
        <v>99.226851851854008</v>
      </c>
      <c r="AB243" s="102"/>
      <c r="AC243" s="1228" t="e">
        <f>VLOOKUP(B243,'AVBT_Septmber-17'!$B$18:$M$291,12,FALSE)</f>
        <v>#N/A</v>
      </c>
    </row>
    <row r="244" spans="1:39" s="102" customFormat="1" ht="30" customHeight="1" x14ac:dyDescent="0.25">
      <c r="A244" s="1380">
        <v>61</v>
      </c>
      <c r="B244" s="1365" t="s">
        <v>189</v>
      </c>
      <c r="C244" s="1382" t="s">
        <v>190</v>
      </c>
      <c r="D244" s="1440">
        <v>179.71100000000001</v>
      </c>
      <c r="E244" s="1384" t="s">
        <v>53</v>
      </c>
      <c r="F244" s="96" t="s">
        <v>54</v>
      </c>
      <c r="G244" s="78"/>
      <c r="H244" s="78"/>
      <c r="I244" s="96" t="s">
        <v>54</v>
      </c>
      <c r="J244" s="96" t="s">
        <v>54</v>
      </c>
      <c r="K244" s="96" t="s">
        <v>54</v>
      </c>
      <c r="L244" s="209">
        <f>IF(RIGHT(S244)="T",(+H244-G244),0)</f>
        <v>0</v>
      </c>
      <c r="M244" s="209">
        <f>IF(RIGHT(S244)="U",(+H244-G244),0)</f>
        <v>0</v>
      </c>
      <c r="N244" s="209">
        <f>IF(RIGHT(S244)="C",(+H244-G244),0)</f>
        <v>0</v>
      </c>
      <c r="O244" s="209">
        <f>IF(RIGHT(S244)="D",(+H244-G244),0)</f>
        <v>0</v>
      </c>
      <c r="P244" s="96" t="s">
        <v>54</v>
      </c>
      <c r="Q244" s="96" t="s">
        <v>54</v>
      </c>
      <c r="R244" s="96" t="s">
        <v>54</v>
      </c>
      <c r="S244" s="1265"/>
      <c r="T244" s="1266"/>
      <c r="U244" s="98"/>
      <c r="V244" s="199"/>
      <c r="W244" s="200"/>
      <c r="X244" s="200"/>
      <c r="Y244" s="200"/>
      <c r="Z244" s="1233"/>
      <c r="AA244" s="193"/>
      <c r="AC244" s="1228" t="e">
        <f>VLOOKUP(B244,'AVBT_Septmber-17'!$B$18:$M$291,12,FALSE)</f>
        <v>#VALUE!</v>
      </c>
    </row>
    <row r="245" spans="1:39" s="102" customFormat="1" ht="30" customHeight="1" x14ac:dyDescent="0.25">
      <c r="A245" s="1388"/>
      <c r="B245" s="1373"/>
      <c r="C245" s="1389"/>
      <c r="D245" s="1466"/>
      <c r="E245" s="1390"/>
      <c r="F245" s="77"/>
      <c r="G245" s="78"/>
      <c r="H245" s="78"/>
      <c r="I245" s="77"/>
      <c r="J245" s="77"/>
      <c r="K245" s="77"/>
      <c r="L245" s="111">
        <f>IF(RIGHT(S245)="T",(+H245-G245),0)</f>
        <v>0</v>
      </c>
      <c r="M245" s="111">
        <f>IF(RIGHT(S245)="U",(+H245-G245),0)</f>
        <v>0</v>
      </c>
      <c r="N245" s="111">
        <f>IF(RIGHT(S245)="C",(+H245-G245),0)</f>
        <v>0</v>
      </c>
      <c r="O245" s="111">
        <f>IF(RIGHT(S245)="D",(+H245-G245),0)</f>
        <v>0</v>
      </c>
      <c r="P245" s="77"/>
      <c r="Q245" s="77"/>
      <c r="R245" s="77"/>
      <c r="S245" s="866"/>
      <c r="T245" s="80"/>
      <c r="U245" s="122"/>
      <c r="V245" s="106"/>
      <c r="W245" s="107"/>
      <c r="X245" s="107"/>
      <c r="Y245" s="107"/>
      <c r="Z245" s="1232"/>
      <c r="AA245" s="108"/>
      <c r="AC245" s="1228" t="e">
        <f>VLOOKUP(B245,'AVBT_Septmber-17'!$B$18:$M$291,12,FALSE)</f>
        <v>#N/A</v>
      </c>
    </row>
    <row r="246" spans="1:39" s="38" customFormat="1" ht="30" customHeight="1" thickBot="1" x14ac:dyDescent="0.3">
      <c r="A246" s="82"/>
      <c r="B246" s="83"/>
      <c r="C246" s="84" t="s">
        <v>56</v>
      </c>
      <c r="D246" s="83"/>
      <c r="E246" s="85"/>
      <c r="F246" s="86" t="s">
        <v>54</v>
      </c>
      <c r="G246" s="87"/>
      <c r="H246" s="87"/>
      <c r="I246" s="86" t="s">
        <v>54</v>
      </c>
      <c r="J246" s="86" t="s">
        <v>54</v>
      </c>
      <c r="K246" s="86" t="s">
        <v>54</v>
      </c>
      <c r="L246" s="88">
        <f>SUM(L244:L245)</f>
        <v>0</v>
      </c>
      <c r="M246" s="88">
        <f>SUM(M244:M245)</f>
        <v>0</v>
      </c>
      <c r="N246" s="88">
        <f>SUM(N244:N245)</f>
        <v>0</v>
      </c>
      <c r="O246" s="88">
        <f>SUM(O244:O245)</f>
        <v>0</v>
      </c>
      <c r="P246" s="88"/>
      <c r="Q246" s="88"/>
      <c r="R246" s="88"/>
      <c r="S246" s="195"/>
      <c r="T246" s="116"/>
      <c r="U246" s="83"/>
      <c r="V246" s="128">
        <f>$AB$15-((N246*24))</f>
        <v>720</v>
      </c>
      <c r="W246" s="254">
        <v>515</v>
      </c>
      <c r="X246" s="255">
        <v>179.71100000000001</v>
      </c>
      <c r="Y246" s="198">
        <f>W246*X246</f>
        <v>92551.165000000008</v>
      </c>
      <c r="Z246" s="128">
        <f>(Y246*(V246-L246*24))/V246</f>
        <v>92551.165000000008</v>
      </c>
      <c r="AA246" s="95">
        <f>(Z246/Y246)*100</f>
        <v>100</v>
      </c>
      <c r="AB246" s="102"/>
      <c r="AC246" s="1228" t="e">
        <f>VLOOKUP(B246,'AVBT_Septmber-17'!$B$18:$M$291,12,FALSE)</f>
        <v>#N/A</v>
      </c>
    </row>
    <row r="247" spans="1:39" s="102" customFormat="1" ht="39" customHeight="1" x14ac:dyDescent="0.25">
      <c r="A247" s="1380">
        <v>62</v>
      </c>
      <c r="B247" s="1365" t="s">
        <v>191</v>
      </c>
      <c r="C247" s="1382" t="s">
        <v>192</v>
      </c>
      <c r="D247" s="1369">
        <v>255.56</v>
      </c>
      <c r="E247" s="1384" t="s">
        <v>53</v>
      </c>
      <c r="F247" s="96" t="s">
        <v>54</v>
      </c>
      <c r="G247" s="78"/>
      <c r="H247" s="78"/>
      <c r="I247" s="96" t="s">
        <v>54</v>
      </c>
      <c r="J247" s="96" t="s">
        <v>54</v>
      </c>
      <c r="K247" s="96" t="s">
        <v>54</v>
      </c>
      <c r="L247" s="133">
        <f>IF(RIGHT(S247)="T",(+H247-G247),0)</f>
        <v>0</v>
      </c>
      <c r="M247" s="133">
        <f>IF(RIGHT(S247)="U",(+H247-G247),0)</f>
        <v>0</v>
      </c>
      <c r="N247" s="133">
        <f>IF(RIGHT(S247)="C",(+H247-G247),0)</f>
        <v>0</v>
      </c>
      <c r="O247" s="133">
        <f>IF(RIGHT(S247)="D",(+H247-G247),0)</f>
        <v>0</v>
      </c>
      <c r="P247" s="96" t="s">
        <v>54</v>
      </c>
      <c r="Q247" s="96" t="s">
        <v>54</v>
      </c>
      <c r="R247" s="96" t="s">
        <v>54</v>
      </c>
      <c r="S247" s="97"/>
      <c r="T247" s="80"/>
      <c r="U247" s="98"/>
      <c r="V247" s="199"/>
      <c r="W247" s="200"/>
      <c r="X247" s="200"/>
      <c r="Y247" s="200"/>
      <c r="Z247" s="1233"/>
      <c r="AA247" s="193"/>
      <c r="AC247" s="1228" t="e">
        <f>VLOOKUP(B247,'AVBT_Septmber-17'!$B$18:$M$291,12,FALSE)</f>
        <v>#VALUE!</v>
      </c>
    </row>
    <row r="248" spans="1:39" s="102" customFormat="1" ht="30" customHeight="1" x14ac:dyDescent="0.25">
      <c r="A248" s="1381"/>
      <c r="B248" s="1391"/>
      <c r="C248" s="1383"/>
      <c r="D248" s="1370"/>
      <c r="E248" s="1385"/>
      <c r="F248" s="77"/>
      <c r="G248" s="78"/>
      <c r="H248" s="78"/>
      <c r="I248" s="77"/>
      <c r="J248" s="77"/>
      <c r="K248" s="77"/>
      <c r="L248" s="111">
        <f>IF(RIGHT(S248)="T",(+H248-G248),0)</f>
        <v>0</v>
      </c>
      <c r="M248" s="111">
        <f>IF(RIGHT(S248)="U",(+H248-G248),0)</f>
        <v>0</v>
      </c>
      <c r="N248" s="111">
        <f>IF(RIGHT(S248)="C",(+H248-G248),0)</f>
        <v>0</v>
      </c>
      <c r="O248" s="111">
        <f>IF(RIGHT(S248)="D",(+H248-G248),0)</f>
        <v>0</v>
      </c>
      <c r="P248" s="77"/>
      <c r="Q248" s="77"/>
      <c r="R248" s="77"/>
      <c r="S248" s="97"/>
      <c r="T248" s="80"/>
      <c r="U248" s="122"/>
      <c r="V248" s="106"/>
      <c r="W248" s="107"/>
      <c r="X248" s="107"/>
      <c r="Y248" s="107"/>
      <c r="Z248" s="1232"/>
      <c r="AA248" s="108"/>
      <c r="AC248" s="1228" t="e">
        <f>VLOOKUP(B248,'AVBT_Septmber-17'!$B$18:$M$291,12,FALSE)</f>
        <v>#N/A</v>
      </c>
    </row>
    <row r="249" spans="1:39" s="102" customFormat="1" ht="30" customHeight="1" x14ac:dyDescent="0.25">
      <c r="A249" s="1381"/>
      <c r="B249" s="1391"/>
      <c r="C249" s="1383"/>
      <c r="D249" s="1370"/>
      <c r="E249" s="1385"/>
      <c r="F249" s="77"/>
      <c r="G249" s="78"/>
      <c r="H249" s="78"/>
      <c r="I249" s="77"/>
      <c r="J249" s="77"/>
      <c r="K249" s="77"/>
      <c r="L249" s="111">
        <f>IF(RIGHT(S249)="T",(+H249-G249),0)</f>
        <v>0</v>
      </c>
      <c r="M249" s="111">
        <f>IF(RIGHT(S249)="U",(+H249-G249),0)</f>
        <v>0</v>
      </c>
      <c r="N249" s="111">
        <f>IF(RIGHT(S249)="C",(+H249-G249),0)</f>
        <v>0</v>
      </c>
      <c r="O249" s="111">
        <f>IF(RIGHT(S249)="D",(+H249-G249),0)</f>
        <v>0</v>
      </c>
      <c r="P249" s="77"/>
      <c r="Q249" s="77"/>
      <c r="R249" s="77"/>
      <c r="S249" s="1267"/>
      <c r="T249" s="1268"/>
      <c r="U249" s="122"/>
      <c r="V249" s="106"/>
      <c r="W249" s="107"/>
      <c r="X249" s="107"/>
      <c r="Y249" s="107"/>
      <c r="Z249" s="1232"/>
      <c r="AA249" s="108"/>
      <c r="AC249" s="1228" t="e">
        <f>VLOOKUP(B249,'AVBT_Septmber-17'!$B$18:$M$291,12,FALSE)</f>
        <v>#N/A</v>
      </c>
    </row>
    <row r="250" spans="1:39" s="38" customFormat="1" ht="30" customHeight="1" thickBot="1" x14ac:dyDescent="0.3">
      <c r="A250" s="82"/>
      <c r="B250" s="83"/>
      <c r="C250" s="84" t="s">
        <v>56</v>
      </c>
      <c r="D250" s="83"/>
      <c r="E250" s="85"/>
      <c r="F250" s="86" t="s">
        <v>54</v>
      </c>
      <c r="G250" s="87"/>
      <c r="H250" s="87"/>
      <c r="I250" s="86" t="s">
        <v>54</v>
      </c>
      <c r="J250" s="86" t="s">
        <v>54</v>
      </c>
      <c r="K250" s="86" t="s">
        <v>54</v>
      </c>
      <c r="L250" s="88">
        <f>SUM(L247:L249)</f>
        <v>0</v>
      </c>
      <c r="M250" s="88">
        <f>SUM(M247:M249)</f>
        <v>0</v>
      </c>
      <c r="N250" s="88">
        <f>SUM(N247:N249)</f>
        <v>0</v>
      </c>
      <c r="O250" s="88">
        <f>SUM(O247:O249)</f>
        <v>0</v>
      </c>
      <c r="P250" s="86" t="s">
        <v>54</v>
      </c>
      <c r="Q250" s="86" t="s">
        <v>54</v>
      </c>
      <c r="R250" s="86" t="s">
        <v>54</v>
      </c>
      <c r="S250" s="195"/>
      <c r="T250" s="116"/>
      <c r="U250" s="83"/>
      <c r="V250" s="128">
        <f>$AB$15-((N250*24))</f>
        <v>720</v>
      </c>
      <c r="W250" s="197">
        <v>309</v>
      </c>
      <c r="X250" s="185">
        <v>255.56</v>
      </c>
      <c r="Y250" s="198">
        <f>W250*X250</f>
        <v>78968.039999999994</v>
      </c>
      <c r="Z250" s="128">
        <f>(Y250*(V250-L250*24))/V250</f>
        <v>78968.039999999994</v>
      </c>
      <c r="AA250" s="95">
        <f>(Z250/Y250)*100</f>
        <v>100</v>
      </c>
      <c r="AB250" s="102"/>
      <c r="AC250" s="1228" t="e">
        <f>VLOOKUP(B250,'AVBT_Septmber-17'!$B$18:$M$291,12,FALSE)</f>
        <v>#N/A</v>
      </c>
    </row>
    <row r="251" spans="1:39" s="76" customFormat="1" ht="30" customHeight="1" x14ac:dyDescent="0.25">
      <c r="A251" s="1451">
        <v>63</v>
      </c>
      <c r="B251" s="1339" t="s">
        <v>193</v>
      </c>
      <c r="C251" s="1377" t="s">
        <v>194</v>
      </c>
      <c r="D251" s="1369">
        <v>50.5</v>
      </c>
      <c r="E251" s="1384" t="s">
        <v>53</v>
      </c>
      <c r="F251" s="62" t="s">
        <v>54</v>
      </c>
      <c r="G251" s="78"/>
      <c r="H251" s="78"/>
      <c r="I251" s="124"/>
      <c r="J251" s="124"/>
      <c r="K251" s="124"/>
      <c r="L251" s="111">
        <f>IF(RIGHT(S251)="T",(+H251-G251),0)</f>
        <v>0</v>
      </c>
      <c r="M251" s="111">
        <f>IF(RIGHT(S251)="U",(+H251-G251),0)</f>
        <v>0</v>
      </c>
      <c r="N251" s="111">
        <f>IF(RIGHT(S251)="C",(+H251-G251),0)</f>
        <v>0</v>
      </c>
      <c r="O251" s="111">
        <f>IF(RIGHT(S251)="D",(+H251-G251),0)</f>
        <v>0</v>
      </c>
      <c r="P251" s="66"/>
      <c r="Q251" s="66"/>
      <c r="R251" s="66"/>
      <c r="S251" s="869"/>
      <c r="T251" s="1261"/>
      <c r="U251" s="211"/>
      <c r="V251" s="129"/>
      <c r="W251" s="68"/>
      <c r="X251" s="69"/>
      <c r="Y251" s="70"/>
      <c r="Z251" s="71"/>
      <c r="AA251" s="72"/>
      <c r="AB251" s="256"/>
      <c r="AC251" s="1228" t="e">
        <f>VLOOKUP(B251,'AVBT_Septmber-17'!$B$18:$M$291,12,FALSE)</f>
        <v>#VALUE!</v>
      </c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</row>
    <row r="252" spans="1:39" s="76" customFormat="1" ht="30" customHeight="1" x14ac:dyDescent="0.25">
      <c r="A252" s="1452"/>
      <c r="B252" s="1391"/>
      <c r="C252" s="1378"/>
      <c r="D252" s="1370"/>
      <c r="E252" s="1385"/>
      <c r="F252" s="77"/>
      <c r="G252" s="78"/>
      <c r="H252" s="78"/>
      <c r="I252" s="63"/>
      <c r="J252" s="63"/>
      <c r="K252" s="63"/>
      <c r="L252" s="111">
        <f>IF(RIGHT(S252)="T",(+H252-G252),0)</f>
        <v>0</v>
      </c>
      <c r="M252" s="111">
        <f>IF(RIGHT(S252)="U",(+H252-G252),0)</f>
        <v>0</v>
      </c>
      <c r="N252" s="111">
        <f>IF(RIGHT(S252)="C",(+H252-G252),0)</f>
        <v>0</v>
      </c>
      <c r="O252" s="111">
        <f>IF(RIGHT(S252)="D",(+H252-G252),0)</f>
        <v>0</v>
      </c>
      <c r="P252" s="65"/>
      <c r="Q252" s="65"/>
      <c r="R252" s="65"/>
      <c r="S252" s="97"/>
      <c r="T252" s="80"/>
      <c r="U252" s="257"/>
      <c r="V252" s="129"/>
      <c r="W252" s="68"/>
      <c r="X252" s="69"/>
      <c r="Y252" s="70"/>
      <c r="Z252" s="71"/>
      <c r="AA252" s="130"/>
      <c r="AB252" s="235"/>
      <c r="AC252" s="1228" t="e">
        <f>VLOOKUP(B252,'AVBT_Septmber-17'!$B$18:$M$291,12,FALSE)</f>
        <v>#N/A</v>
      </c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</row>
    <row r="253" spans="1:39" s="38" customFormat="1" ht="30" customHeight="1" thickBot="1" x14ac:dyDescent="0.3">
      <c r="A253" s="204"/>
      <c r="B253" s="141"/>
      <c r="C253" s="140" t="s">
        <v>56</v>
      </c>
      <c r="D253" s="141"/>
      <c r="E253" s="1044"/>
      <c r="F253" s="142" t="s">
        <v>54</v>
      </c>
      <c r="G253" s="143"/>
      <c r="H253" s="143"/>
      <c r="I253" s="142" t="s">
        <v>54</v>
      </c>
      <c r="J253" s="142" t="s">
        <v>54</v>
      </c>
      <c r="K253" s="142" t="s">
        <v>54</v>
      </c>
      <c r="L253" s="144">
        <f>SUM(L251:L252)</f>
        <v>0</v>
      </c>
      <c r="M253" s="144">
        <f>SUM(M251:M252)</f>
        <v>0</v>
      </c>
      <c r="N253" s="144">
        <f>SUM(N251:N252)</f>
        <v>0</v>
      </c>
      <c r="O253" s="144">
        <f>SUM(O251:O252)</f>
        <v>0</v>
      </c>
      <c r="P253" s="142" t="s">
        <v>54</v>
      </c>
      <c r="Q253" s="142" t="s">
        <v>54</v>
      </c>
      <c r="R253" s="142" t="s">
        <v>54</v>
      </c>
      <c r="S253" s="205"/>
      <c r="T253" s="145"/>
      <c r="U253" s="141"/>
      <c r="V253" s="206">
        <f>$AB$15-((N253*24))</f>
        <v>720</v>
      </c>
      <c r="W253" s="1046">
        <v>515</v>
      </c>
      <c r="X253" s="1053">
        <v>50.5</v>
      </c>
      <c r="Y253" s="207">
        <f>W253*X253</f>
        <v>26007.5</v>
      </c>
      <c r="Z253" s="206">
        <f>(Y253*(V253-L253*24))/V253</f>
        <v>26007.5</v>
      </c>
      <c r="AA253" s="208">
        <f>(Z253/Y253)*100</f>
        <v>100</v>
      </c>
      <c r="AB253" s="102"/>
      <c r="AC253" s="1228" t="e">
        <f>VLOOKUP(B253,'AVBT_Septmber-17'!$B$18:$M$291,12,FALSE)</f>
        <v>#N/A</v>
      </c>
    </row>
    <row r="254" spans="1:39" s="76" customFormat="1" ht="30" customHeight="1" x14ac:dyDescent="0.25">
      <c r="A254" s="1451">
        <v>63</v>
      </c>
      <c r="B254" s="1339" t="s">
        <v>591</v>
      </c>
      <c r="C254" s="1377" t="s">
        <v>590</v>
      </c>
      <c r="D254" s="1369">
        <v>55.103000000000002</v>
      </c>
      <c r="E254" s="1384" t="s">
        <v>53</v>
      </c>
      <c r="F254" s="62" t="s">
        <v>54</v>
      </c>
      <c r="G254" s="78"/>
      <c r="H254" s="78"/>
      <c r="I254" s="124"/>
      <c r="J254" s="124"/>
      <c r="K254" s="124"/>
      <c r="L254" s="111">
        <f>IF(RIGHT(S254)="T",(+H254-G254),0)</f>
        <v>0</v>
      </c>
      <c r="M254" s="111">
        <f>IF(RIGHT(S254)="U",(+H254-G254),0)</f>
        <v>0</v>
      </c>
      <c r="N254" s="111">
        <f>IF(RIGHT(S254)="C",(+H254-G254),0)</f>
        <v>0</v>
      </c>
      <c r="O254" s="111">
        <f>IF(RIGHT(S254)="D",(+H254-G254),0)</f>
        <v>0</v>
      </c>
      <c r="P254" s="66"/>
      <c r="Q254" s="66"/>
      <c r="R254" s="66"/>
      <c r="S254" s="871"/>
      <c r="T254" s="1269"/>
      <c r="U254" s="211"/>
      <c r="V254" s="129"/>
      <c r="W254" s="68"/>
      <c r="X254" s="69"/>
      <c r="Y254" s="70"/>
      <c r="Z254" s="71"/>
      <c r="AA254" s="72"/>
      <c r="AB254" s="256"/>
      <c r="AC254" s="1228" t="e">
        <f>VLOOKUP(B254,'AVBT_Septmber-17'!$B$18:$M$291,12,FALSE)</f>
        <v>#VALUE!</v>
      </c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</row>
    <row r="255" spans="1:39" s="76" customFormat="1" ht="30" customHeight="1" x14ac:dyDescent="0.25">
      <c r="A255" s="1452"/>
      <c r="B255" s="1391"/>
      <c r="C255" s="1378"/>
      <c r="D255" s="1370"/>
      <c r="E255" s="1385"/>
      <c r="F255" s="77"/>
      <c r="G255" s="78"/>
      <c r="H255" s="78"/>
      <c r="I255" s="63"/>
      <c r="J255" s="63"/>
      <c r="K255" s="63"/>
      <c r="L255" s="111">
        <f>IF(RIGHT(S255)="T",(+H255-G255),0)</f>
        <v>0</v>
      </c>
      <c r="M255" s="111">
        <f>IF(RIGHT(S255)="U",(+H255-G255),0)</f>
        <v>0</v>
      </c>
      <c r="N255" s="111">
        <f>IF(RIGHT(S255)="C",(+H255-G255),0)</f>
        <v>0</v>
      </c>
      <c r="O255" s="111">
        <f>IF(RIGHT(S255)="D",(+H255-G255),0)</f>
        <v>0</v>
      </c>
      <c r="P255" s="65"/>
      <c r="Q255" s="65"/>
      <c r="R255" s="65"/>
      <c r="S255" s="97"/>
      <c r="T255" s="80"/>
      <c r="U255" s="257"/>
      <c r="V255" s="129"/>
      <c r="W255" s="68"/>
      <c r="X255" s="69"/>
      <c r="Y255" s="70"/>
      <c r="Z255" s="71"/>
      <c r="AA255" s="130"/>
      <c r="AB255" s="235"/>
      <c r="AC255" s="1228" t="e">
        <f>VLOOKUP(B255,'AVBT_Septmber-17'!$B$18:$M$291,12,FALSE)</f>
        <v>#N/A</v>
      </c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</row>
    <row r="256" spans="1:39" s="38" customFormat="1" ht="30" customHeight="1" thickBot="1" x14ac:dyDescent="0.3">
      <c r="A256" s="204"/>
      <c r="B256" s="141"/>
      <c r="C256" s="140" t="s">
        <v>56</v>
      </c>
      <c r="D256" s="141"/>
      <c r="E256" s="1044"/>
      <c r="F256" s="142" t="s">
        <v>54</v>
      </c>
      <c r="G256" s="143"/>
      <c r="H256" s="143"/>
      <c r="I256" s="142" t="s">
        <v>54</v>
      </c>
      <c r="J256" s="142" t="s">
        <v>54</v>
      </c>
      <c r="K256" s="142" t="s">
        <v>54</v>
      </c>
      <c r="L256" s="144">
        <f>SUM(L254:L255)</f>
        <v>0</v>
      </c>
      <c r="M256" s="144">
        <f>SUM(M254:M255)</f>
        <v>0</v>
      </c>
      <c r="N256" s="144">
        <f>SUM(N254:N255)</f>
        <v>0</v>
      </c>
      <c r="O256" s="144">
        <f>SUM(O254:O255)</f>
        <v>0</v>
      </c>
      <c r="P256" s="142" t="s">
        <v>54</v>
      </c>
      <c r="Q256" s="142" t="s">
        <v>54</v>
      </c>
      <c r="R256" s="142" t="s">
        <v>54</v>
      </c>
      <c r="S256" s="205"/>
      <c r="T256" s="145"/>
      <c r="U256" s="141"/>
      <c r="V256" s="206">
        <f>$AB$15-((N256*24))</f>
        <v>720</v>
      </c>
      <c r="W256" s="1046">
        <v>515</v>
      </c>
      <c r="X256" s="1053">
        <v>55.103000000000002</v>
      </c>
      <c r="Y256" s="207">
        <f>W256*X256</f>
        <v>28378.045000000002</v>
      </c>
      <c r="Z256" s="206">
        <f>(Y256*(V256-L256*24))/V256</f>
        <v>28378.045000000002</v>
      </c>
      <c r="AA256" s="208">
        <f>(Z256/Y256)*100</f>
        <v>100</v>
      </c>
      <c r="AB256" s="102"/>
      <c r="AC256" s="1228" t="e">
        <f>VLOOKUP(B256,'AVBT_Septmber-17'!$B$18:$M$291,12,FALSE)</f>
        <v>#N/A</v>
      </c>
    </row>
    <row r="257" spans="1:39" s="102" customFormat="1" ht="30" customHeight="1" thickBot="1" x14ac:dyDescent="0.3">
      <c r="A257" s="1380">
        <v>64</v>
      </c>
      <c r="B257" s="1365" t="s">
        <v>195</v>
      </c>
      <c r="C257" s="1382" t="s">
        <v>196</v>
      </c>
      <c r="D257" s="1369">
        <v>2.7</v>
      </c>
      <c r="E257" s="1349" t="s">
        <v>53</v>
      </c>
      <c r="F257" s="96" t="s">
        <v>54</v>
      </c>
      <c r="G257" s="78"/>
      <c r="H257" s="78"/>
      <c r="I257" s="96" t="s">
        <v>54</v>
      </c>
      <c r="J257" s="96" t="s">
        <v>54</v>
      </c>
      <c r="K257" s="96" t="s">
        <v>54</v>
      </c>
      <c r="L257" s="133">
        <f>IF(RIGHT(S257)="T",(+H257-G257),0)</f>
        <v>0</v>
      </c>
      <c r="M257" s="133">
        <f>IF(RIGHT(S257)="U",(+H257-G257),0)</f>
        <v>0</v>
      </c>
      <c r="N257" s="133">
        <f>IF(RIGHT(S257)="C",(+H257-G257),0)</f>
        <v>0</v>
      </c>
      <c r="O257" s="133">
        <f>IF(RIGHT(S257)="D",(+H257-G257),0)</f>
        <v>0</v>
      </c>
      <c r="P257" s="96" t="s">
        <v>54</v>
      </c>
      <c r="Q257" s="96" t="s">
        <v>54</v>
      </c>
      <c r="R257" s="96" t="s">
        <v>54</v>
      </c>
      <c r="S257" s="866"/>
      <c r="T257" s="80"/>
      <c r="U257" s="264"/>
      <c r="V257" s="99"/>
      <c r="W257" s="100"/>
      <c r="X257" s="100"/>
      <c r="Y257" s="100"/>
      <c r="Z257" s="1229"/>
      <c r="AA257" s="101"/>
      <c r="AC257" s="1228" t="e">
        <f>VLOOKUP(B257,'AVBT_Septmber-17'!$B$18:$M$291,12,FALSE)</f>
        <v>#VALUE!</v>
      </c>
    </row>
    <row r="258" spans="1:39" s="102" customFormat="1" ht="30" customHeight="1" thickBot="1" x14ac:dyDescent="0.3">
      <c r="A258" s="1388"/>
      <c r="B258" s="1373"/>
      <c r="C258" s="1389"/>
      <c r="D258" s="1376"/>
      <c r="E258" s="1350"/>
      <c r="F258" s="96" t="s">
        <v>54</v>
      </c>
      <c r="G258" s="78"/>
      <c r="H258" s="78"/>
      <c r="I258" s="96" t="s">
        <v>54</v>
      </c>
      <c r="J258" s="96" t="s">
        <v>54</v>
      </c>
      <c r="K258" s="96" t="s">
        <v>54</v>
      </c>
      <c r="L258" s="111">
        <f>IF(RIGHT(S258)="T",(+H258-G258),0)</f>
        <v>0</v>
      </c>
      <c r="M258" s="111">
        <f>IF(RIGHT(S258)="U",(+H258-G258),0)</f>
        <v>0</v>
      </c>
      <c r="N258" s="111">
        <f>IF(RIGHT(S258)="C",(+H258-G258),0)</f>
        <v>0</v>
      </c>
      <c r="O258" s="111">
        <f>IF(RIGHT(S258)="D",(+H258-G258),0)</f>
        <v>0</v>
      </c>
      <c r="P258" s="96" t="s">
        <v>54</v>
      </c>
      <c r="Q258" s="96" t="s">
        <v>54</v>
      </c>
      <c r="R258" s="96" t="s">
        <v>54</v>
      </c>
      <c r="S258" s="97"/>
      <c r="T258" s="80"/>
      <c r="U258" s="120"/>
      <c r="V258" s="106"/>
      <c r="W258" s="107"/>
      <c r="X258" s="107"/>
      <c r="Y258" s="107"/>
      <c r="Z258" s="1232"/>
      <c r="AA258" s="108"/>
      <c r="AC258" s="1228" t="e">
        <f>VLOOKUP(B258,'AVBT_Septmber-17'!$B$18:$M$291,12,FALSE)</f>
        <v>#N/A</v>
      </c>
    </row>
    <row r="259" spans="1:39" s="38" customFormat="1" ht="30" customHeight="1" thickBot="1" x14ac:dyDescent="0.3">
      <c r="A259" s="82"/>
      <c r="B259" s="83"/>
      <c r="C259" s="84" t="s">
        <v>56</v>
      </c>
      <c r="D259" s="83"/>
      <c r="E259" s="258"/>
      <c r="F259" s="86" t="s">
        <v>54</v>
      </c>
      <c r="G259" s="87"/>
      <c r="H259" s="87"/>
      <c r="I259" s="86" t="s">
        <v>54</v>
      </c>
      <c r="J259" s="86" t="s">
        <v>54</v>
      </c>
      <c r="K259" s="86" t="s">
        <v>54</v>
      </c>
      <c r="L259" s="88">
        <f>SUM(L257:L258)</f>
        <v>0</v>
      </c>
      <c r="M259" s="88">
        <f>SUM(M257:M258)</f>
        <v>0</v>
      </c>
      <c r="N259" s="88">
        <f>SUM(N257:N258)</f>
        <v>0</v>
      </c>
      <c r="O259" s="88">
        <f>SUM(O257:O258)</f>
        <v>0</v>
      </c>
      <c r="P259" s="86" t="s">
        <v>54</v>
      </c>
      <c r="Q259" s="86" t="s">
        <v>54</v>
      </c>
      <c r="R259" s="86" t="s">
        <v>54</v>
      </c>
      <c r="S259" s="195"/>
      <c r="T259" s="116"/>
      <c r="U259" s="83"/>
      <c r="V259" s="128">
        <f>$AB$15-((N259*24))</f>
        <v>720</v>
      </c>
      <c r="W259" s="197">
        <v>515</v>
      </c>
      <c r="X259" s="185">
        <v>2.7</v>
      </c>
      <c r="Y259" s="198">
        <f>W259*X259</f>
        <v>1390.5</v>
      </c>
      <c r="Z259" s="128">
        <f>(Y259*(V259-L259*24))/V259</f>
        <v>1390.5</v>
      </c>
      <c r="AA259" s="95">
        <f>(Z259/Y259)*100</f>
        <v>100</v>
      </c>
      <c r="AB259" s="102"/>
      <c r="AC259" s="1228" t="e">
        <f>VLOOKUP(B259,'AVBT_Septmber-17'!$B$18:$M$291,12,FALSE)</f>
        <v>#N/A</v>
      </c>
    </row>
    <row r="260" spans="1:39" s="102" customFormat="1" ht="29.25" customHeight="1" thickBot="1" x14ac:dyDescent="0.3">
      <c r="A260" s="1380">
        <v>65</v>
      </c>
      <c r="B260" s="1365" t="s">
        <v>197</v>
      </c>
      <c r="C260" s="1382" t="s">
        <v>198</v>
      </c>
      <c r="D260" s="1369">
        <v>2.7</v>
      </c>
      <c r="E260" s="1467" t="s">
        <v>53</v>
      </c>
      <c r="F260" s="96" t="s">
        <v>54</v>
      </c>
      <c r="G260" s="78"/>
      <c r="H260" s="78"/>
      <c r="I260" s="96" t="s">
        <v>54</v>
      </c>
      <c r="J260" s="96" t="s">
        <v>54</v>
      </c>
      <c r="K260" s="96" t="s">
        <v>54</v>
      </c>
      <c r="L260" s="133">
        <f>IF(RIGHT(S260)="T",(+H260-G260),0)</f>
        <v>0</v>
      </c>
      <c r="M260" s="133">
        <f>IF(RIGHT(S260)="U",(+H260-G260),0)</f>
        <v>0</v>
      </c>
      <c r="N260" s="133">
        <f>IF(RIGHT(S260)="C",(+H260-G260),0)</f>
        <v>0</v>
      </c>
      <c r="O260" s="133">
        <f>IF(RIGHT(S260)="D",(+H260-G260),0)</f>
        <v>0</v>
      </c>
      <c r="P260" s="96" t="s">
        <v>54</v>
      </c>
      <c r="Q260" s="96" t="s">
        <v>54</v>
      </c>
      <c r="R260" s="96" t="s">
        <v>54</v>
      </c>
      <c r="S260" s="866"/>
      <c r="T260" s="80"/>
      <c r="U260" s="264"/>
      <c r="V260" s="99"/>
      <c r="W260" s="100"/>
      <c r="X260" s="100"/>
      <c r="Y260" s="100"/>
      <c r="Z260" s="1229"/>
      <c r="AA260" s="101"/>
      <c r="AC260" s="1228" t="e">
        <f>VLOOKUP(B260,'AVBT_Septmber-17'!$B$18:$M$291,12,FALSE)</f>
        <v>#VALUE!</v>
      </c>
    </row>
    <row r="261" spans="1:39" s="102" customFormat="1" ht="29.25" customHeight="1" x14ac:dyDescent="0.25">
      <c r="A261" s="1381"/>
      <c r="B261" s="1391"/>
      <c r="C261" s="1383"/>
      <c r="D261" s="1370"/>
      <c r="E261" s="1461"/>
      <c r="F261" s="96"/>
      <c r="G261" s="78"/>
      <c r="H261" s="78"/>
      <c r="I261" s="96"/>
      <c r="J261" s="96"/>
      <c r="K261" s="96"/>
      <c r="L261" s="111">
        <f>IF(RIGHT(S261)="T",(+H261-G261),0)</f>
        <v>0</v>
      </c>
      <c r="M261" s="111">
        <f>IF(RIGHT(S261)="U",(+H261-G261),0)</f>
        <v>0</v>
      </c>
      <c r="N261" s="111">
        <f>IF(RIGHT(S261)="C",(+H261-G261),0)</f>
        <v>0</v>
      </c>
      <c r="O261" s="111">
        <f>IF(RIGHT(S261)="D",(+H261-G261),0)</f>
        <v>0</v>
      </c>
      <c r="P261" s="96"/>
      <c r="Q261" s="96"/>
      <c r="R261" s="96"/>
      <c r="S261" s="866"/>
      <c r="T261" s="80"/>
      <c r="U261" s="854"/>
      <c r="V261" s="107"/>
      <c r="W261" s="107"/>
      <c r="X261" s="107"/>
      <c r="Y261" s="107"/>
      <c r="Z261" s="1232"/>
      <c r="AA261" s="108"/>
      <c r="AC261" s="1228" t="e">
        <f>VLOOKUP(B261,'AVBT_Septmber-17'!$B$18:$M$291,12,FALSE)</f>
        <v>#N/A</v>
      </c>
    </row>
    <row r="262" spans="1:39" s="38" customFormat="1" ht="30" customHeight="1" thickBot="1" x14ac:dyDescent="0.3">
      <c r="A262" s="82"/>
      <c r="B262" s="83"/>
      <c r="C262" s="84" t="s">
        <v>56</v>
      </c>
      <c r="D262" s="83"/>
      <c r="E262" s="85"/>
      <c r="F262" s="86" t="s">
        <v>54</v>
      </c>
      <c r="G262" s="87"/>
      <c r="H262" s="87"/>
      <c r="I262" s="86" t="s">
        <v>54</v>
      </c>
      <c r="J262" s="86" t="s">
        <v>54</v>
      </c>
      <c r="K262" s="158"/>
      <c r="L262" s="88">
        <f>SUM(L260:L261)</f>
        <v>0</v>
      </c>
      <c r="M262" s="88">
        <f>SUM(M260:M261)</f>
        <v>0</v>
      </c>
      <c r="N262" s="88">
        <f>SUM(N260:N261)</f>
        <v>0</v>
      </c>
      <c r="O262" s="88">
        <f>SUM(O260:O261)</f>
        <v>0</v>
      </c>
      <c r="P262" s="86" t="s">
        <v>54</v>
      </c>
      <c r="Q262" s="86" t="s">
        <v>54</v>
      </c>
      <c r="R262" s="86" t="s">
        <v>54</v>
      </c>
      <c r="S262" s="195"/>
      <c r="T262" s="116"/>
      <c r="U262" s="83"/>
      <c r="V262" s="128">
        <f>$AB$15-((N262*24))</f>
        <v>720</v>
      </c>
      <c r="W262" s="197">
        <v>515</v>
      </c>
      <c r="X262" s="185">
        <v>2.7</v>
      </c>
      <c r="Y262" s="198">
        <f>W262*X262</f>
        <v>1390.5</v>
      </c>
      <c r="Z262" s="128">
        <f>(Y262*(V262-L262*24))/V262</f>
        <v>1390.5</v>
      </c>
      <c r="AA262" s="95">
        <f>(Z262/Y262)*100</f>
        <v>100</v>
      </c>
      <c r="AB262" s="102"/>
      <c r="AC262" s="1228" t="e">
        <f>VLOOKUP(B262,'AVBT_Septmber-17'!$B$18:$M$291,12,FALSE)</f>
        <v>#N/A</v>
      </c>
    </row>
    <row r="263" spans="1:39" s="76" customFormat="1" ht="30" customHeight="1" x14ac:dyDescent="0.25">
      <c r="A263" s="1361">
        <v>66</v>
      </c>
      <c r="B263" s="1339" t="s">
        <v>199</v>
      </c>
      <c r="C263" s="1377" t="s">
        <v>200</v>
      </c>
      <c r="D263" s="1369">
        <v>14.462999999999999</v>
      </c>
      <c r="E263" s="258" t="s">
        <v>53</v>
      </c>
      <c r="F263" s="96" t="s">
        <v>54</v>
      </c>
      <c r="G263" s="78"/>
      <c r="H263" s="78"/>
      <c r="I263" s="110"/>
      <c r="J263" s="110"/>
      <c r="K263" s="110"/>
      <c r="L263" s="209">
        <f>IF(RIGHT(S263)="T",(+H263-G263),0)</f>
        <v>0</v>
      </c>
      <c r="M263" s="209">
        <f>IF(RIGHT(S263)="U",(+H263-G263),0)</f>
        <v>0</v>
      </c>
      <c r="N263" s="209">
        <f>IF(RIGHT(S263)="C",(+H263-G263),0)</f>
        <v>0</v>
      </c>
      <c r="O263" s="209">
        <f>IF(RIGHT(S263)="D",(+H263-G263),0)</f>
        <v>0</v>
      </c>
      <c r="P263" s="112"/>
      <c r="Q263" s="112"/>
      <c r="R263" s="112"/>
      <c r="S263" s="866"/>
      <c r="T263" s="510"/>
      <c r="U263" s="112"/>
      <c r="V263" s="134"/>
      <c r="W263" s="135"/>
      <c r="X263" s="135"/>
      <c r="Y263" s="138"/>
      <c r="Z263" s="1235"/>
      <c r="AA263" s="136"/>
      <c r="AB263" s="235"/>
      <c r="AC263" s="1228" t="e">
        <f>VLOOKUP(B263,'AVBT_Septmber-17'!$B$18:$M$291,12,FALSE)</f>
        <v>#VALUE!</v>
      </c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</row>
    <row r="264" spans="1:39" s="76" customFormat="1" ht="30" customHeight="1" x14ac:dyDescent="0.25">
      <c r="A264" s="1436"/>
      <c r="B264" s="1373"/>
      <c r="C264" s="1437"/>
      <c r="D264" s="1376"/>
      <c r="E264" s="1033"/>
      <c r="F264" s="77"/>
      <c r="G264" s="78"/>
      <c r="H264" s="78"/>
      <c r="I264" s="63"/>
      <c r="J264" s="63"/>
      <c r="K264" s="63"/>
      <c r="L264" s="111">
        <f>IF(RIGHT(S264)="T",(+H264-G264),0)</f>
        <v>0</v>
      </c>
      <c r="M264" s="111">
        <f>IF(RIGHT(S264)="U",(+H264-G264),0)</f>
        <v>0</v>
      </c>
      <c r="N264" s="111">
        <f>IF(RIGHT(S264)="C",(+H264-G264),0)</f>
        <v>0</v>
      </c>
      <c r="O264" s="111">
        <f>IF(RIGHT(S264)="D",(+H264-G264),0)</f>
        <v>0</v>
      </c>
      <c r="P264" s="65"/>
      <c r="Q264" s="65"/>
      <c r="R264" s="65"/>
      <c r="S264" s="97"/>
      <c r="T264" s="510"/>
      <c r="U264" s="65"/>
      <c r="V264" s="137"/>
      <c r="W264" s="138"/>
      <c r="X264" s="138"/>
      <c r="Y264" s="138"/>
      <c r="Z264" s="71"/>
      <c r="AA264" s="139"/>
      <c r="AB264" s="235"/>
      <c r="AC264" s="1228" t="e">
        <f>VLOOKUP(B264,'AVBT_Septmber-17'!$B$18:$M$291,12,FALSE)</f>
        <v>#N/A</v>
      </c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</row>
    <row r="265" spans="1:39" s="38" customFormat="1" ht="30" customHeight="1" thickBot="1" x14ac:dyDescent="0.3">
      <c r="A265" s="82"/>
      <c r="B265" s="83"/>
      <c r="C265" s="84" t="s">
        <v>56</v>
      </c>
      <c r="D265" s="83"/>
      <c r="E265" s="85"/>
      <c r="F265" s="86" t="s">
        <v>54</v>
      </c>
      <c r="G265" s="87"/>
      <c r="H265" s="87"/>
      <c r="I265" s="86" t="s">
        <v>54</v>
      </c>
      <c r="J265" s="86" t="s">
        <v>54</v>
      </c>
      <c r="K265" s="158"/>
      <c r="L265" s="88">
        <f>SUM(L263:L264)</f>
        <v>0</v>
      </c>
      <c r="M265" s="88">
        <f>SUM(M263:M264)</f>
        <v>0</v>
      </c>
      <c r="N265" s="88">
        <f>SUM(N263:N264)</f>
        <v>0</v>
      </c>
      <c r="O265" s="88">
        <f>SUM(O263:O264)</f>
        <v>0</v>
      </c>
      <c r="P265" s="86" t="s">
        <v>54</v>
      </c>
      <c r="Q265" s="86" t="s">
        <v>54</v>
      </c>
      <c r="R265" s="86" t="s">
        <v>54</v>
      </c>
      <c r="S265" s="195"/>
      <c r="T265" s="116"/>
      <c r="U265" s="83"/>
      <c r="V265" s="128">
        <f>$AB$15-((N265*24))</f>
        <v>720</v>
      </c>
      <c r="W265" s="197">
        <v>633</v>
      </c>
      <c r="X265" s="185">
        <v>14.462999999999999</v>
      </c>
      <c r="Y265" s="198">
        <f>W265*X265</f>
        <v>9155.0789999999997</v>
      </c>
      <c r="Z265" s="128">
        <f>(Y265*(V265-L265*24))/V265</f>
        <v>9155.0789999999997</v>
      </c>
      <c r="AA265" s="95">
        <f>(Z265/Y265)*100</f>
        <v>100</v>
      </c>
      <c r="AB265" s="102"/>
      <c r="AC265" s="1228" t="e">
        <f>VLOOKUP(B265,'AVBT_Septmber-17'!$B$18:$M$291,12,FALSE)</f>
        <v>#N/A</v>
      </c>
    </row>
    <row r="266" spans="1:39" s="76" customFormat="1" ht="30" customHeight="1" x14ac:dyDescent="0.25">
      <c r="A266" s="1361">
        <v>67</v>
      </c>
      <c r="B266" s="1339" t="s">
        <v>201</v>
      </c>
      <c r="C266" s="1377" t="s">
        <v>202</v>
      </c>
      <c r="D266" s="1369">
        <v>16.489999999999998</v>
      </c>
      <c r="E266" s="1384" t="s">
        <v>53</v>
      </c>
      <c r="F266" s="96" t="s">
        <v>54</v>
      </c>
      <c r="G266" s="78"/>
      <c r="H266" s="78"/>
      <c r="I266" s="110"/>
      <c r="J266" s="110"/>
      <c r="K266" s="110"/>
      <c r="L266" s="133">
        <f>IF(RIGHT(S266)="T",(+H266-G266),0)</f>
        <v>0</v>
      </c>
      <c r="M266" s="133">
        <f>IF(RIGHT(S266)="U",(+H266-G266),0)</f>
        <v>0</v>
      </c>
      <c r="N266" s="133">
        <f>IF(RIGHT(S266)="C",(+H266-G266),0)</f>
        <v>0</v>
      </c>
      <c r="O266" s="133">
        <f>IF(RIGHT(S266)="D",(+H266-G266),0)</f>
        <v>0</v>
      </c>
      <c r="P266" s="112"/>
      <c r="Q266" s="112"/>
      <c r="R266" s="112"/>
      <c r="S266" s="866"/>
      <c r="T266" s="510"/>
      <c r="U266" s="112"/>
      <c r="V266" s="134"/>
      <c r="W266" s="135"/>
      <c r="X266" s="135"/>
      <c r="Y266" s="135"/>
      <c r="Z266" s="1235"/>
      <c r="AA266" s="136"/>
      <c r="AB266" s="235"/>
      <c r="AC266" s="1228" t="e">
        <f>VLOOKUP(B266,'AVBT_Septmber-17'!$B$18:$M$291,12,FALSE)</f>
        <v>#VALUE!</v>
      </c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</row>
    <row r="267" spans="1:39" s="76" customFormat="1" ht="30" customHeight="1" x14ac:dyDescent="0.25">
      <c r="A267" s="1436"/>
      <c r="B267" s="1373"/>
      <c r="C267" s="1437"/>
      <c r="D267" s="1376"/>
      <c r="E267" s="1390"/>
      <c r="F267" s="77"/>
      <c r="G267" s="78"/>
      <c r="H267" s="78"/>
      <c r="I267" s="63"/>
      <c r="J267" s="63"/>
      <c r="K267" s="63"/>
      <c r="L267" s="111">
        <f>IF(RIGHT(S267)="T",(+H267-G267),0)</f>
        <v>0</v>
      </c>
      <c r="M267" s="111">
        <f>IF(RIGHT(S267)="U",(+H267-G267),0)</f>
        <v>0</v>
      </c>
      <c r="N267" s="111">
        <f>IF(RIGHT(S267)="C",(+H267-G267),0)</f>
        <v>0</v>
      </c>
      <c r="O267" s="111">
        <f>IF(RIGHT(S267)="D",(+H267-G267),0)</f>
        <v>0</v>
      </c>
      <c r="P267" s="65"/>
      <c r="Q267" s="65"/>
      <c r="R267" s="65"/>
      <c r="S267" s="97"/>
      <c r="T267" s="80"/>
      <c r="U267" s="65"/>
      <c r="V267" s="137"/>
      <c r="W267" s="138"/>
      <c r="X267" s="138"/>
      <c r="Y267" s="138"/>
      <c r="Z267" s="71"/>
      <c r="AA267" s="139"/>
      <c r="AB267" s="235"/>
      <c r="AC267" s="1228" t="e">
        <f>VLOOKUP(B267,'AVBT_Septmber-17'!$B$18:$M$291,12,FALSE)</f>
        <v>#N/A</v>
      </c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</row>
    <row r="268" spans="1:39" s="38" customFormat="1" ht="30" customHeight="1" thickBot="1" x14ac:dyDescent="0.3">
      <c r="A268" s="82"/>
      <c r="B268" s="83"/>
      <c r="C268" s="84" t="s">
        <v>56</v>
      </c>
      <c r="D268" s="83"/>
      <c r="E268" s="85"/>
      <c r="F268" s="86" t="s">
        <v>54</v>
      </c>
      <c r="G268" s="87"/>
      <c r="H268" s="87"/>
      <c r="I268" s="86" t="s">
        <v>54</v>
      </c>
      <c r="J268" s="86" t="s">
        <v>54</v>
      </c>
      <c r="K268" s="158"/>
      <c r="L268" s="88">
        <f t="shared" ref="L268:R268" si="14">SUM(L266:L267)</f>
        <v>0</v>
      </c>
      <c r="M268" s="88">
        <f t="shared" si="14"/>
        <v>0</v>
      </c>
      <c r="N268" s="88">
        <f t="shared" si="14"/>
        <v>0</v>
      </c>
      <c r="O268" s="88">
        <f t="shared" si="14"/>
        <v>0</v>
      </c>
      <c r="P268" s="88">
        <f t="shared" si="14"/>
        <v>0</v>
      </c>
      <c r="Q268" s="88">
        <f t="shared" si="14"/>
        <v>0</v>
      </c>
      <c r="R268" s="88">
        <f t="shared" si="14"/>
        <v>0</v>
      </c>
      <c r="S268" s="195"/>
      <c r="T268" s="116"/>
      <c r="U268" s="83"/>
      <c r="V268" s="128">
        <f>$AB$15-((N268*24))</f>
        <v>720</v>
      </c>
      <c r="W268" s="197">
        <v>633</v>
      </c>
      <c r="X268" s="185">
        <v>16.489999999999998</v>
      </c>
      <c r="Y268" s="198">
        <f>W268*X268</f>
        <v>10438.169999999998</v>
      </c>
      <c r="Z268" s="128">
        <f>(Y268*(V268-L268*24))/V268</f>
        <v>10438.169999999998</v>
      </c>
      <c r="AA268" s="95">
        <f>(Z268/Y268)*100</f>
        <v>100</v>
      </c>
      <c r="AB268" s="102"/>
      <c r="AC268" s="1228" t="e">
        <f>VLOOKUP(B268,'AVBT_Septmber-17'!$B$18:$M$291,12,FALSE)</f>
        <v>#N/A</v>
      </c>
    </row>
    <row r="269" spans="1:39" s="908" customFormat="1" ht="16.5" x14ac:dyDescent="0.25">
      <c r="A269" s="1022">
        <v>68</v>
      </c>
      <c r="B269" s="892" t="s">
        <v>203</v>
      </c>
      <c r="C269" s="893" t="s">
        <v>204</v>
      </c>
      <c r="D269" s="894">
        <v>133.5</v>
      </c>
      <c r="E269" s="895" t="s">
        <v>53</v>
      </c>
      <c r="F269" s="896" t="s">
        <v>54</v>
      </c>
      <c r="G269" s="897"/>
      <c r="H269" s="897"/>
      <c r="I269" s="898"/>
      <c r="J269" s="898"/>
      <c r="K269" s="898"/>
      <c r="L269" s="899">
        <f>IF(RIGHT(S269)="T",(+H269-G269),0)</f>
        <v>0</v>
      </c>
      <c r="M269" s="899">
        <f>IF(RIGHT(S269)="U",(+H269-G269),0)</f>
        <v>0</v>
      </c>
      <c r="N269" s="899">
        <f>IF(RIGHT(S269)="C",(+H269-G269),0)</f>
        <v>0</v>
      </c>
      <c r="O269" s="899">
        <f>IF(RIGHT(S269)="D",(+H269-G269),0)</f>
        <v>0</v>
      </c>
      <c r="P269" s="900"/>
      <c r="Q269" s="900"/>
      <c r="R269" s="900"/>
      <c r="S269" s="901"/>
      <c r="T269" s="902"/>
      <c r="U269" s="900"/>
      <c r="V269" s="903"/>
      <c r="W269" s="904"/>
      <c r="X269" s="904"/>
      <c r="Y269" s="904"/>
      <c r="Z269" s="1242"/>
      <c r="AA269" s="905"/>
      <c r="AB269" s="906"/>
      <c r="AC269" s="1228">
        <f>VLOOKUP(B269,'AVBT_Septmber-17'!$B$18:$M$291,12,FALSE)</f>
        <v>0</v>
      </c>
      <c r="AD269" s="907"/>
      <c r="AE269" s="907"/>
      <c r="AF269" s="907"/>
      <c r="AG269" s="907"/>
      <c r="AH269" s="907"/>
      <c r="AI269" s="907"/>
      <c r="AJ269" s="907"/>
      <c r="AK269" s="907"/>
      <c r="AL269" s="907"/>
      <c r="AM269" s="907"/>
    </row>
    <row r="270" spans="1:39" s="38" customFormat="1" ht="30" customHeight="1" thickBot="1" x14ac:dyDescent="0.3">
      <c r="A270" s="204"/>
      <c r="B270" s="141"/>
      <c r="C270" s="140" t="s">
        <v>56</v>
      </c>
      <c r="D270" s="141"/>
      <c r="E270" s="1048"/>
      <c r="F270" s="142" t="s">
        <v>54</v>
      </c>
      <c r="G270" s="143"/>
      <c r="H270" s="143"/>
      <c r="I270" s="142" t="s">
        <v>54</v>
      </c>
      <c r="J270" s="142" t="s">
        <v>54</v>
      </c>
      <c r="K270" s="142" t="s">
        <v>54</v>
      </c>
      <c r="L270" s="144">
        <f>SUM(L269:L269)</f>
        <v>0</v>
      </c>
      <c r="M270" s="144">
        <f>SUM(M269:M269)</f>
        <v>0</v>
      </c>
      <c r="N270" s="144">
        <f>SUM(N269:N269)</f>
        <v>0</v>
      </c>
      <c r="O270" s="144">
        <f>SUM(O269:O269)</f>
        <v>0</v>
      </c>
      <c r="P270" s="142" t="s">
        <v>54</v>
      </c>
      <c r="Q270" s="142" t="s">
        <v>54</v>
      </c>
      <c r="R270" s="142" t="s">
        <v>54</v>
      </c>
      <c r="S270" s="205"/>
      <c r="T270" s="145"/>
      <c r="U270" s="141"/>
      <c r="V270" s="206">
        <f>$AB$15-((N270*24))</f>
        <v>720</v>
      </c>
      <c r="W270" s="1046">
        <v>515</v>
      </c>
      <c r="X270" s="1053">
        <v>133.5</v>
      </c>
      <c r="Y270" s="207">
        <f>W270*X270</f>
        <v>68752.5</v>
      </c>
      <c r="Z270" s="206">
        <f>(Y270*(V270-L270*24))/V270</f>
        <v>68752.5</v>
      </c>
      <c r="AA270" s="208">
        <f>(Z270/Y270)*100</f>
        <v>100</v>
      </c>
      <c r="AB270" s="102"/>
      <c r="AC270" s="1228" t="e">
        <f>VLOOKUP(B270,'AVBT_Septmber-17'!$B$18:$M$291,12,FALSE)</f>
        <v>#N/A</v>
      </c>
    </row>
    <row r="271" spans="1:39" s="38" customFormat="1" ht="30" customHeight="1" x14ac:dyDescent="0.25">
      <c r="A271" s="260">
        <v>69</v>
      </c>
      <c r="B271" s="261" t="s">
        <v>205</v>
      </c>
      <c r="C271" s="262" t="s">
        <v>206</v>
      </c>
      <c r="D271" s="263">
        <v>70.975999999999999</v>
      </c>
      <c r="E271" s="1029" t="s">
        <v>53</v>
      </c>
      <c r="F271" s="62" t="s">
        <v>54</v>
      </c>
      <c r="G271" s="78"/>
      <c r="H271" s="78"/>
      <c r="I271" s="62" t="s">
        <v>54</v>
      </c>
      <c r="J271" s="62" t="s">
        <v>54</v>
      </c>
      <c r="K271" s="62" t="s">
        <v>54</v>
      </c>
      <c r="L271" s="133">
        <f>IF(RIGHT(S271)="T",(+H271-G271),0)</f>
        <v>0</v>
      </c>
      <c r="M271" s="133">
        <f>IF(RIGHT(S271)="U",(+H271-G271),0)</f>
        <v>0</v>
      </c>
      <c r="N271" s="133">
        <f>IF(RIGHT(S271)="C",(+H271-G271),0)</f>
        <v>0</v>
      </c>
      <c r="O271" s="133">
        <f>IF(RIGHT(S271)="D",(+H271-G271),0)</f>
        <v>0</v>
      </c>
      <c r="P271" s="62" t="s">
        <v>54</v>
      </c>
      <c r="Q271" s="62" t="s">
        <v>54</v>
      </c>
      <c r="R271" s="62" t="s">
        <v>54</v>
      </c>
      <c r="S271" s="866"/>
      <c r="T271" s="80"/>
      <c r="U271" s="264"/>
      <c r="V271" s="99"/>
      <c r="W271" s="100"/>
      <c r="X271" s="100"/>
      <c r="Y271" s="100"/>
      <c r="Z271" s="1229"/>
      <c r="AA271" s="101"/>
      <c r="AB271" s="102"/>
      <c r="AC271" s="1228" t="e">
        <f>VLOOKUP(B271,'AVBT_Septmber-17'!$B$18:$M$291,12,FALSE)</f>
        <v>#VALUE!</v>
      </c>
    </row>
    <row r="272" spans="1:39" s="38" customFormat="1" ht="30" customHeight="1" thickBot="1" x14ac:dyDescent="0.3">
      <c r="A272" s="204"/>
      <c r="B272" s="141"/>
      <c r="C272" s="140" t="s">
        <v>56</v>
      </c>
      <c r="D272" s="141"/>
      <c r="E272" s="1048"/>
      <c r="F272" s="142" t="s">
        <v>54</v>
      </c>
      <c r="G272" s="87"/>
      <c r="H272" s="87"/>
      <c r="I272" s="142" t="s">
        <v>54</v>
      </c>
      <c r="J272" s="142" t="s">
        <v>54</v>
      </c>
      <c r="K272" s="142" t="s">
        <v>54</v>
      </c>
      <c r="L272" s="144">
        <f>SUM(L271:L271)</f>
        <v>0</v>
      </c>
      <c r="M272" s="144">
        <f>SUM(M271:M271)</f>
        <v>0</v>
      </c>
      <c r="N272" s="144">
        <f>SUM(N271:N271)</f>
        <v>0</v>
      </c>
      <c r="O272" s="144">
        <f>SUM(O271:O271)</f>
        <v>0</v>
      </c>
      <c r="P272" s="142" t="s">
        <v>54</v>
      </c>
      <c r="Q272" s="142" t="s">
        <v>54</v>
      </c>
      <c r="R272" s="142" t="s">
        <v>54</v>
      </c>
      <c r="S272" s="205"/>
      <c r="T272" s="145"/>
      <c r="U272" s="141"/>
      <c r="V272" s="206">
        <f>$AB$15-((N272*24))</f>
        <v>720</v>
      </c>
      <c r="W272" s="1046">
        <v>515</v>
      </c>
      <c r="X272" s="263">
        <v>70.975999999999999</v>
      </c>
      <c r="Y272" s="207">
        <f>W272*X272</f>
        <v>36552.639999999999</v>
      </c>
      <c r="Z272" s="206">
        <f>(Y272*(V272-L272*24))/V272</f>
        <v>36552.639999999999</v>
      </c>
      <c r="AA272" s="208">
        <f>(Z272/Y272)*100</f>
        <v>100</v>
      </c>
      <c r="AB272" s="102"/>
      <c r="AC272" s="1228" t="e">
        <f>VLOOKUP(B272,'AVBT_Septmber-17'!$B$18:$M$291,12,FALSE)</f>
        <v>#N/A</v>
      </c>
    </row>
    <row r="273" spans="1:39" s="38" customFormat="1" ht="30" customHeight="1" x14ac:dyDescent="0.25">
      <c r="A273" s="260">
        <v>70</v>
      </c>
      <c r="B273" s="261" t="s">
        <v>207</v>
      </c>
      <c r="C273" s="265" t="s">
        <v>208</v>
      </c>
      <c r="D273" s="266">
        <v>70.975999999999999</v>
      </c>
      <c r="E273" s="1029" t="s">
        <v>53</v>
      </c>
      <c r="F273" s="62" t="s">
        <v>54</v>
      </c>
      <c r="G273" s="78"/>
      <c r="H273" s="78"/>
      <c r="I273" s="62" t="s">
        <v>54</v>
      </c>
      <c r="J273" s="62" t="s">
        <v>54</v>
      </c>
      <c r="K273" s="62" t="s">
        <v>54</v>
      </c>
      <c r="L273" s="133">
        <f>IF(RIGHT(S273)="T",(+H273-G273),0)</f>
        <v>0</v>
      </c>
      <c r="M273" s="133">
        <f>IF(RIGHT(S273)="U",(+H273-G273),0)</f>
        <v>0</v>
      </c>
      <c r="N273" s="133">
        <f>IF(RIGHT(S273)="C",(+H273-G273),0)</f>
        <v>0</v>
      </c>
      <c r="O273" s="133">
        <f>IF(RIGHT(S273)="D",(+H273-G273),0)</f>
        <v>0</v>
      </c>
      <c r="P273" s="62" t="s">
        <v>54</v>
      </c>
      <c r="Q273" s="62" t="s">
        <v>54</v>
      </c>
      <c r="R273" s="62" t="s">
        <v>54</v>
      </c>
      <c r="S273" s="866"/>
      <c r="T273" s="80"/>
      <c r="U273" s="264"/>
      <c r="V273" s="99"/>
      <c r="W273" s="100"/>
      <c r="X273" s="100"/>
      <c r="Y273" s="100"/>
      <c r="Z273" s="1229"/>
      <c r="AA273" s="101"/>
      <c r="AB273" s="102"/>
      <c r="AC273" s="1228" t="e">
        <f>VLOOKUP(B273,'AVBT_Septmber-17'!$B$18:$M$291,12,FALSE)</f>
        <v>#VALUE!</v>
      </c>
    </row>
    <row r="274" spans="1:39" s="38" customFormat="1" ht="30" customHeight="1" thickBot="1" x14ac:dyDescent="0.3">
      <c r="A274" s="204"/>
      <c r="B274" s="141"/>
      <c r="C274" s="140" t="s">
        <v>56</v>
      </c>
      <c r="D274" s="141"/>
      <c r="E274" s="1048"/>
      <c r="F274" s="142" t="s">
        <v>54</v>
      </c>
      <c r="G274" s="87"/>
      <c r="H274" s="87"/>
      <c r="I274" s="142" t="s">
        <v>54</v>
      </c>
      <c r="J274" s="142" t="s">
        <v>54</v>
      </c>
      <c r="K274" s="142" t="s">
        <v>54</v>
      </c>
      <c r="L274" s="144">
        <f>SUM(L273:L273)</f>
        <v>0</v>
      </c>
      <c r="M274" s="144">
        <f>SUM(M273:M273)</f>
        <v>0</v>
      </c>
      <c r="N274" s="144">
        <f>SUM(N273:N273)</f>
        <v>0</v>
      </c>
      <c r="O274" s="144">
        <f>SUM(O273:O273)</f>
        <v>0</v>
      </c>
      <c r="P274" s="142" t="s">
        <v>54</v>
      </c>
      <c r="Q274" s="142" t="s">
        <v>54</v>
      </c>
      <c r="R274" s="142" t="s">
        <v>54</v>
      </c>
      <c r="S274" s="205"/>
      <c r="T274" s="145"/>
      <c r="U274" s="141"/>
      <c r="V274" s="206">
        <f>$AB$15-((N274*24))</f>
        <v>720</v>
      </c>
      <c r="W274" s="91">
        <v>515</v>
      </c>
      <c r="X274" s="92">
        <v>70.975999999999999</v>
      </c>
      <c r="Y274" s="196">
        <f>W274*X274</f>
        <v>36552.639999999999</v>
      </c>
      <c r="Z274" s="206">
        <f>(Y274*(V274-L274*24))/V274</f>
        <v>36552.639999999999</v>
      </c>
      <c r="AA274" s="995">
        <f>(Z274/Y274)*100</f>
        <v>100</v>
      </c>
      <c r="AB274" s="102"/>
      <c r="AC274" s="1228" t="e">
        <f>VLOOKUP(B274,'AVBT_Septmber-17'!$B$18:$M$291,12,FALSE)</f>
        <v>#N/A</v>
      </c>
    </row>
    <row r="275" spans="1:39" s="102" customFormat="1" ht="25.5" customHeight="1" thickBot="1" x14ac:dyDescent="0.3">
      <c r="A275" s="1380">
        <v>71</v>
      </c>
      <c r="B275" s="1365" t="s">
        <v>209</v>
      </c>
      <c r="C275" s="1382" t="s">
        <v>210</v>
      </c>
      <c r="D275" s="1369">
        <v>66.009</v>
      </c>
      <c r="E275" s="1349" t="s">
        <v>53</v>
      </c>
      <c r="F275" s="62" t="s">
        <v>54</v>
      </c>
      <c r="G275" s="78"/>
      <c r="H275" s="78"/>
      <c r="I275" s="62" t="s">
        <v>54</v>
      </c>
      <c r="J275" s="62" t="s">
        <v>54</v>
      </c>
      <c r="K275" s="62" t="s">
        <v>54</v>
      </c>
      <c r="L275" s="133">
        <f>IF(RIGHT(S275)="T",(+H275-G275),0)</f>
        <v>0</v>
      </c>
      <c r="M275" s="133">
        <f>IF(RIGHT(S275)="U",(+H275-G275),0)</f>
        <v>0</v>
      </c>
      <c r="N275" s="133">
        <f>IF(RIGHT(S275)="C",(+H275-G275),0)</f>
        <v>0</v>
      </c>
      <c r="O275" s="133">
        <f>IF(RIGHT(S275)="D",(+H275-G275),0)</f>
        <v>0</v>
      </c>
      <c r="P275" s="62" t="s">
        <v>54</v>
      </c>
      <c r="Q275" s="62" t="s">
        <v>54</v>
      </c>
      <c r="R275" s="62" t="s">
        <v>54</v>
      </c>
      <c r="S275" s="97"/>
      <c r="T275" s="510"/>
      <c r="U275" s="264"/>
      <c r="V275" s="99"/>
      <c r="W275" s="100"/>
      <c r="X275" s="100"/>
      <c r="Y275" s="100"/>
      <c r="Z275" s="1229"/>
      <c r="AA275" s="101"/>
      <c r="AC275" s="1228" t="e">
        <f>VLOOKUP(B275,'AVBT_Septmber-17'!$B$18:$M$291,12,FALSE)</f>
        <v>#VALUE!</v>
      </c>
    </row>
    <row r="276" spans="1:39" s="102" customFormat="1" ht="25.5" customHeight="1" x14ac:dyDescent="0.25">
      <c r="A276" s="1381"/>
      <c r="B276" s="1391"/>
      <c r="C276" s="1383"/>
      <c r="D276" s="1370"/>
      <c r="E276" s="1461"/>
      <c r="F276" s="77"/>
      <c r="G276" s="78"/>
      <c r="H276" s="78"/>
      <c r="I276" s="62"/>
      <c r="J276" s="62"/>
      <c r="K276" s="62"/>
      <c r="L276" s="111">
        <f>IF(RIGHT(S276)="T",(+H276-G276),0)</f>
        <v>0</v>
      </c>
      <c r="M276" s="111">
        <f>IF(RIGHT(S276)="U",(+H276-G276),0)</f>
        <v>0</v>
      </c>
      <c r="N276" s="111">
        <f>IF(RIGHT(S276)="C",(+H276-G276),0)</f>
        <v>0</v>
      </c>
      <c r="O276" s="111">
        <f>IF(RIGHT(S276)="D",(+H276-G276),0)</f>
        <v>0</v>
      </c>
      <c r="P276" s="62"/>
      <c r="Q276" s="62"/>
      <c r="R276" s="62"/>
      <c r="S276" s="97"/>
      <c r="T276" s="80"/>
      <c r="U276" s="122"/>
      <c r="V276" s="106"/>
      <c r="W276" s="107"/>
      <c r="X276" s="107"/>
      <c r="Y276" s="107"/>
      <c r="Z276" s="1232"/>
      <c r="AA276" s="108"/>
      <c r="AC276" s="1228" t="e">
        <f>VLOOKUP(B276,'AVBT_Septmber-17'!$B$18:$M$291,12,FALSE)</f>
        <v>#N/A</v>
      </c>
    </row>
    <row r="277" spans="1:39" s="38" customFormat="1" ht="30" customHeight="1" thickBot="1" x14ac:dyDescent="0.3">
      <c r="A277" s="204"/>
      <c r="B277" s="141"/>
      <c r="C277" s="140" t="s">
        <v>56</v>
      </c>
      <c r="D277" s="141"/>
      <c r="E277" s="1048"/>
      <c r="F277" s="142" t="s">
        <v>54</v>
      </c>
      <c r="G277" s="143"/>
      <c r="H277" s="143"/>
      <c r="I277" s="142" t="s">
        <v>54</v>
      </c>
      <c r="J277" s="142" t="s">
        <v>54</v>
      </c>
      <c r="K277" s="142" t="s">
        <v>54</v>
      </c>
      <c r="L277" s="144">
        <f>SUM(L275:L276)</f>
        <v>0</v>
      </c>
      <c r="M277" s="144">
        <f>SUM(M275:M276)</f>
        <v>0</v>
      </c>
      <c r="N277" s="144">
        <f>SUM(N275:N276)</f>
        <v>0</v>
      </c>
      <c r="O277" s="144">
        <f>SUM(O275:O276)</f>
        <v>0</v>
      </c>
      <c r="P277" s="142" t="s">
        <v>54</v>
      </c>
      <c r="Q277" s="142" t="s">
        <v>54</v>
      </c>
      <c r="R277" s="142" t="s">
        <v>54</v>
      </c>
      <c r="S277" s="205"/>
      <c r="T277" s="145"/>
      <c r="U277" s="141"/>
      <c r="V277" s="206">
        <f>$AB$15-((N277*24))</f>
        <v>720</v>
      </c>
      <c r="W277" s="1046">
        <v>616</v>
      </c>
      <c r="X277" s="1053">
        <v>66.009</v>
      </c>
      <c r="Y277" s="207">
        <f>W277*X277</f>
        <v>40661.544000000002</v>
      </c>
      <c r="Z277" s="206">
        <f>(Y277*(V277-L277*24))/V277</f>
        <v>40661.544000000002</v>
      </c>
      <c r="AA277" s="267">
        <f>(Z277/Y277)*100</f>
        <v>100</v>
      </c>
      <c r="AB277" s="102"/>
      <c r="AC277" s="1228" t="e">
        <f>VLOOKUP(B277,'AVBT_Septmber-17'!$B$18:$M$291,12,FALSE)</f>
        <v>#N/A</v>
      </c>
    </row>
    <row r="278" spans="1:39" s="76" customFormat="1" ht="30" customHeight="1" thickBot="1" x14ac:dyDescent="0.3">
      <c r="A278" s="1361">
        <v>72</v>
      </c>
      <c r="B278" s="1339" t="s">
        <v>211</v>
      </c>
      <c r="C278" s="1377" t="s">
        <v>212</v>
      </c>
      <c r="D278" s="1369">
        <v>66.009</v>
      </c>
      <c r="E278" s="1029" t="s">
        <v>53</v>
      </c>
      <c r="F278" s="96" t="s">
        <v>54</v>
      </c>
      <c r="G278" s="78"/>
      <c r="H278" s="78"/>
      <c r="I278" s="110"/>
      <c r="J278" s="110"/>
      <c r="K278" s="110"/>
      <c r="L278" s="133">
        <f>IF(RIGHT(S278)="T",(+H278-G278),0)</f>
        <v>0</v>
      </c>
      <c r="M278" s="133">
        <f>IF(RIGHT(S278)="U",(+H278-G278),0)</f>
        <v>0</v>
      </c>
      <c r="N278" s="133">
        <f>IF(RIGHT(S278)="C",(+H278-G278),0)</f>
        <v>0</v>
      </c>
      <c r="O278" s="133">
        <f>IF(RIGHT(S278)="D",(+H278-G278),0)</f>
        <v>0</v>
      </c>
      <c r="P278" s="112"/>
      <c r="Q278" s="112"/>
      <c r="R278" s="112"/>
      <c r="S278" s="97"/>
      <c r="T278" s="80"/>
      <c r="U278" s="112"/>
      <c r="V278" s="134"/>
      <c r="W278" s="135"/>
      <c r="X278" s="135"/>
      <c r="Y278" s="135"/>
      <c r="Z278" s="1235"/>
      <c r="AA278" s="136"/>
      <c r="AB278" s="235"/>
      <c r="AC278" s="1228" t="e">
        <f>VLOOKUP(B278,'AVBT_Septmber-17'!$B$18:$M$291,12,FALSE)</f>
        <v>#VALUE!</v>
      </c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</row>
    <row r="279" spans="1:39" s="76" customFormat="1" ht="30" customHeight="1" x14ac:dyDescent="0.25">
      <c r="A279" s="1436"/>
      <c r="B279" s="1373"/>
      <c r="C279" s="1437"/>
      <c r="D279" s="1376"/>
      <c r="E279" s="1029"/>
      <c r="F279" s="77"/>
      <c r="G279" s="78"/>
      <c r="H279" s="78"/>
      <c r="I279" s="110"/>
      <c r="J279" s="110"/>
      <c r="K279" s="110"/>
      <c r="L279" s="111">
        <f>IF(RIGHT(S279)="T",(+H279-G279),0)</f>
        <v>0</v>
      </c>
      <c r="M279" s="111">
        <f>IF(RIGHT(S279)="U",(+H279-G279),0)</f>
        <v>0</v>
      </c>
      <c r="N279" s="111">
        <f>IF(RIGHT(S279)="C",(+H279-G279),0)</f>
        <v>0</v>
      </c>
      <c r="O279" s="111">
        <f>IF(RIGHT(S279)="D",(+H279-G279),0)</f>
        <v>0</v>
      </c>
      <c r="P279" s="112"/>
      <c r="Q279" s="112"/>
      <c r="R279" s="112"/>
      <c r="S279" s="97"/>
      <c r="T279" s="80"/>
      <c r="U279" s="65"/>
      <c r="V279" s="137"/>
      <c r="W279" s="138"/>
      <c r="X279" s="138"/>
      <c r="Y279" s="138"/>
      <c r="Z279" s="71"/>
      <c r="AA279" s="139"/>
      <c r="AB279" s="235"/>
      <c r="AC279" s="1228" t="e">
        <f>VLOOKUP(B279,'AVBT_Septmber-17'!$B$18:$M$291,12,FALSE)</f>
        <v>#N/A</v>
      </c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</row>
    <row r="280" spans="1:39" s="38" customFormat="1" ht="30" customHeight="1" thickBot="1" x14ac:dyDescent="0.3">
      <c r="A280" s="82"/>
      <c r="B280" s="83"/>
      <c r="C280" s="84" t="s">
        <v>56</v>
      </c>
      <c r="D280" s="83"/>
      <c r="E280" s="177"/>
      <c r="F280" s="86" t="s">
        <v>54</v>
      </c>
      <c r="G280" s="87"/>
      <c r="H280" s="87"/>
      <c r="I280" s="86" t="s">
        <v>54</v>
      </c>
      <c r="J280" s="86" t="s">
        <v>54</v>
      </c>
      <c r="K280" s="86" t="s">
        <v>54</v>
      </c>
      <c r="L280" s="88">
        <f>SUM(L278:L279)</f>
        <v>0</v>
      </c>
      <c r="M280" s="88">
        <f>SUM(M278:M279)</f>
        <v>0</v>
      </c>
      <c r="N280" s="88">
        <f>SUM(N278:N279)</f>
        <v>0</v>
      </c>
      <c r="O280" s="88">
        <f>SUM(O278:O279)</f>
        <v>0</v>
      </c>
      <c r="P280" s="86" t="s">
        <v>54</v>
      </c>
      <c r="Q280" s="86" t="s">
        <v>54</v>
      </c>
      <c r="R280" s="86" t="s">
        <v>54</v>
      </c>
      <c r="S280" s="195"/>
      <c r="T280" s="116"/>
      <c r="U280" s="83"/>
      <c r="V280" s="128">
        <f>$AB$15-((N280*24))</f>
        <v>720</v>
      </c>
      <c r="W280" s="197">
        <v>616</v>
      </c>
      <c r="X280" s="185">
        <v>66.009</v>
      </c>
      <c r="Y280" s="198">
        <f>W280*X280</f>
        <v>40661.544000000002</v>
      </c>
      <c r="Z280" s="128">
        <f>(Y280*(V280-L280*24))/V280</f>
        <v>40661.544000000002</v>
      </c>
      <c r="AA280" s="95">
        <f>(Z280/Y280)*100</f>
        <v>100</v>
      </c>
      <c r="AB280" s="102"/>
      <c r="AC280" s="1228" t="e">
        <f>VLOOKUP(B280,'AVBT_Septmber-17'!$B$18:$M$291,12,FALSE)</f>
        <v>#N/A</v>
      </c>
    </row>
    <row r="281" spans="1:39" s="76" customFormat="1" ht="30" customHeight="1" x14ac:dyDescent="0.25">
      <c r="A281" s="1361">
        <v>73</v>
      </c>
      <c r="B281" s="1339" t="s">
        <v>213</v>
      </c>
      <c r="C281" s="1377" t="s">
        <v>214</v>
      </c>
      <c r="D281" s="1369">
        <v>178.69</v>
      </c>
      <c r="E281" s="1028" t="s">
        <v>53</v>
      </c>
      <c r="F281" s="96" t="s">
        <v>54</v>
      </c>
      <c r="G281" s="78"/>
      <c r="H281" s="78"/>
      <c r="I281" s="110"/>
      <c r="J281" s="110"/>
      <c r="K281" s="110"/>
      <c r="L281" s="133">
        <f>IF(RIGHT(S281)="T",(+H281-G281),0)</f>
        <v>0</v>
      </c>
      <c r="M281" s="133">
        <f>IF(RIGHT(S281)="U",(+H281-G281),0)</f>
        <v>0</v>
      </c>
      <c r="N281" s="133">
        <f>IF(RIGHT(S281)="C",(+H281-G281),0)</f>
        <v>0</v>
      </c>
      <c r="O281" s="133">
        <f>IF(RIGHT(S281)="D",(+H281-G281),0)</f>
        <v>0</v>
      </c>
      <c r="P281" s="112"/>
      <c r="Q281" s="112"/>
      <c r="R281" s="112"/>
      <c r="S281" s="866"/>
      <c r="T281" s="510"/>
      <c r="U281" s="112"/>
      <c r="V281" s="268"/>
      <c r="W281" s="269"/>
      <c r="X281" s="269"/>
      <c r="Y281" s="269"/>
      <c r="Z281" s="1243"/>
      <c r="AA281" s="270"/>
      <c r="AB281" s="235"/>
      <c r="AC281" s="1228" t="e">
        <f>VLOOKUP(B281,'AVBT_Septmber-17'!$B$18:$M$291,12,FALSE)</f>
        <v>#VALUE!</v>
      </c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</row>
    <row r="282" spans="1:39" s="76" customFormat="1" ht="30" customHeight="1" x14ac:dyDescent="0.25">
      <c r="A282" s="1362"/>
      <c r="B282" s="1379"/>
      <c r="C282" s="1378"/>
      <c r="D282" s="1370"/>
      <c r="E282" s="1029"/>
      <c r="F282" s="77"/>
      <c r="G282" s="78"/>
      <c r="H282" s="78"/>
      <c r="I282" s="63"/>
      <c r="J282" s="63"/>
      <c r="K282" s="63"/>
      <c r="L282" s="111">
        <f>IF(RIGHT(S282)="T",(+H282-G282),0)</f>
        <v>0</v>
      </c>
      <c r="M282" s="111">
        <f>IF(RIGHT(S282)="U",(+H282-G282),0)</f>
        <v>0</v>
      </c>
      <c r="N282" s="111">
        <f>IF(RIGHT(S282)="C",(+H282-G282),0)</f>
        <v>0</v>
      </c>
      <c r="O282" s="111">
        <f>IF(RIGHT(S282)="D",(+H282-G282),0)</f>
        <v>0</v>
      </c>
      <c r="P282" s="65"/>
      <c r="Q282" s="65"/>
      <c r="R282" s="65"/>
      <c r="S282" s="866"/>
      <c r="T282" s="80"/>
      <c r="U282" s="65"/>
      <c r="V282" s="271"/>
      <c r="W282" s="272"/>
      <c r="X282" s="272"/>
      <c r="Y282" s="272"/>
      <c r="Z282" s="1244"/>
      <c r="AA282" s="273"/>
      <c r="AB282" s="235"/>
      <c r="AC282" s="1228" t="e">
        <f>VLOOKUP(B282,'AVBT_Septmber-17'!$B$18:$M$291,12,FALSE)</f>
        <v>#N/A</v>
      </c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</row>
    <row r="283" spans="1:39" s="38" customFormat="1" ht="30" customHeight="1" thickBot="1" x14ac:dyDescent="0.3">
      <c r="A283" s="82"/>
      <c r="B283" s="83"/>
      <c r="C283" s="84" t="s">
        <v>56</v>
      </c>
      <c r="D283" s="83"/>
      <c r="E283" s="177"/>
      <c r="F283" s="86" t="s">
        <v>54</v>
      </c>
      <c r="G283" s="87"/>
      <c r="H283" s="87"/>
      <c r="I283" s="86" t="s">
        <v>54</v>
      </c>
      <c r="J283" s="86" t="s">
        <v>54</v>
      </c>
      <c r="K283" s="86" t="s">
        <v>54</v>
      </c>
      <c r="L283" s="88">
        <f>SUM(L281:L282)</f>
        <v>0</v>
      </c>
      <c r="M283" s="88">
        <f>SUM(M281:M282)</f>
        <v>0</v>
      </c>
      <c r="N283" s="88">
        <f>SUM(N281:N282)</f>
        <v>0</v>
      </c>
      <c r="O283" s="88">
        <f>SUM(O281:O282)</f>
        <v>0</v>
      </c>
      <c r="P283" s="88"/>
      <c r="Q283" s="88"/>
      <c r="R283" s="88"/>
      <c r="S283" s="195"/>
      <c r="T283" s="116"/>
      <c r="U283" s="83"/>
      <c r="V283" s="128">
        <f>$AB$15-((N283*24))</f>
        <v>720</v>
      </c>
      <c r="W283" s="197">
        <v>678</v>
      </c>
      <c r="X283" s="185">
        <v>178.69</v>
      </c>
      <c r="Y283" s="198">
        <f>W283*X283</f>
        <v>121151.81999999999</v>
      </c>
      <c r="Z283" s="128">
        <f>(Y283*(V283-L283*24))/V283</f>
        <v>121151.81999999999</v>
      </c>
      <c r="AA283" s="226">
        <f>(Z283/Y283)*100</f>
        <v>100</v>
      </c>
      <c r="AB283" s="102"/>
      <c r="AC283" s="1228" t="e">
        <f>VLOOKUP(B283,'AVBT_Septmber-17'!$B$18:$M$291,12,FALSE)</f>
        <v>#N/A</v>
      </c>
    </row>
    <row r="284" spans="1:39" s="76" customFormat="1" ht="30" customHeight="1" x14ac:dyDescent="0.25">
      <c r="A284" s="1361">
        <v>74</v>
      </c>
      <c r="B284" s="1339" t="s">
        <v>215</v>
      </c>
      <c r="C284" s="1377" t="s">
        <v>216</v>
      </c>
      <c r="D284" s="1369">
        <v>175.63</v>
      </c>
      <c r="E284" s="1349" t="s">
        <v>53</v>
      </c>
      <c r="F284" s="96" t="s">
        <v>54</v>
      </c>
      <c r="G284" s="78"/>
      <c r="H284" s="78"/>
      <c r="I284" s="110"/>
      <c r="J284" s="110"/>
      <c r="K284" s="110"/>
      <c r="L284" s="133">
        <f>IF(RIGHT(S284)="T",(+H284-G284),0)</f>
        <v>0</v>
      </c>
      <c r="M284" s="133">
        <f>IF(RIGHT(S284)="U",(+H284-G284),0)</f>
        <v>0</v>
      </c>
      <c r="N284" s="133">
        <f>IF(RIGHT(S284)="C",(+H284-G284),0)</f>
        <v>0</v>
      </c>
      <c r="O284" s="133">
        <f>IF(RIGHT(S284)="D",(+H284-G284),0)</f>
        <v>0</v>
      </c>
      <c r="P284" s="66"/>
      <c r="Q284" s="66"/>
      <c r="R284" s="66"/>
      <c r="S284" s="866"/>
      <c r="T284" s="510"/>
      <c r="U284" s="112"/>
      <c r="V284" s="274"/>
      <c r="W284" s="275"/>
      <c r="X284" s="275"/>
      <c r="Y284" s="275"/>
      <c r="Z284" s="1245"/>
      <c r="AA284" s="276"/>
      <c r="AB284" s="235"/>
      <c r="AC284" s="1228" t="e">
        <f>VLOOKUP(B284,'AVBT_Septmber-17'!$B$18:$M$291,12,FALSE)</f>
        <v>#VALUE!</v>
      </c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</row>
    <row r="285" spans="1:39" s="76" customFormat="1" ht="30" customHeight="1" x14ac:dyDescent="0.25">
      <c r="A285" s="1362"/>
      <c r="B285" s="1379"/>
      <c r="C285" s="1378"/>
      <c r="D285" s="1370"/>
      <c r="E285" s="1461"/>
      <c r="F285" s="77"/>
      <c r="G285" s="78"/>
      <c r="H285" s="78"/>
      <c r="I285" s="63"/>
      <c r="J285" s="63"/>
      <c r="K285" s="63"/>
      <c r="L285" s="111">
        <f>IF(RIGHT(S285)="T",(+H285-G285),0)</f>
        <v>0</v>
      </c>
      <c r="M285" s="111">
        <f>IF(RIGHT(S285)="U",(+H285-G285),0)</f>
        <v>0</v>
      </c>
      <c r="N285" s="111">
        <f>IF(RIGHT(S285)="C",(+H285-G285),0)</f>
        <v>0</v>
      </c>
      <c r="O285" s="111">
        <f>IF(RIGHT(S285)="D",(+H285-G285),0)</f>
        <v>0</v>
      </c>
      <c r="P285" s="65"/>
      <c r="Q285" s="65"/>
      <c r="R285" s="65"/>
      <c r="S285" s="866"/>
      <c r="T285" s="80"/>
      <c r="U285" s="65"/>
      <c r="V285" s="271"/>
      <c r="W285" s="272"/>
      <c r="X285" s="272"/>
      <c r="Y285" s="272"/>
      <c r="Z285" s="1244"/>
      <c r="AA285" s="273"/>
      <c r="AB285" s="235"/>
      <c r="AC285" s="1228" t="e">
        <f>VLOOKUP(B285,'AVBT_Septmber-17'!$B$18:$M$291,12,FALSE)</f>
        <v>#N/A</v>
      </c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</row>
    <row r="286" spans="1:39" s="38" customFormat="1" ht="30" customHeight="1" thickBot="1" x14ac:dyDescent="0.3">
      <c r="A286" s="82"/>
      <c r="B286" s="83"/>
      <c r="C286" s="84" t="s">
        <v>56</v>
      </c>
      <c r="D286" s="83"/>
      <c r="E286" s="177"/>
      <c r="F286" s="86" t="s">
        <v>54</v>
      </c>
      <c r="G286" s="87"/>
      <c r="H286" s="87"/>
      <c r="I286" s="86" t="s">
        <v>54</v>
      </c>
      <c r="J286" s="86" t="s">
        <v>54</v>
      </c>
      <c r="K286" s="86" t="s">
        <v>54</v>
      </c>
      <c r="L286" s="88">
        <f>SUM(L284:L285)</f>
        <v>0</v>
      </c>
      <c r="M286" s="88">
        <f>SUM(M284:M285)</f>
        <v>0</v>
      </c>
      <c r="N286" s="88">
        <f>SUM(N284:N285)</f>
        <v>0</v>
      </c>
      <c r="O286" s="88">
        <f>SUM(O284:O285)</f>
        <v>0</v>
      </c>
      <c r="P286" s="88"/>
      <c r="Q286" s="88"/>
      <c r="R286" s="88"/>
      <c r="S286" s="195"/>
      <c r="T286" s="116"/>
      <c r="U286" s="83"/>
      <c r="V286" s="128">
        <f>$AB$15-((N286*24))</f>
        <v>720</v>
      </c>
      <c r="W286" s="197">
        <v>673</v>
      </c>
      <c r="X286" s="185">
        <v>175.63</v>
      </c>
      <c r="Y286" s="198">
        <f>W286*X286</f>
        <v>118198.98999999999</v>
      </c>
      <c r="Z286" s="128">
        <f>(Y286*(V286-L286*24))/V286</f>
        <v>118198.98999999999</v>
      </c>
      <c r="AA286" s="95">
        <f>(Z286/Y286)*100</f>
        <v>100</v>
      </c>
      <c r="AB286" s="102"/>
      <c r="AC286" s="1228" t="e">
        <f>VLOOKUP(B286,'AVBT_Septmber-17'!$B$18:$M$291,12,FALSE)</f>
        <v>#N/A</v>
      </c>
    </row>
    <row r="287" spans="1:39" s="76" customFormat="1" ht="30" customHeight="1" x14ac:dyDescent="0.25">
      <c r="A287" s="1361">
        <v>75</v>
      </c>
      <c r="B287" s="1339" t="s">
        <v>217</v>
      </c>
      <c r="C287" s="1377" t="s">
        <v>218</v>
      </c>
      <c r="D287" s="1369">
        <v>59.868000000000002</v>
      </c>
      <c r="E287" s="1349" t="s">
        <v>53</v>
      </c>
      <c r="F287" s="62" t="s">
        <v>54</v>
      </c>
      <c r="G287" s="1275">
        <v>42989.511111111111</v>
      </c>
      <c r="H287" s="1275">
        <v>42989.75</v>
      </c>
      <c r="I287" s="124"/>
      <c r="J287" s="124"/>
      <c r="K287" s="124"/>
      <c r="L287" s="209">
        <f>IF(RIGHT(S287)="T",(+H287-G287),0)</f>
        <v>0.23888888888905058</v>
      </c>
      <c r="M287" s="209">
        <f>IF(RIGHT(S287)="U",(+H287-G287),0)</f>
        <v>0</v>
      </c>
      <c r="N287" s="209">
        <f>IF(RIGHT(S287)="C",(+H287-G287),0)</f>
        <v>0</v>
      </c>
      <c r="O287" s="209">
        <f>IF(RIGHT(S287)="D",(+H287-G287),0)</f>
        <v>0</v>
      </c>
      <c r="P287" s="66"/>
      <c r="Q287" s="66"/>
      <c r="R287" s="66"/>
      <c r="S287" s="1276" t="s">
        <v>119</v>
      </c>
      <c r="T287" s="1277" t="s">
        <v>729</v>
      </c>
      <c r="U287" s="66"/>
      <c r="V287" s="125"/>
      <c r="W287" s="1026"/>
      <c r="X287" s="1020"/>
      <c r="Y287" s="126"/>
      <c r="Z287" s="125"/>
      <c r="AA287" s="127"/>
      <c r="AB287" s="235"/>
      <c r="AC287" s="1228" t="e">
        <f>VLOOKUP(B287,'AVBT_Septmber-17'!$B$18:$M$291,12,FALSE)</f>
        <v>#VALUE!</v>
      </c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</row>
    <row r="288" spans="1:39" s="76" customFormat="1" ht="30" customHeight="1" x14ac:dyDescent="0.25">
      <c r="A288" s="1362"/>
      <c r="B288" s="1391"/>
      <c r="C288" s="1378"/>
      <c r="D288" s="1370"/>
      <c r="E288" s="1461"/>
      <c r="F288" s="77"/>
      <c r="G288" s="78"/>
      <c r="H288" s="78"/>
      <c r="I288" s="63"/>
      <c r="J288" s="63"/>
      <c r="K288" s="63"/>
      <c r="L288" s="111">
        <f>IF(RIGHT(S288)="T",(+H288-G288),0)</f>
        <v>0</v>
      </c>
      <c r="M288" s="111">
        <f>IF(RIGHT(S288)="U",(+H288-G288),0)</f>
        <v>0</v>
      </c>
      <c r="N288" s="111">
        <f>IF(RIGHT(S288)="C",(+H288-G288),0)</f>
        <v>0</v>
      </c>
      <c r="O288" s="111">
        <f>IF(RIGHT(S288)="D",(+H288-G288),0)</f>
        <v>0</v>
      </c>
      <c r="P288" s="65"/>
      <c r="Q288" s="65"/>
      <c r="R288" s="65"/>
      <c r="S288" s="97"/>
      <c r="T288" s="80"/>
      <c r="U288" s="65"/>
      <c r="V288" s="201"/>
      <c r="W288" s="1027"/>
      <c r="X288" s="1021"/>
      <c r="Y288" s="202"/>
      <c r="Z288" s="201"/>
      <c r="AA288" s="249"/>
      <c r="AB288" s="235"/>
      <c r="AC288" s="1228" t="e">
        <f>VLOOKUP(B288,'AVBT_Septmber-17'!$B$18:$M$291,12,FALSE)</f>
        <v>#N/A</v>
      </c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</row>
    <row r="289" spans="1:39" s="38" customFormat="1" ht="30" customHeight="1" thickBot="1" x14ac:dyDescent="0.3">
      <c r="A289" s="82"/>
      <c r="B289" s="83"/>
      <c r="C289" s="84" t="s">
        <v>56</v>
      </c>
      <c r="D289" s="83"/>
      <c r="E289" s="177"/>
      <c r="F289" s="86" t="s">
        <v>54</v>
      </c>
      <c r="G289" s="87"/>
      <c r="H289" s="87"/>
      <c r="I289" s="86" t="s">
        <v>54</v>
      </c>
      <c r="J289" s="86" t="s">
        <v>54</v>
      </c>
      <c r="K289" s="86" t="s">
        <v>54</v>
      </c>
      <c r="L289" s="88">
        <f>SUM(L287:L288)</f>
        <v>0.23888888888905058</v>
      </c>
      <c r="M289" s="88">
        <f>SUM(M287:M288)</f>
        <v>0</v>
      </c>
      <c r="N289" s="88">
        <f>SUM(N287:N288)</f>
        <v>0</v>
      </c>
      <c r="O289" s="88">
        <f>SUM(O287:O288)</f>
        <v>0</v>
      </c>
      <c r="P289" s="88">
        <f>SUM(P286:P287)</f>
        <v>0</v>
      </c>
      <c r="Q289" s="88">
        <f>SUM(Q286:Q287)</f>
        <v>0</v>
      </c>
      <c r="R289" s="88">
        <f>SUM(R286:R287)</f>
        <v>0</v>
      </c>
      <c r="S289" s="195"/>
      <c r="T289" s="116"/>
      <c r="U289" s="83"/>
      <c r="V289" s="128">
        <f>$AB$15-((N289*24))</f>
        <v>720</v>
      </c>
      <c r="W289" s="197">
        <v>515</v>
      </c>
      <c r="X289" s="185">
        <v>59.868000000000002</v>
      </c>
      <c r="Y289" s="198">
        <f>W289*X289</f>
        <v>30832.02</v>
      </c>
      <c r="Z289" s="128">
        <f>(Y289*(V289-L289*24))/V289</f>
        <v>30586.505766666498</v>
      </c>
      <c r="AA289" s="226">
        <f>(Z289/Y289)*100</f>
        <v>99.203703703703155</v>
      </c>
      <c r="AB289" s="102"/>
      <c r="AC289" s="1228" t="e">
        <f>VLOOKUP(B289,'AVBT_Septmber-17'!$B$18:$M$291,12,FALSE)</f>
        <v>#N/A</v>
      </c>
    </row>
    <row r="290" spans="1:39" s="76" customFormat="1" ht="30" customHeight="1" x14ac:dyDescent="0.25">
      <c r="A290" s="1361">
        <v>76</v>
      </c>
      <c r="B290" s="1339" t="s">
        <v>219</v>
      </c>
      <c r="C290" s="1377" t="s">
        <v>220</v>
      </c>
      <c r="D290" s="1369">
        <v>59.868000000000002</v>
      </c>
      <c r="E290" s="258" t="s">
        <v>53</v>
      </c>
      <c r="F290" s="96" t="s">
        <v>54</v>
      </c>
      <c r="G290" s="1275">
        <v>42980.12222222222</v>
      </c>
      <c r="H290" s="1275">
        <v>42982.349305555559</v>
      </c>
      <c r="I290" s="110"/>
      <c r="J290" s="110"/>
      <c r="K290" s="110"/>
      <c r="L290" s="209">
        <f>IF(RIGHT(S290)="T",(+H290-G290),0)</f>
        <v>0</v>
      </c>
      <c r="M290" s="209">
        <f>IF(RIGHT(S290)="U",(+H290-G290),0)</f>
        <v>0</v>
      </c>
      <c r="N290" s="209">
        <f>IF(RIGHT(S290)="C",(+H290-G290),0)</f>
        <v>0</v>
      </c>
      <c r="O290" s="209">
        <f>IF(RIGHT(S290)="D",(+H290-G290),0)</f>
        <v>2.227083333338669</v>
      </c>
      <c r="P290" s="112"/>
      <c r="Q290" s="112"/>
      <c r="R290" s="112"/>
      <c r="S290" s="1276" t="s">
        <v>66</v>
      </c>
      <c r="T290" s="1277" t="s">
        <v>730</v>
      </c>
      <c r="U290" s="112"/>
      <c r="V290" s="268"/>
      <c r="W290" s="269"/>
      <c r="X290" s="269"/>
      <c r="Y290" s="269"/>
      <c r="Z290" s="1243"/>
      <c r="AA290" s="270"/>
      <c r="AB290" s="235"/>
      <c r="AC290" s="1228" t="e">
        <f>VLOOKUP(B290,'AVBT_Septmber-17'!$B$18:$M$291,12,FALSE)</f>
        <v>#VALUE!</v>
      </c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</row>
    <row r="291" spans="1:39" s="76" customFormat="1" ht="30" customHeight="1" thickBot="1" x14ac:dyDescent="0.3">
      <c r="A291" s="1362"/>
      <c r="B291" s="1391"/>
      <c r="C291" s="1378"/>
      <c r="D291" s="1370"/>
      <c r="E291" s="1033"/>
      <c r="F291" s="77"/>
      <c r="G291" s="78"/>
      <c r="H291" s="78"/>
      <c r="I291" s="63"/>
      <c r="J291" s="63"/>
      <c r="K291" s="63"/>
      <c r="L291" s="111">
        <f>IF(RIGHT(S291)="T",(+H291-G291),0)</f>
        <v>0</v>
      </c>
      <c r="M291" s="111">
        <f>IF(RIGHT(S291)="U",(+H291-G291),0)</f>
        <v>0</v>
      </c>
      <c r="N291" s="111">
        <f>IF(RIGHT(S291)="C",(+H291-G291),0)</f>
        <v>0</v>
      </c>
      <c r="O291" s="111">
        <f>IF(RIGHT(S291)="D",(+H291-G291),0)</f>
        <v>0</v>
      </c>
      <c r="P291" s="65"/>
      <c r="Q291" s="65"/>
      <c r="R291" s="65"/>
      <c r="S291" s="97"/>
      <c r="T291" s="510"/>
      <c r="U291" s="257"/>
      <c r="V291" s="235"/>
      <c r="W291" s="272"/>
      <c r="X291" s="272"/>
      <c r="Y291" s="272"/>
      <c r="Z291" s="1244"/>
      <c r="AA291" s="273"/>
      <c r="AB291" s="235"/>
      <c r="AC291" s="1228" t="e">
        <f>VLOOKUP(B291,'AVBT_Septmber-17'!$B$18:$M$291,12,FALSE)</f>
        <v>#N/A</v>
      </c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</row>
    <row r="292" spans="1:39" s="76" customFormat="1" ht="30" customHeight="1" thickBot="1" x14ac:dyDescent="0.3">
      <c r="A292" s="82"/>
      <c r="B292" s="83"/>
      <c r="C292" s="84" t="s">
        <v>56</v>
      </c>
      <c r="D292" s="83"/>
      <c r="E292" s="177"/>
      <c r="F292" s="86" t="s">
        <v>54</v>
      </c>
      <c r="G292" s="87"/>
      <c r="H292" s="87"/>
      <c r="I292" s="86" t="s">
        <v>54</v>
      </c>
      <c r="J292" s="86" t="s">
        <v>54</v>
      </c>
      <c r="K292" s="86" t="s">
        <v>54</v>
      </c>
      <c r="L292" s="88">
        <f>SUM(L290:L291)</f>
        <v>0</v>
      </c>
      <c r="M292" s="88">
        <f>SUM(M290:M291)</f>
        <v>0</v>
      </c>
      <c r="N292" s="88">
        <f>SUM(N290:N291)</f>
        <v>0</v>
      </c>
      <c r="O292" s="88">
        <f>SUM(O290:O291)</f>
        <v>2.227083333338669</v>
      </c>
      <c r="P292" s="88">
        <f>SUM(P287:P288)</f>
        <v>0</v>
      </c>
      <c r="Q292" s="88">
        <f>SUM(Q287:Q288)</f>
        <v>0</v>
      </c>
      <c r="R292" s="88">
        <f>SUM(R287:R288)</f>
        <v>0</v>
      </c>
      <c r="S292" s="195"/>
      <c r="T292" s="116"/>
      <c r="U292" s="83"/>
      <c r="V292" s="277">
        <f>$AB$15-((N292*24))</f>
        <v>720</v>
      </c>
      <c r="W292" s="278">
        <v>515</v>
      </c>
      <c r="X292" s="279">
        <v>59.868000000000002</v>
      </c>
      <c r="Y292" s="280">
        <f>W292*X292</f>
        <v>30832.02</v>
      </c>
      <c r="Z292" s="277">
        <f>(Y292*(V292-L292*24))/V292</f>
        <v>30832.019999999997</v>
      </c>
      <c r="AA292" s="281">
        <f>(Z292/Y292)*100</f>
        <v>99.999999999999986</v>
      </c>
      <c r="AB292" s="235"/>
      <c r="AC292" s="1228" t="e">
        <f>VLOOKUP(B292,'AVBT_Septmber-17'!$B$18:$M$291,12,FALSE)</f>
        <v>#N/A</v>
      </c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</row>
    <row r="293" spans="1:39" s="76" customFormat="1" ht="30" customHeight="1" x14ac:dyDescent="0.25">
      <c r="A293" s="1468">
        <v>77</v>
      </c>
      <c r="B293" s="1339" t="s">
        <v>221</v>
      </c>
      <c r="C293" s="1377" t="s">
        <v>222</v>
      </c>
      <c r="D293" s="1369">
        <v>54.298000000000002</v>
      </c>
      <c r="E293" s="1349" t="s">
        <v>53</v>
      </c>
      <c r="F293" s="96" t="s">
        <v>54</v>
      </c>
      <c r="G293" s="1275">
        <v>42980.122916666667</v>
      </c>
      <c r="H293" s="1275">
        <v>42982.350694444445</v>
      </c>
      <c r="I293" s="110"/>
      <c r="J293" s="110"/>
      <c r="K293" s="110"/>
      <c r="L293" s="209">
        <f>IF(RIGHT(S293)="T",(+H293-G293),0)</f>
        <v>0</v>
      </c>
      <c r="M293" s="209">
        <f>IF(RIGHT(S293)="U",(+H293-G293),0)</f>
        <v>0</v>
      </c>
      <c r="N293" s="209">
        <f>IF(RIGHT(S293)="C",(+H293-G293),0)</f>
        <v>0</v>
      </c>
      <c r="O293" s="209">
        <f>IF(RIGHT(S293)="D",(+H293-G293),0)</f>
        <v>2.2277777777781012</v>
      </c>
      <c r="P293" s="112"/>
      <c r="Q293" s="112"/>
      <c r="R293" s="112"/>
      <c r="S293" s="1276" t="s">
        <v>66</v>
      </c>
      <c r="T293" s="1277" t="s">
        <v>730</v>
      </c>
      <c r="U293" s="112"/>
      <c r="V293" s="268"/>
      <c r="W293" s="269"/>
      <c r="X293" s="269"/>
      <c r="Y293" s="272"/>
      <c r="Z293" s="1243"/>
      <c r="AA293" s="270"/>
      <c r="AB293" s="235"/>
      <c r="AC293" s="1228" t="e">
        <f>VLOOKUP(B293,'AVBT_Septmber-17'!$B$18:$M$291,12,FALSE)</f>
        <v>#VALUE!</v>
      </c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</row>
    <row r="294" spans="1:39" s="76" customFormat="1" ht="30" customHeight="1" x14ac:dyDescent="0.25">
      <c r="A294" s="1469"/>
      <c r="B294" s="1373"/>
      <c r="C294" s="1437"/>
      <c r="D294" s="1376"/>
      <c r="E294" s="1463"/>
      <c r="F294" s="77"/>
      <c r="G294" s="1275">
        <v>42992.054861111108</v>
      </c>
      <c r="H294" s="1275">
        <v>42992.061111111114</v>
      </c>
      <c r="I294" s="63"/>
      <c r="J294" s="63"/>
      <c r="K294" s="63"/>
      <c r="L294" s="111">
        <f>IF(RIGHT(S294)="T",(+H294-G294),0)</f>
        <v>0</v>
      </c>
      <c r="M294" s="111">
        <f>IF(RIGHT(S294)="U",(+H294-G294),0)</f>
        <v>6.2500000058207661E-3</v>
      </c>
      <c r="N294" s="111">
        <f>IF(RIGHT(S294)="C",(+H294-G294),0)</f>
        <v>0</v>
      </c>
      <c r="O294" s="111">
        <f>IF(RIGHT(S294)="D",(+H294-G294),0)</f>
        <v>0</v>
      </c>
      <c r="P294" s="65"/>
      <c r="Q294" s="65"/>
      <c r="R294" s="65"/>
      <c r="S294" s="1276" t="s">
        <v>104</v>
      </c>
      <c r="T294" s="1277" t="s">
        <v>731</v>
      </c>
      <c r="U294" s="65"/>
      <c r="V294" s="271"/>
      <c r="W294" s="272"/>
      <c r="X294" s="272"/>
      <c r="Y294" s="272"/>
      <c r="Z294" s="1244"/>
      <c r="AA294" s="273"/>
      <c r="AB294" s="235"/>
      <c r="AC294" s="1228" t="e">
        <f>VLOOKUP(B294,'AVBT_Septmber-17'!$B$18:$M$291,12,FALSE)</f>
        <v>#N/A</v>
      </c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</row>
    <row r="295" spans="1:39" s="38" customFormat="1" ht="30" customHeight="1" thickBot="1" x14ac:dyDescent="0.3">
      <c r="A295" s="82"/>
      <c r="B295" s="83"/>
      <c r="C295" s="84" t="s">
        <v>56</v>
      </c>
      <c r="D295" s="83"/>
      <c r="E295" s="85"/>
      <c r="F295" s="86" t="s">
        <v>54</v>
      </c>
      <c r="G295" s="87"/>
      <c r="H295" s="87"/>
      <c r="I295" s="86" t="s">
        <v>54</v>
      </c>
      <c r="J295" s="86" t="s">
        <v>54</v>
      </c>
      <c r="K295" s="86" t="s">
        <v>54</v>
      </c>
      <c r="L295" s="88">
        <f>SUM(L293:L294)</f>
        <v>0</v>
      </c>
      <c r="M295" s="88">
        <f>SUM(M293:M294)</f>
        <v>6.2500000058207661E-3</v>
      </c>
      <c r="N295" s="88">
        <f>SUM(N293:N294)</f>
        <v>0</v>
      </c>
      <c r="O295" s="88">
        <f>SUM(O293:O294)</f>
        <v>2.2277777777781012</v>
      </c>
      <c r="P295" s="88">
        <f>SUM(P287:P293)</f>
        <v>0</v>
      </c>
      <c r="Q295" s="88">
        <f>SUM(Q287:Q293)</f>
        <v>0</v>
      </c>
      <c r="R295" s="88">
        <f>SUM(R287:R293)</f>
        <v>0</v>
      </c>
      <c r="S295" s="195"/>
      <c r="T295" s="116"/>
      <c r="U295" s="83"/>
      <c r="V295" s="128">
        <f>$AB$15-((N295*24))</f>
        <v>720</v>
      </c>
      <c r="W295" s="197">
        <v>515</v>
      </c>
      <c r="X295" s="185">
        <v>54.298000000000002</v>
      </c>
      <c r="Y295" s="198">
        <f>W295*X295</f>
        <v>27963.47</v>
      </c>
      <c r="Z295" s="128">
        <f>(Y295*(V295-L295*24))/V295</f>
        <v>27963.470000000005</v>
      </c>
      <c r="AA295" s="95">
        <f>(Z295/Y295)*100</f>
        <v>100.00000000000003</v>
      </c>
      <c r="AB295" s="102"/>
      <c r="AC295" s="1228" t="e">
        <f>VLOOKUP(B295,'AVBT_Septmber-17'!$B$18:$M$291,12,FALSE)</f>
        <v>#N/A</v>
      </c>
    </row>
    <row r="296" spans="1:39" s="76" customFormat="1" ht="30" customHeight="1" thickBot="1" x14ac:dyDescent="0.3">
      <c r="A296" s="1468">
        <v>78</v>
      </c>
      <c r="B296" s="1339" t="s">
        <v>223</v>
      </c>
      <c r="C296" s="1377" t="s">
        <v>224</v>
      </c>
      <c r="D296" s="1369">
        <v>54.298000000000002</v>
      </c>
      <c r="E296" s="1384" t="s">
        <v>53</v>
      </c>
      <c r="F296" s="96" t="s">
        <v>54</v>
      </c>
      <c r="G296" s="78"/>
      <c r="H296" s="78"/>
      <c r="I296" s="110"/>
      <c r="J296" s="110"/>
      <c r="K296" s="110"/>
      <c r="L296" s="133">
        <f>IF(RIGHT(S296)="T",(+H296-G296),0)</f>
        <v>0</v>
      </c>
      <c r="M296" s="133">
        <f>IF(RIGHT(S296)="U",(+H296-G296),0)</f>
        <v>0</v>
      </c>
      <c r="N296" s="133">
        <f>IF(RIGHT(S296)="C",(+H296-G296),0)</f>
        <v>0</v>
      </c>
      <c r="O296" s="133">
        <f>IF(RIGHT(S296)="D",(+H296-G296),0)</f>
        <v>0</v>
      </c>
      <c r="P296" s="112"/>
      <c r="Q296" s="112"/>
      <c r="R296" s="112"/>
      <c r="S296" s="869"/>
      <c r="T296" s="1261"/>
      <c r="U296" s="112"/>
      <c r="V296" s="268"/>
      <c r="W296" s="269"/>
      <c r="X296" s="269"/>
      <c r="Y296" s="269"/>
      <c r="Z296" s="1243"/>
      <c r="AA296" s="270"/>
      <c r="AB296" s="235"/>
      <c r="AC296" s="1228" t="e">
        <f>VLOOKUP(B296,'AVBT_Septmber-17'!$B$18:$M$291,12,FALSE)</f>
        <v>#VALUE!</v>
      </c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</row>
    <row r="297" spans="1:39" s="76" customFormat="1" ht="30" customHeight="1" x14ac:dyDescent="0.25">
      <c r="A297" s="1469"/>
      <c r="B297" s="1373"/>
      <c r="C297" s="1437"/>
      <c r="D297" s="1376"/>
      <c r="E297" s="1390"/>
      <c r="F297" s="96" t="s">
        <v>54</v>
      </c>
      <c r="G297" s="78"/>
      <c r="H297" s="78"/>
      <c r="I297" s="110"/>
      <c r="J297" s="110"/>
      <c r="K297" s="110"/>
      <c r="L297" s="111">
        <f>IF(RIGHT(S297)="T",(+H297-G297),0)</f>
        <v>0</v>
      </c>
      <c r="M297" s="111">
        <f>IF(RIGHT(S297)="U",(+H297-G297),0)</f>
        <v>0</v>
      </c>
      <c r="N297" s="111">
        <f>IF(RIGHT(S297)="C",(+H297-G297),0)</f>
        <v>0</v>
      </c>
      <c r="O297" s="111">
        <f>IF(RIGHT(S297)="D",(+H297-G297),0)</f>
        <v>0</v>
      </c>
      <c r="P297" s="112"/>
      <c r="Q297" s="112"/>
      <c r="R297" s="112"/>
      <c r="S297" s="97"/>
      <c r="T297" s="80"/>
      <c r="U297" s="282"/>
      <c r="V297" s="271"/>
      <c r="W297" s="272"/>
      <c r="X297" s="272"/>
      <c r="Y297" s="272"/>
      <c r="Z297" s="1244"/>
      <c r="AA297" s="273"/>
      <c r="AB297" s="235"/>
      <c r="AC297" s="1228" t="e">
        <f>VLOOKUP(B297,'AVBT_Septmber-17'!$B$18:$M$291,12,FALSE)</f>
        <v>#N/A</v>
      </c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</row>
    <row r="298" spans="1:39" s="38" customFormat="1" ht="30" customHeight="1" thickBot="1" x14ac:dyDescent="0.3">
      <c r="A298" s="82"/>
      <c r="B298" s="83"/>
      <c r="C298" s="84" t="s">
        <v>56</v>
      </c>
      <c r="D298" s="83"/>
      <c r="E298" s="177"/>
      <c r="F298" s="86" t="s">
        <v>54</v>
      </c>
      <c r="G298" s="87"/>
      <c r="H298" s="87"/>
      <c r="I298" s="86" t="s">
        <v>54</v>
      </c>
      <c r="J298" s="86" t="s">
        <v>54</v>
      </c>
      <c r="K298" s="86" t="s">
        <v>54</v>
      </c>
      <c r="L298" s="88">
        <f>SUM(L296:L297)</f>
        <v>0</v>
      </c>
      <c r="M298" s="88">
        <f>SUM(M296:M297)</f>
        <v>0</v>
      </c>
      <c r="N298" s="88">
        <f>SUM(N296:N297)</f>
        <v>0</v>
      </c>
      <c r="O298" s="88">
        <f>SUM(O296:O297)</f>
        <v>0</v>
      </c>
      <c r="P298" s="88">
        <f>SUM(P293:P295)</f>
        <v>0</v>
      </c>
      <c r="Q298" s="88">
        <f>SUM(Q293:Q295)</f>
        <v>0</v>
      </c>
      <c r="R298" s="88">
        <f>SUM(R293:R295)</f>
        <v>0</v>
      </c>
      <c r="S298" s="195"/>
      <c r="T298" s="116"/>
      <c r="U298" s="83"/>
      <c r="V298" s="128">
        <f>$AB$15-((N298*24))</f>
        <v>720</v>
      </c>
      <c r="W298" s="197">
        <v>515</v>
      </c>
      <c r="X298" s="185">
        <v>54.298000000000002</v>
      </c>
      <c r="Y298" s="198">
        <f>W298*X298</f>
        <v>27963.47</v>
      </c>
      <c r="Z298" s="128">
        <f>(Y298*(V298-L298*24))/V298</f>
        <v>27963.470000000005</v>
      </c>
      <c r="AA298" s="95">
        <f>(Z298/Y298)*100</f>
        <v>100.00000000000003</v>
      </c>
      <c r="AB298" s="102"/>
      <c r="AC298" s="1228" t="e">
        <f>VLOOKUP(B298,'AVBT_Septmber-17'!$B$18:$M$291,12,FALSE)</f>
        <v>#N/A</v>
      </c>
    </row>
    <row r="299" spans="1:39" s="76" customFormat="1" ht="30" customHeight="1" thickBot="1" x14ac:dyDescent="0.3">
      <c r="A299" s="1361">
        <v>79</v>
      </c>
      <c r="B299" s="1339" t="s">
        <v>225</v>
      </c>
      <c r="C299" s="1377" t="s">
        <v>226</v>
      </c>
      <c r="D299" s="1369">
        <v>37.380000000000003</v>
      </c>
      <c r="E299" s="1349" t="s">
        <v>53</v>
      </c>
      <c r="F299" s="96" t="s">
        <v>54</v>
      </c>
      <c r="G299" s="78"/>
      <c r="H299" s="78"/>
      <c r="I299" s="110"/>
      <c r="J299" s="110"/>
      <c r="K299" s="110"/>
      <c r="L299" s="133">
        <f>IF(RIGHT(S299)="T",(+H299-G299),0)</f>
        <v>0</v>
      </c>
      <c r="M299" s="133">
        <f>IF(RIGHT(S299)="U",(+H299-G299),0)</f>
        <v>0</v>
      </c>
      <c r="N299" s="133">
        <f>IF(RIGHT(S299)="C",(+H299-G299),0)</f>
        <v>0</v>
      </c>
      <c r="O299" s="133">
        <f>IF(RIGHT(S299)="D",(+H299-G299),0)</f>
        <v>0</v>
      </c>
      <c r="P299" s="66"/>
      <c r="Q299" s="66"/>
      <c r="R299" s="66"/>
      <c r="S299" s="866"/>
      <c r="T299" s="80"/>
      <c r="U299" s="112"/>
      <c r="V299" s="274"/>
      <c r="W299" s="275"/>
      <c r="X299" s="275"/>
      <c r="Y299" s="275"/>
      <c r="Z299" s="1245"/>
      <c r="AA299" s="276"/>
      <c r="AB299" s="235"/>
      <c r="AC299" s="1228" t="e">
        <f>VLOOKUP(B299,'AVBT_Septmber-17'!$B$18:$M$291,12,FALSE)</f>
        <v>#VALUE!</v>
      </c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</row>
    <row r="300" spans="1:39" s="76" customFormat="1" ht="30" customHeight="1" thickBot="1" x14ac:dyDescent="0.3">
      <c r="A300" s="1455"/>
      <c r="B300" s="1456"/>
      <c r="C300" s="1457"/>
      <c r="D300" s="1458"/>
      <c r="E300" s="1350"/>
      <c r="F300" s="396" t="s">
        <v>54</v>
      </c>
      <c r="G300" s="78"/>
      <c r="H300" s="78"/>
      <c r="I300" s="283"/>
      <c r="J300" s="283"/>
      <c r="K300" s="283"/>
      <c r="L300" s="284">
        <f>IF(RIGHT(S300)="T",(+H300-G300),0)</f>
        <v>0</v>
      </c>
      <c r="M300" s="284">
        <f>IF(RIGHT(S300)="U",(+H300-G300),0)</f>
        <v>0</v>
      </c>
      <c r="N300" s="284">
        <f>IF(RIGHT(S300)="C",(+H300-G300),0)</f>
        <v>0</v>
      </c>
      <c r="O300" s="284">
        <f>IF(RIGHT(S300)="D",(+H300-G300),0)</f>
        <v>0</v>
      </c>
      <c r="P300" s="285"/>
      <c r="Q300" s="285"/>
      <c r="R300" s="285"/>
      <c r="S300" s="97"/>
      <c r="T300" s="80"/>
      <c r="U300" s="222"/>
      <c r="V300" s="836"/>
      <c r="W300" s="272"/>
      <c r="X300" s="272"/>
      <c r="Y300" s="272"/>
      <c r="Z300" s="1244"/>
      <c r="AA300" s="273"/>
      <c r="AB300" s="235"/>
      <c r="AC300" s="1228" t="e">
        <f>VLOOKUP(B300,'AVBT_Septmber-17'!$B$18:$M$291,12,FALSE)</f>
        <v>#N/A</v>
      </c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</row>
    <row r="301" spans="1:39" s="76" customFormat="1" ht="30" customHeight="1" thickBot="1" x14ac:dyDescent="0.3">
      <c r="A301" s="1040"/>
      <c r="B301" s="1280"/>
      <c r="C301" s="84" t="s">
        <v>56</v>
      </c>
      <c r="D301" s="83"/>
      <c r="E301" s="1048"/>
      <c r="F301" s="142" t="s">
        <v>54</v>
      </c>
      <c r="G301" s="143"/>
      <c r="H301" s="143"/>
      <c r="I301" s="142" t="s">
        <v>54</v>
      </c>
      <c r="J301" s="142" t="s">
        <v>54</v>
      </c>
      <c r="K301" s="142" t="s">
        <v>54</v>
      </c>
      <c r="L301" s="144">
        <f>SUM(L299:L300)</f>
        <v>0</v>
      </c>
      <c r="M301" s="144">
        <f>SUM(M299:M300)</f>
        <v>0</v>
      </c>
      <c r="N301" s="144">
        <f>SUM(N299:N300)</f>
        <v>0</v>
      </c>
      <c r="O301" s="144">
        <f>SUM(O299:O300)</f>
        <v>0</v>
      </c>
      <c r="P301" s="144"/>
      <c r="Q301" s="144"/>
      <c r="R301" s="144"/>
      <c r="S301" s="205"/>
      <c r="T301" s="145"/>
      <c r="U301" s="141"/>
      <c r="V301" s="206">
        <f>$AB$15-((N301*24))</f>
        <v>720</v>
      </c>
      <c r="W301" s="278">
        <v>515</v>
      </c>
      <c r="X301" s="279">
        <v>37.380000000000003</v>
      </c>
      <c r="Y301" s="280">
        <f>W301*X301</f>
        <v>19250.7</v>
      </c>
      <c r="Z301" s="277">
        <f>(Y301*(V301-L301*24))/V301</f>
        <v>19250.7</v>
      </c>
      <c r="AA301" s="281">
        <f>(Z301/Y301)*100</f>
        <v>100</v>
      </c>
      <c r="AB301" s="235"/>
      <c r="AC301" s="1228" t="e">
        <f>VLOOKUP(B301,'AVBT_Septmber-17'!$B$18:$M$291,12,FALSE)</f>
        <v>#N/A</v>
      </c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</row>
    <row r="302" spans="1:39" s="102" customFormat="1" ht="30" customHeight="1" x14ac:dyDescent="0.25">
      <c r="A302" s="1032">
        <v>80</v>
      </c>
      <c r="B302" s="1365" t="s">
        <v>227</v>
      </c>
      <c r="C302" s="1382" t="s">
        <v>228</v>
      </c>
      <c r="D302" s="1369">
        <v>76.018000000000001</v>
      </c>
      <c r="E302" s="1030" t="s">
        <v>53</v>
      </c>
      <c r="F302" s="96" t="s">
        <v>54</v>
      </c>
      <c r="G302" s="78"/>
      <c r="H302" s="78"/>
      <c r="I302" s="96" t="s">
        <v>54</v>
      </c>
      <c r="J302" s="96" t="s">
        <v>54</v>
      </c>
      <c r="K302" s="96" t="s">
        <v>54</v>
      </c>
      <c r="L302" s="209">
        <f>IF(RIGHT(S302)="T",(+H302-G302),0)</f>
        <v>0</v>
      </c>
      <c r="M302" s="209">
        <f>IF(RIGHT(S302)="U",(+H302-G302),0)</f>
        <v>0</v>
      </c>
      <c r="N302" s="209">
        <f>IF(RIGHT(S302)="C",(+H302-G302),0)</f>
        <v>0</v>
      </c>
      <c r="O302" s="209">
        <f>IF(RIGHT(S302)="D",(+H302-G302),0)</f>
        <v>0</v>
      </c>
      <c r="P302" s="96" t="s">
        <v>54</v>
      </c>
      <c r="Q302" s="96" t="s">
        <v>54</v>
      </c>
      <c r="R302" s="96" t="s">
        <v>54</v>
      </c>
      <c r="S302" s="866"/>
      <c r="T302" s="80"/>
      <c r="U302" s="98"/>
      <c r="V302" s="199"/>
      <c r="W302" s="200"/>
      <c r="X302" s="200"/>
      <c r="Y302" s="200"/>
      <c r="Z302" s="1233"/>
      <c r="AA302" s="193"/>
      <c r="AC302" s="1228" t="e">
        <f>VLOOKUP(B302,'AVBT_Septmber-17'!$B$18:$M$291,12,FALSE)</f>
        <v>#VALUE!</v>
      </c>
    </row>
    <row r="303" spans="1:39" s="102" customFormat="1" ht="30" customHeight="1" x14ac:dyDescent="0.25">
      <c r="A303" s="1039"/>
      <c r="B303" s="1470"/>
      <c r="C303" s="1389"/>
      <c r="D303" s="1376"/>
      <c r="E303" s="1033"/>
      <c r="F303" s="77"/>
      <c r="G303" s="78"/>
      <c r="H303" s="78"/>
      <c r="I303" s="77"/>
      <c r="J303" s="77"/>
      <c r="K303" s="77"/>
      <c r="L303" s="111">
        <f>IF(RIGHT(S303)="T",(+H303-G303),0)</f>
        <v>0</v>
      </c>
      <c r="M303" s="111">
        <f>IF(RIGHT(S303)="U",(+H303-G303),0)</f>
        <v>0</v>
      </c>
      <c r="N303" s="111">
        <f>IF(RIGHT(S303)="C",(+H303-G303),0)</f>
        <v>0</v>
      </c>
      <c r="O303" s="111">
        <f>IF(RIGHT(S303)="D",(+H303-G303),0)</f>
        <v>0</v>
      </c>
      <c r="P303" s="77"/>
      <c r="Q303" s="77"/>
      <c r="R303" s="77"/>
      <c r="S303" s="866"/>
      <c r="T303" s="80"/>
      <c r="U303" s="122"/>
      <c r="V303" s="106"/>
      <c r="W303" s="107"/>
      <c r="X303" s="107"/>
      <c r="Y303" s="107"/>
      <c r="Z303" s="1232"/>
      <c r="AA303" s="108"/>
      <c r="AC303" s="1228" t="e">
        <f>VLOOKUP(B303,'AVBT_Septmber-17'!$B$18:$M$291,12,FALSE)</f>
        <v>#N/A</v>
      </c>
    </row>
    <row r="304" spans="1:39" s="38" customFormat="1" ht="30" customHeight="1" thickBot="1" x14ac:dyDescent="0.3">
      <c r="A304" s="82"/>
      <c r="B304" s="83"/>
      <c r="C304" s="84" t="s">
        <v>56</v>
      </c>
      <c r="D304" s="83"/>
      <c r="E304" s="85"/>
      <c r="F304" s="86" t="s">
        <v>54</v>
      </c>
      <c r="G304" s="87"/>
      <c r="H304" s="87"/>
      <c r="I304" s="86" t="s">
        <v>54</v>
      </c>
      <c r="J304" s="86" t="s">
        <v>54</v>
      </c>
      <c r="K304" s="86" t="s">
        <v>54</v>
      </c>
      <c r="L304" s="88">
        <f>SUM(L302:L303)</f>
        <v>0</v>
      </c>
      <c r="M304" s="88">
        <f>SUM(M302:M303)</f>
        <v>0</v>
      </c>
      <c r="N304" s="88">
        <f>SUM(N302:N303)</f>
        <v>0</v>
      </c>
      <c r="O304" s="88">
        <f>SUM(O302:O303)</f>
        <v>0</v>
      </c>
      <c r="P304" s="86" t="s">
        <v>54</v>
      </c>
      <c r="Q304" s="86" t="s">
        <v>54</v>
      </c>
      <c r="R304" s="86" t="s">
        <v>54</v>
      </c>
      <c r="S304" s="195"/>
      <c r="T304" s="116"/>
      <c r="U304" s="83"/>
      <c r="V304" s="128">
        <f>$AB$15-((N304*24))</f>
        <v>720</v>
      </c>
      <c r="W304" s="197">
        <v>515</v>
      </c>
      <c r="X304" s="185">
        <v>76.018000000000001</v>
      </c>
      <c r="Y304" s="198">
        <f>W304*X304</f>
        <v>39149.269999999997</v>
      </c>
      <c r="Z304" s="128">
        <f>(Y304*(V304-L304*24))/V304</f>
        <v>39149.269999999997</v>
      </c>
      <c r="AA304" s="95">
        <f>(Z304/Y304)*100</f>
        <v>100</v>
      </c>
      <c r="AB304" s="102"/>
      <c r="AC304" s="1228" t="e">
        <f>VLOOKUP(B304,'AVBT_Septmber-17'!$B$18:$M$291,12,FALSE)</f>
        <v>#N/A</v>
      </c>
    </row>
    <row r="305" spans="1:29" s="102" customFormat="1" ht="30" customHeight="1" x14ac:dyDescent="0.25">
      <c r="A305" s="1380">
        <v>81</v>
      </c>
      <c r="B305" s="1365" t="s">
        <v>229</v>
      </c>
      <c r="C305" s="1382" t="s">
        <v>230</v>
      </c>
      <c r="D305" s="1369">
        <v>30.15</v>
      </c>
      <c r="E305" s="1384" t="s">
        <v>53</v>
      </c>
      <c r="F305" s="96" t="s">
        <v>54</v>
      </c>
      <c r="G305" s="1275">
        <v>42982.763888888891</v>
      </c>
      <c r="H305" s="1275">
        <v>42983.42083333333</v>
      </c>
      <c r="I305" s="96" t="s">
        <v>54</v>
      </c>
      <c r="J305" s="96" t="s">
        <v>54</v>
      </c>
      <c r="K305" s="96" t="s">
        <v>54</v>
      </c>
      <c r="L305" s="209">
        <f>IF(RIGHT(S305)="T",(+H305-G305),0)</f>
        <v>0</v>
      </c>
      <c r="M305" s="209">
        <f>IF(RIGHT(S305)="U",(+H305-G305),0)</f>
        <v>0</v>
      </c>
      <c r="N305" s="209">
        <f>IF(RIGHT(S305)="C",(+H305-G305),0)</f>
        <v>0</v>
      </c>
      <c r="O305" s="209">
        <f>IF(RIGHT(S305)="D",(+H305-G305),0)</f>
        <v>0.65694444443943212</v>
      </c>
      <c r="P305" s="96" t="s">
        <v>54</v>
      </c>
      <c r="Q305" s="96" t="s">
        <v>54</v>
      </c>
      <c r="R305" s="96" t="s">
        <v>54</v>
      </c>
      <c r="S305" s="1276" t="s">
        <v>592</v>
      </c>
      <c r="T305" s="1279" t="s">
        <v>732</v>
      </c>
      <c r="U305" s="98"/>
      <c r="V305" s="199"/>
      <c r="W305" s="200"/>
      <c r="X305" s="200"/>
      <c r="Y305" s="200"/>
      <c r="Z305" s="1233"/>
      <c r="AA305" s="193"/>
      <c r="AC305" s="1228" t="e">
        <f>VLOOKUP(B305,'AVBT_Septmber-17'!$B$18:$M$291,12,FALSE)</f>
        <v>#VALUE!</v>
      </c>
    </row>
    <row r="306" spans="1:29" s="102" customFormat="1" ht="30" customHeight="1" x14ac:dyDescent="0.25">
      <c r="A306" s="1381"/>
      <c r="B306" s="1366"/>
      <c r="C306" s="1383"/>
      <c r="D306" s="1370"/>
      <c r="E306" s="1385"/>
      <c r="F306" s="77"/>
      <c r="G306" s="1275">
        <v>42985.788888888892</v>
      </c>
      <c r="H306" s="1275">
        <v>42986.445833333331</v>
      </c>
      <c r="I306" s="77"/>
      <c r="J306" s="77"/>
      <c r="K306" s="77"/>
      <c r="L306" s="111">
        <f t="shared" ref="L306:L323" si="15">IF(RIGHT(S306)="T",(+H306-G306),0)</f>
        <v>0</v>
      </c>
      <c r="M306" s="111">
        <f t="shared" ref="M306:M323" si="16">IF(RIGHT(S306)="U",(+H306-G306),0)</f>
        <v>0</v>
      </c>
      <c r="N306" s="111">
        <f t="shared" ref="N306:N323" si="17">IF(RIGHT(S306)="C",(+H306-G306),0)</f>
        <v>0</v>
      </c>
      <c r="O306" s="111">
        <f t="shared" ref="O306:O323" si="18">IF(RIGHT(S306)="D",(+H306-G306),0)</f>
        <v>0.65694444443943212</v>
      </c>
      <c r="P306" s="77"/>
      <c r="Q306" s="77"/>
      <c r="R306" s="77"/>
      <c r="S306" s="1276" t="s">
        <v>592</v>
      </c>
      <c r="T306" s="1277" t="s">
        <v>593</v>
      </c>
      <c r="U306" s="122"/>
      <c r="V306" s="106"/>
      <c r="W306" s="107"/>
      <c r="X306" s="107"/>
      <c r="Y306" s="107"/>
      <c r="Z306" s="1232"/>
      <c r="AA306" s="108"/>
      <c r="AC306" s="1228" t="e">
        <f>VLOOKUP(B306,'AVBT_Septmber-17'!$B$18:$M$291,12,FALSE)</f>
        <v>#N/A</v>
      </c>
    </row>
    <row r="307" spans="1:29" s="102" customFormat="1" ht="30" customHeight="1" x14ac:dyDescent="0.25">
      <c r="A307" s="1381"/>
      <c r="B307" s="1366"/>
      <c r="C307" s="1383"/>
      <c r="D307" s="1370"/>
      <c r="E307" s="1385"/>
      <c r="F307" s="77"/>
      <c r="G307" s="1275">
        <v>42986.769444444442</v>
      </c>
      <c r="H307" s="1275">
        <v>42987.429861111108</v>
      </c>
      <c r="I307" s="77"/>
      <c r="J307" s="77"/>
      <c r="K307" s="77"/>
      <c r="L307" s="111">
        <f t="shared" si="15"/>
        <v>0</v>
      </c>
      <c r="M307" s="111">
        <f t="shared" si="16"/>
        <v>0</v>
      </c>
      <c r="N307" s="111">
        <f t="shared" si="17"/>
        <v>0</v>
      </c>
      <c r="O307" s="111">
        <f t="shared" si="18"/>
        <v>0.66041666666569654</v>
      </c>
      <c r="P307" s="77"/>
      <c r="Q307" s="77"/>
      <c r="R307" s="77"/>
      <c r="S307" s="1276" t="s">
        <v>592</v>
      </c>
      <c r="T307" s="1277" t="s">
        <v>593</v>
      </c>
      <c r="U307" s="122"/>
      <c r="V307" s="106"/>
      <c r="W307" s="107"/>
      <c r="X307" s="107"/>
      <c r="Y307" s="107"/>
      <c r="Z307" s="1232"/>
      <c r="AA307" s="108"/>
      <c r="AC307" s="1228" t="e">
        <f>VLOOKUP(B307,'AVBT_Septmber-17'!$B$18:$M$291,12,FALSE)</f>
        <v>#N/A</v>
      </c>
    </row>
    <row r="308" spans="1:29" s="102" customFormat="1" ht="30" customHeight="1" x14ac:dyDescent="0.25">
      <c r="A308" s="1381"/>
      <c r="B308" s="1366"/>
      <c r="C308" s="1383"/>
      <c r="D308" s="1370"/>
      <c r="E308" s="1385"/>
      <c r="F308" s="77"/>
      <c r="G308" s="1275">
        <v>42987.777777777781</v>
      </c>
      <c r="H308" s="1275">
        <v>42989.306250000001</v>
      </c>
      <c r="I308" s="77"/>
      <c r="J308" s="77"/>
      <c r="K308" s="77"/>
      <c r="L308" s="111">
        <f t="shared" si="15"/>
        <v>0</v>
      </c>
      <c r="M308" s="111">
        <f t="shared" si="16"/>
        <v>0</v>
      </c>
      <c r="N308" s="111">
        <f t="shared" si="17"/>
        <v>0</v>
      </c>
      <c r="O308" s="111">
        <f t="shared" si="18"/>
        <v>1.5284722222204437</v>
      </c>
      <c r="P308" s="77"/>
      <c r="Q308" s="77"/>
      <c r="R308" s="77"/>
      <c r="S308" s="1276" t="s">
        <v>592</v>
      </c>
      <c r="T308" s="1277" t="s">
        <v>593</v>
      </c>
      <c r="U308" s="122"/>
      <c r="V308" s="106"/>
      <c r="W308" s="107"/>
      <c r="X308" s="107"/>
      <c r="Y308" s="107"/>
      <c r="Z308" s="1232"/>
      <c r="AA308" s="108"/>
      <c r="AC308" s="1228" t="e">
        <f>VLOOKUP(B308,'AVBT_Septmber-17'!$B$18:$M$291,12,FALSE)</f>
        <v>#N/A</v>
      </c>
    </row>
    <row r="309" spans="1:29" s="102" customFormat="1" ht="30" customHeight="1" x14ac:dyDescent="0.25">
      <c r="A309" s="1381"/>
      <c r="B309" s="1366"/>
      <c r="C309" s="1383"/>
      <c r="D309" s="1370"/>
      <c r="E309" s="1385"/>
      <c r="F309" s="77"/>
      <c r="G309" s="1275">
        <v>42989.777777777781</v>
      </c>
      <c r="H309" s="1275">
        <v>42990.317361111112</v>
      </c>
      <c r="I309" s="77"/>
      <c r="J309" s="77"/>
      <c r="K309" s="77"/>
      <c r="L309" s="111">
        <f t="shared" si="15"/>
        <v>0</v>
      </c>
      <c r="M309" s="111">
        <f t="shared" si="16"/>
        <v>0</v>
      </c>
      <c r="N309" s="111">
        <f t="shared" si="17"/>
        <v>0</v>
      </c>
      <c r="O309" s="111">
        <f t="shared" si="18"/>
        <v>0.53958333333139308</v>
      </c>
      <c r="P309" s="77"/>
      <c r="Q309" s="77"/>
      <c r="R309" s="77"/>
      <c r="S309" s="1276" t="s">
        <v>592</v>
      </c>
      <c r="T309" s="1277" t="s">
        <v>593</v>
      </c>
      <c r="U309" s="122"/>
      <c r="V309" s="106"/>
      <c r="W309" s="107"/>
      <c r="X309" s="107"/>
      <c r="Y309" s="107"/>
      <c r="Z309" s="1232"/>
      <c r="AA309" s="108"/>
      <c r="AC309" s="1228" t="e">
        <f>VLOOKUP(B309,'AVBT_Septmber-17'!$B$18:$M$291,12,FALSE)</f>
        <v>#N/A</v>
      </c>
    </row>
    <row r="310" spans="1:29" s="102" customFormat="1" ht="30" customHeight="1" x14ac:dyDescent="0.25">
      <c r="A310" s="1381"/>
      <c r="B310" s="1366"/>
      <c r="C310" s="1383"/>
      <c r="D310" s="1370"/>
      <c r="E310" s="1385"/>
      <c r="F310" s="77"/>
      <c r="G310" s="1275">
        <v>42990.801388888889</v>
      </c>
      <c r="H310" s="1275">
        <v>42991.323611111111</v>
      </c>
      <c r="I310" s="77"/>
      <c r="J310" s="77"/>
      <c r="K310" s="77"/>
      <c r="L310" s="111">
        <f t="shared" si="15"/>
        <v>0</v>
      </c>
      <c r="M310" s="111">
        <f t="shared" si="16"/>
        <v>0</v>
      </c>
      <c r="N310" s="111">
        <f t="shared" si="17"/>
        <v>0</v>
      </c>
      <c r="O310" s="111">
        <f t="shared" si="18"/>
        <v>0.52222222222189885</v>
      </c>
      <c r="P310" s="77"/>
      <c r="Q310" s="77"/>
      <c r="R310" s="77"/>
      <c r="S310" s="1276" t="s">
        <v>592</v>
      </c>
      <c r="T310" s="1277" t="s">
        <v>593</v>
      </c>
      <c r="U310" s="122"/>
      <c r="V310" s="106"/>
      <c r="W310" s="107"/>
      <c r="X310" s="107"/>
      <c r="Y310" s="107"/>
      <c r="Z310" s="1232"/>
      <c r="AA310" s="108"/>
      <c r="AC310" s="1228" t="e">
        <f>VLOOKUP(B310,'AVBT_Septmber-17'!$B$18:$M$291,12,FALSE)</f>
        <v>#N/A</v>
      </c>
    </row>
    <row r="311" spans="1:29" s="102" customFormat="1" ht="30" customHeight="1" x14ac:dyDescent="0.25">
      <c r="A311" s="1381"/>
      <c r="B311" s="1366"/>
      <c r="C311" s="1383"/>
      <c r="D311" s="1370"/>
      <c r="E311" s="1385"/>
      <c r="F311" s="77"/>
      <c r="G311" s="1275">
        <v>42991.801388888889</v>
      </c>
      <c r="H311" s="1275">
        <v>42992.540277777778</v>
      </c>
      <c r="I311" s="77"/>
      <c r="J311" s="77"/>
      <c r="K311" s="77"/>
      <c r="L311" s="111">
        <f t="shared" si="15"/>
        <v>0</v>
      </c>
      <c r="M311" s="111">
        <f t="shared" si="16"/>
        <v>0</v>
      </c>
      <c r="N311" s="111">
        <f t="shared" si="17"/>
        <v>0</v>
      </c>
      <c r="O311" s="111">
        <f t="shared" si="18"/>
        <v>0.73888888888905058</v>
      </c>
      <c r="P311" s="77"/>
      <c r="Q311" s="77"/>
      <c r="R311" s="77"/>
      <c r="S311" s="1276" t="s">
        <v>592</v>
      </c>
      <c r="T311" s="1277" t="s">
        <v>593</v>
      </c>
      <c r="U311" s="122"/>
      <c r="V311" s="106"/>
      <c r="W311" s="107"/>
      <c r="X311" s="107"/>
      <c r="Y311" s="107"/>
      <c r="Z311" s="1232"/>
      <c r="AA311" s="108"/>
      <c r="AC311" s="1228" t="e">
        <f>VLOOKUP(B311,'AVBT_Septmber-17'!$B$18:$M$291,12,FALSE)</f>
        <v>#N/A</v>
      </c>
    </row>
    <row r="312" spans="1:29" s="102" customFormat="1" ht="30" customHeight="1" x14ac:dyDescent="0.25">
      <c r="A312" s="1381"/>
      <c r="B312" s="1366"/>
      <c r="C312" s="1383"/>
      <c r="D312" s="1370"/>
      <c r="E312" s="1385"/>
      <c r="F312" s="77"/>
      <c r="G312" s="1275">
        <v>42992.784722222219</v>
      </c>
      <c r="H312" s="1275">
        <v>42993.423611111109</v>
      </c>
      <c r="I312" s="77"/>
      <c r="J312" s="77"/>
      <c r="K312" s="77"/>
      <c r="L312" s="111">
        <f t="shared" si="15"/>
        <v>0</v>
      </c>
      <c r="M312" s="111">
        <f t="shared" si="16"/>
        <v>0</v>
      </c>
      <c r="N312" s="111">
        <f t="shared" si="17"/>
        <v>0</v>
      </c>
      <c r="O312" s="111">
        <f t="shared" si="18"/>
        <v>0.63888888889050577</v>
      </c>
      <c r="P312" s="77"/>
      <c r="Q312" s="77"/>
      <c r="R312" s="77"/>
      <c r="S312" s="1276" t="s">
        <v>592</v>
      </c>
      <c r="T312" s="1277" t="s">
        <v>593</v>
      </c>
      <c r="U312" s="122"/>
      <c r="V312" s="106"/>
      <c r="W312" s="107"/>
      <c r="X312" s="107"/>
      <c r="Y312" s="107"/>
      <c r="Z312" s="1232"/>
      <c r="AA312" s="108"/>
      <c r="AC312" s="1228" t="e">
        <f>VLOOKUP(B312,'AVBT_Septmber-17'!$B$18:$M$291,12,FALSE)</f>
        <v>#N/A</v>
      </c>
    </row>
    <row r="313" spans="1:29" s="102" customFormat="1" ht="30" customHeight="1" x14ac:dyDescent="0.25">
      <c r="A313" s="1381"/>
      <c r="B313" s="1366"/>
      <c r="C313" s="1383"/>
      <c r="D313" s="1370"/>
      <c r="E313" s="1385"/>
      <c r="F313" s="77"/>
      <c r="G313" s="1275">
        <v>42993.772222222222</v>
      </c>
      <c r="H313" s="1275">
        <v>42994.380555555559</v>
      </c>
      <c r="I313" s="77"/>
      <c r="J313" s="77"/>
      <c r="K313" s="77"/>
      <c r="L313" s="111">
        <f t="shared" si="15"/>
        <v>0</v>
      </c>
      <c r="M313" s="111">
        <f t="shared" si="16"/>
        <v>0</v>
      </c>
      <c r="N313" s="111">
        <f t="shared" si="17"/>
        <v>0</v>
      </c>
      <c r="O313" s="111">
        <f t="shared" si="18"/>
        <v>0.60833333333721384</v>
      </c>
      <c r="P313" s="77"/>
      <c r="Q313" s="77"/>
      <c r="R313" s="77"/>
      <c r="S313" s="1276" t="s">
        <v>592</v>
      </c>
      <c r="T313" s="1277" t="s">
        <v>593</v>
      </c>
      <c r="U313" s="122"/>
      <c r="V313" s="106"/>
      <c r="W313" s="107"/>
      <c r="X313" s="107"/>
      <c r="Y313" s="107"/>
      <c r="Z313" s="1232"/>
      <c r="AA313" s="108"/>
      <c r="AC313" s="1228" t="e">
        <f>VLOOKUP(B313,'AVBT_Septmber-17'!$B$18:$M$291,12,FALSE)</f>
        <v>#N/A</v>
      </c>
    </row>
    <row r="314" spans="1:29" s="102" customFormat="1" ht="30" customHeight="1" x14ac:dyDescent="0.25">
      <c r="A314" s="1381"/>
      <c r="B314" s="1366"/>
      <c r="C314" s="1383"/>
      <c r="D314" s="1370"/>
      <c r="E314" s="1385"/>
      <c r="F314" s="77"/>
      <c r="G314" s="1275">
        <v>42994.775694444441</v>
      </c>
      <c r="H314" s="1275">
        <v>42995.364583333336</v>
      </c>
      <c r="I314" s="77"/>
      <c r="J314" s="77"/>
      <c r="K314" s="77"/>
      <c r="L314" s="111">
        <f t="shared" si="15"/>
        <v>0</v>
      </c>
      <c r="M314" s="111">
        <f t="shared" si="16"/>
        <v>0</v>
      </c>
      <c r="N314" s="111">
        <f t="shared" si="17"/>
        <v>0</v>
      </c>
      <c r="O314" s="111">
        <f t="shared" si="18"/>
        <v>0.58888888889487134</v>
      </c>
      <c r="P314" s="77"/>
      <c r="Q314" s="77"/>
      <c r="R314" s="77"/>
      <c r="S314" s="1276" t="s">
        <v>592</v>
      </c>
      <c r="T314" s="1277" t="s">
        <v>593</v>
      </c>
      <c r="U314" s="122"/>
      <c r="V314" s="106"/>
      <c r="W314" s="107"/>
      <c r="X314" s="107"/>
      <c r="Y314" s="107"/>
      <c r="Z314" s="1232"/>
      <c r="AA314" s="108"/>
      <c r="AC314" s="1228" t="e">
        <f>VLOOKUP(B314,'AVBT_Septmber-17'!$B$18:$M$291,12,FALSE)</f>
        <v>#N/A</v>
      </c>
    </row>
    <row r="315" spans="1:29" s="102" customFormat="1" ht="30" customHeight="1" x14ac:dyDescent="0.25">
      <c r="A315" s="1381"/>
      <c r="B315" s="1366"/>
      <c r="C315" s="1383"/>
      <c r="D315" s="1370"/>
      <c r="E315" s="1385"/>
      <c r="F315" s="77"/>
      <c r="G315" s="1275">
        <v>42996.790277777778</v>
      </c>
      <c r="H315" s="1275">
        <v>42997.349305555559</v>
      </c>
      <c r="I315" s="77"/>
      <c r="J315" s="77"/>
      <c r="K315" s="77"/>
      <c r="L315" s="111">
        <f t="shared" si="15"/>
        <v>0</v>
      </c>
      <c r="M315" s="111">
        <f t="shared" si="16"/>
        <v>0</v>
      </c>
      <c r="N315" s="111">
        <f t="shared" si="17"/>
        <v>0</v>
      </c>
      <c r="O315" s="111">
        <f t="shared" si="18"/>
        <v>0.55902777778101154</v>
      </c>
      <c r="P315" s="77"/>
      <c r="Q315" s="77"/>
      <c r="R315" s="77"/>
      <c r="S315" s="1276" t="s">
        <v>592</v>
      </c>
      <c r="T315" s="1277" t="s">
        <v>593</v>
      </c>
      <c r="U315" s="122"/>
      <c r="V315" s="106"/>
      <c r="W315" s="107"/>
      <c r="X315" s="107"/>
      <c r="Y315" s="107"/>
      <c r="Z315" s="1232"/>
      <c r="AA315" s="108"/>
      <c r="AC315" s="1228" t="e">
        <f>VLOOKUP(B315,'AVBT_Septmber-17'!$B$18:$M$291,12,FALSE)</f>
        <v>#N/A</v>
      </c>
    </row>
    <row r="316" spans="1:29" s="102" customFormat="1" ht="30" customHeight="1" x14ac:dyDescent="0.25">
      <c r="A316" s="1381"/>
      <c r="B316" s="1366"/>
      <c r="C316" s="1383"/>
      <c r="D316" s="1370"/>
      <c r="E316" s="1385"/>
      <c r="F316" s="77"/>
      <c r="G316" s="1275">
        <v>42997.777777777781</v>
      </c>
      <c r="H316" s="1275">
        <v>42998.329861111109</v>
      </c>
      <c r="I316" s="77"/>
      <c r="J316" s="77"/>
      <c r="K316" s="77"/>
      <c r="L316" s="111">
        <f t="shared" si="15"/>
        <v>0</v>
      </c>
      <c r="M316" s="111">
        <f t="shared" si="16"/>
        <v>0</v>
      </c>
      <c r="N316" s="111">
        <f t="shared" si="17"/>
        <v>0</v>
      </c>
      <c r="O316" s="111">
        <f t="shared" si="18"/>
        <v>0.55208333332848269</v>
      </c>
      <c r="P316" s="77"/>
      <c r="Q316" s="77"/>
      <c r="R316" s="77"/>
      <c r="S316" s="1276" t="s">
        <v>592</v>
      </c>
      <c r="T316" s="1277" t="s">
        <v>593</v>
      </c>
      <c r="U316" s="122"/>
      <c r="V316" s="106"/>
      <c r="W316" s="107"/>
      <c r="X316" s="107"/>
      <c r="Y316" s="107"/>
      <c r="Z316" s="1232"/>
      <c r="AA316" s="108"/>
      <c r="AC316" s="1228" t="e">
        <f>VLOOKUP(B316,'AVBT_Septmber-17'!$B$18:$M$291,12,FALSE)</f>
        <v>#N/A</v>
      </c>
    </row>
    <row r="317" spans="1:29" s="102" customFormat="1" ht="30" customHeight="1" x14ac:dyDescent="0.25">
      <c r="A317" s="1381"/>
      <c r="B317" s="1366"/>
      <c r="C317" s="1383"/>
      <c r="D317" s="1370"/>
      <c r="E317" s="1385"/>
      <c r="F317" s="77"/>
      <c r="G317" s="1275">
        <v>42998.768750000003</v>
      </c>
      <c r="H317" s="1275">
        <v>42999.265277777777</v>
      </c>
      <c r="I317" s="77"/>
      <c r="J317" s="77"/>
      <c r="K317" s="77"/>
      <c r="L317" s="111">
        <f t="shared" si="15"/>
        <v>0</v>
      </c>
      <c r="M317" s="111">
        <f t="shared" si="16"/>
        <v>0</v>
      </c>
      <c r="N317" s="111">
        <f t="shared" si="17"/>
        <v>0</v>
      </c>
      <c r="O317" s="111">
        <f t="shared" si="18"/>
        <v>0.49652777777373558</v>
      </c>
      <c r="P317" s="77"/>
      <c r="Q317" s="77"/>
      <c r="R317" s="77"/>
      <c r="S317" s="1276" t="s">
        <v>592</v>
      </c>
      <c r="T317" s="1277" t="s">
        <v>593</v>
      </c>
      <c r="U317" s="122"/>
      <c r="V317" s="106"/>
      <c r="W317" s="107"/>
      <c r="X317" s="107"/>
      <c r="Y317" s="107"/>
      <c r="Z317" s="1232"/>
      <c r="AA317" s="108"/>
      <c r="AC317" s="1228" t="e">
        <f>VLOOKUP(B317,'AVBT_Septmber-17'!$B$18:$M$291,12,FALSE)</f>
        <v>#N/A</v>
      </c>
    </row>
    <row r="318" spans="1:29" s="102" customFormat="1" ht="30" customHeight="1" x14ac:dyDescent="0.25">
      <c r="A318" s="1381"/>
      <c r="B318" s="1366"/>
      <c r="C318" s="1383"/>
      <c r="D318" s="1370"/>
      <c r="E318" s="1385"/>
      <c r="F318" s="77"/>
      <c r="G318" s="1275">
        <v>42999.797222222223</v>
      </c>
      <c r="H318" s="1275">
        <v>43000.272222222222</v>
      </c>
      <c r="I318" s="77"/>
      <c r="J318" s="77"/>
      <c r="K318" s="77"/>
      <c r="L318" s="111">
        <f t="shared" si="15"/>
        <v>0</v>
      </c>
      <c r="M318" s="111">
        <f t="shared" si="16"/>
        <v>0</v>
      </c>
      <c r="N318" s="111">
        <f t="shared" si="17"/>
        <v>0</v>
      </c>
      <c r="O318" s="111">
        <f t="shared" si="18"/>
        <v>0.47499999999854481</v>
      </c>
      <c r="P318" s="77"/>
      <c r="Q318" s="77"/>
      <c r="R318" s="77"/>
      <c r="S318" s="1276" t="s">
        <v>592</v>
      </c>
      <c r="T318" s="1277" t="s">
        <v>593</v>
      </c>
      <c r="U318" s="122"/>
      <c r="V318" s="106"/>
      <c r="W318" s="107"/>
      <c r="X318" s="107"/>
      <c r="Y318" s="107"/>
      <c r="Z318" s="1232"/>
      <c r="AA318" s="108"/>
      <c r="AC318" s="1228" t="e">
        <f>VLOOKUP(B318,'AVBT_Septmber-17'!$B$18:$M$291,12,FALSE)</f>
        <v>#N/A</v>
      </c>
    </row>
    <row r="319" spans="1:29" s="102" customFormat="1" ht="30" customHeight="1" x14ac:dyDescent="0.25">
      <c r="A319" s="1381"/>
      <c r="B319" s="1366"/>
      <c r="C319" s="1383"/>
      <c r="D319" s="1370"/>
      <c r="E319" s="1385"/>
      <c r="F319" s="77"/>
      <c r="G319" s="1275">
        <v>43000.788194444445</v>
      </c>
      <c r="H319" s="1275">
        <v>43001.765972222223</v>
      </c>
      <c r="I319" s="77"/>
      <c r="J319" s="77"/>
      <c r="K319" s="77"/>
      <c r="L319" s="111">
        <f t="shared" si="15"/>
        <v>0</v>
      </c>
      <c r="M319" s="111">
        <f t="shared" si="16"/>
        <v>0</v>
      </c>
      <c r="N319" s="111">
        <f t="shared" si="17"/>
        <v>0</v>
      </c>
      <c r="O319" s="111">
        <f t="shared" si="18"/>
        <v>0.97777777777810115</v>
      </c>
      <c r="P319" s="77"/>
      <c r="Q319" s="77"/>
      <c r="R319" s="77"/>
      <c r="S319" s="1276" t="s">
        <v>592</v>
      </c>
      <c r="T319" s="1277" t="s">
        <v>593</v>
      </c>
      <c r="U319" s="122"/>
      <c r="V319" s="106"/>
      <c r="W319" s="107"/>
      <c r="X319" s="107"/>
      <c r="Y319" s="107"/>
      <c r="Z319" s="1232"/>
      <c r="AA319" s="108"/>
      <c r="AC319" s="1228" t="e">
        <f>VLOOKUP(B319,'AVBT_Septmber-17'!$B$18:$M$291,12,FALSE)</f>
        <v>#N/A</v>
      </c>
    </row>
    <row r="320" spans="1:29" s="102" customFormat="1" ht="30" customHeight="1" x14ac:dyDescent="0.25">
      <c r="A320" s="1381"/>
      <c r="B320" s="1366"/>
      <c r="C320" s="1383"/>
      <c r="D320" s="1370"/>
      <c r="E320" s="1385"/>
      <c r="F320" s="77"/>
      <c r="G320" s="1275">
        <v>43001.893055555556</v>
      </c>
      <c r="H320" s="1275">
        <v>43002.398611111108</v>
      </c>
      <c r="I320" s="77"/>
      <c r="J320" s="77"/>
      <c r="K320" s="77"/>
      <c r="L320" s="111">
        <f t="shared" si="15"/>
        <v>0</v>
      </c>
      <c r="M320" s="111">
        <f t="shared" si="16"/>
        <v>0</v>
      </c>
      <c r="N320" s="111">
        <f t="shared" si="17"/>
        <v>0</v>
      </c>
      <c r="O320" s="111">
        <f t="shared" si="18"/>
        <v>0.50555555555183673</v>
      </c>
      <c r="P320" s="77"/>
      <c r="Q320" s="77"/>
      <c r="R320" s="77"/>
      <c r="S320" s="1276" t="s">
        <v>592</v>
      </c>
      <c r="T320" s="1277" t="s">
        <v>593</v>
      </c>
      <c r="U320" s="122"/>
      <c r="V320" s="106"/>
      <c r="W320" s="107"/>
      <c r="X320" s="107"/>
      <c r="Y320" s="107"/>
      <c r="Z320" s="1232"/>
      <c r="AA320" s="108"/>
      <c r="AC320" s="1228" t="e">
        <f>VLOOKUP(B320,'AVBT_Septmber-17'!$B$18:$M$291,12,FALSE)</f>
        <v>#N/A</v>
      </c>
    </row>
    <row r="321" spans="1:29" s="102" customFormat="1" ht="30" customHeight="1" x14ac:dyDescent="0.25">
      <c r="A321" s="1381"/>
      <c r="B321" s="1366"/>
      <c r="C321" s="1383"/>
      <c r="D321" s="1370"/>
      <c r="E321" s="1385"/>
      <c r="F321" s="77"/>
      <c r="G321" s="1275">
        <v>43003.803472222222</v>
      </c>
      <c r="H321" s="1275">
        <v>43005.295138888891</v>
      </c>
      <c r="I321" s="77"/>
      <c r="J321" s="77"/>
      <c r="K321" s="77"/>
      <c r="L321" s="111">
        <f t="shared" si="15"/>
        <v>0</v>
      </c>
      <c r="M321" s="111">
        <f t="shared" si="16"/>
        <v>0</v>
      </c>
      <c r="N321" s="111">
        <f t="shared" si="17"/>
        <v>0</v>
      </c>
      <c r="O321" s="111">
        <f t="shared" si="18"/>
        <v>1.4916666666686069</v>
      </c>
      <c r="P321" s="77"/>
      <c r="Q321" s="77"/>
      <c r="R321" s="77"/>
      <c r="S321" s="1276" t="s">
        <v>592</v>
      </c>
      <c r="T321" s="1277" t="s">
        <v>593</v>
      </c>
      <c r="U321" s="122"/>
      <c r="V321" s="106"/>
      <c r="W321" s="107"/>
      <c r="X321" s="107"/>
      <c r="Y321" s="107"/>
      <c r="Z321" s="1232"/>
      <c r="AA321" s="108"/>
      <c r="AC321" s="1228" t="e">
        <f>VLOOKUP(B321,'AVBT_Septmber-17'!$B$18:$M$291,12,FALSE)</f>
        <v>#N/A</v>
      </c>
    </row>
    <row r="322" spans="1:29" s="102" customFormat="1" ht="30" customHeight="1" x14ac:dyDescent="0.25">
      <c r="A322" s="1381"/>
      <c r="B322" s="1366"/>
      <c r="C322" s="1383"/>
      <c r="D322" s="1370"/>
      <c r="E322" s="1385"/>
      <c r="F322" s="77"/>
      <c r="G322" s="1275">
        <v>43005.789583333331</v>
      </c>
      <c r="H322" s="1275">
        <v>43006.288194444445</v>
      </c>
      <c r="I322" s="77"/>
      <c r="J322" s="77"/>
      <c r="K322" s="77"/>
      <c r="L322" s="111">
        <f t="shared" si="15"/>
        <v>0</v>
      </c>
      <c r="M322" s="111">
        <f t="shared" si="16"/>
        <v>0</v>
      </c>
      <c r="N322" s="111">
        <f t="shared" si="17"/>
        <v>0</v>
      </c>
      <c r="O322" s="111">
        <f t="shared" si="18"/>
        <v>0.49861111111385981</v>
      </c>
      <c r="P322" s="77"/>
      <c r="Q322" s="77"/>
      <c r="R322" s="77"/>
      <c r="S322" s="1276" t="s">
        <v>592</v>
      </c>
      <c r="T322" s="1277" t="s">
        <v>593</v>
      </c>
      <c r="U322" s="122"/>
      <c r="V322" s="106"/>
      <c r="W322" s="107"/>
      <c r="X322" s="107"/>
      <c r="Y322" s="107"/>
      <c r="Z322" s="1232"/>
      <c r="AA322" s="108"/>
      <c r="AC322" s="1228" t="e">
        <f>VLOOKUP(B322,'AVBT_Septmber-17'!$B$18:$M$291,12,FALSE)</f>
        <v>#N/A</v>
      </c>
    </row>
    <row r="323" spans="1:29" s="102" customFormat="1" ht="30" customHeight="1" x14ac:dyDescent="0.25">
      <c r="A323" s="1381"/>
      <c r="B323" s="1366"/>
      <c r="C323" s="1383"/>
      <c r="D323" s="1370"/>
      <c r="E323" s="1385"/>
      <c r="F323" s="77"/>
      <c r="G323" s="1275">
        <v>43006.792361111111</v>
      </c>
      <c r="H323" s="1275">
        <v>43007.355555555558</v>
      </c>
      <c r="I323" s="77"/>
      <c r="J323" s="77"/>
      <c r="K323" s="77"/>
      <c r="L323" s="111">
        <f t="shared" si="15"/>
        <v>0</v>
      </c>
      <c r="M323" s="111">
        <f t="shared" si="16"/>
        <v>0</v>
      </c>
      <c r="N323" s="111">
        <f t="shared" si="17"/>
        <v>0</v>
      </c>
      <c r="O323" s="111">
        <f t="shared" si="18"/>
        <v>0.56319444444670808</v>
      </c>
      <c r="P323" s="77"/>
      <c r="Q323" s="77"/>
      <c r="R323" s="77"/>
      <c r="S323" s="1276" t="s">
        <v>592</v>
      </c>
      <c r="T323" s="1277" t="s">
        <v>593</v>
      </c>
      <c r="U323" s="122"/>
      <c r="V323" s="106"/>
      <c r="W323" s="107"/>
      <c r="X323" s="107"/>
      <c r="Y323" s="107"/>
      <c r="Z323" s="1232"/>
      <c r="AA323" s="108"/>
      <c r="AC323" s="1228" t="e">
        <f>VLOOKUP(B323,'AVBT_Septmber-17'!$B$18:$M$291,12,FALSE)</f>
        <v>#N/A</v>
      </c>
    </row>
    <row r="324" spans="1:29" s="102" customFormat="1" ht="30" customHeight="1" x14ac:dyDescent="0.25">
      <c r="A324" s="1388"/>
      <c r="B324" s="1373"/>
      <c r="C324" s="1389"/>
      <c r="D324" s="1376"/>
      <c r="E324" s="1390"/>
      <c r="F324" s="77"/>
      <c r="G324" s="1275">
        <v>43007.813888888886</v>
      </c>
      <c r="H324" s="1275">
        <v>43008.368055555555</v>
      </c>
      <c r="I324" s="77"/>
      <c r="J324" s="77"/>
      <c r="K324" s="77"/>
      <c r="L324" s="111">
        <f>IF(RIGHT(S324)="T",(+H324-G324),0)</f>
        <v>0</v>
      </c>
      <c r="M324" s="111">
        <f>IF(RIGHT(S324)="U",(+H324-G324),0)</f>
        <v>0</v>
      </c>
      <c r="N324" s="111">
        <f>IF(RIGHT(S324)="C",(+H324-G324),0)</f>
        <v>0</v>
      </c>
      <c r="O324" s="111">
        <f>IF(RIGHT(S324)="D",(+H324-G324),0)</f>
        <v>0.55416666666860692</v>
      </c>
      <c r="P324" s="77"/>
      <c r="Q324" s="77"/>
      <c r="R324" s="77"/>
      <c r="S324" s="1276" t="s">
        <v>592</v>
      </c>
      <c r="T324" s="1277" t="s">
        <v>593</v>
      </c>
      <c r="U324" s="122"/>
      <c r="V324" s="106"/>
      <c r="W324" s="107"/>
      <c r="X324" s="107"/>
      <c r="Y324" s="107"/>
      <c r="Z324" s="1232"/>
      <c r="AA324" s="108"/>
      <c r="AC324" s="1228" t="e">
        <f>VLOOKUP(B324,'AVBT_Septmber-17'!$B$18:$M$291,12,FALSE)</f>
        <v>#N/A</v>
      </c>
    </row>
    <row r="325" spans="1:29" s="38" customFormat="1" ht="30" customHeight="1" thickBot="1" x14ac:dyDescent="0.3">
      <c r="A325" s="82"/>
      <c r="B325" s="83"/>
      <c r="C325" s="84" t="s">
        <v>56</v>
      </c>
      <c r="D325" s="83"/>
      <c r="E325" s="85"/>
      <c r="F325" s="86" t="s">
        <v>54</v>
      </c>
      <c r="G325" s="87"/>
      <c r="H325" s="87"/>
      <c r="I325" s="86" t="s">
        <v>54</v>
      </c>
      <c r="J325" s="86" t="s">
        <v>54</v>
      </c>
      <c r="K325" s="86" t="s">
        <v>54</v>
      </c>
      <c r="L325" s="88">
        <f>SUM(L305:L324)</f>
        <v>0</v>
      </c>
      <c r="M325" s="88">
        <f>SUM(M305:M324)</f>
        <v>0</v>
      </c>
      <c r="N325" s="88">
        <f>SUM(N305:N324)</f>
        <v>0</v>
      </c>
      <c r="O325" s="88">
        <f>SUM(O305:O324)</f>
        <v>13.813194444439432</v>
      </c>
      <c r="P325" s="86" t="s">
        <v>54</v>
      </c>
      <c r="Q325" s="86" t="s">
        <v>54</v>
      </c>
      <c r="R325" s="86" t="s">
        <v>54</v>
      </c>
      <c r="S325" s="195"/>
      <c r="T325" s="116"/>
      <c r="U325" s="83"/>
      <c r="V325" s="128">
        <f>$AB$15-((N325*24))</f>
        <v>720</v>
      </c>
      <c r="W325" s="197">
        <v>691</v>
      </c>
      <c r="X325" s="185">
        <v>30.15</v>
      </c>
      <c r="Y325" s="198">
        <f>W325*X325</f>
        <v>20833.649999999998</v>
      </c>
      <c r="Z325" s="128">
        <f>(Y325*(V325-L325*24))/V325</f>
        <v>20833.649999999998</v>
      </c>
      <c r="AA325" s="95">
        <f>(Z325/Y325)*100</f>
        <v>100</v>
      </c>
      <c r="AB325" s="102"/>
      <c r="AC325" s="1228" t="e">
        <f>VLOOKUP(B325,'AVBT_Septmber-17'!$B$18:$M$291,12,FALSE)</f>
        <v>#N/A</v>
      </c>
    </row>
    <row r="326" spans="1:29" s="102" customFormat="1" ht="30" customHeight="1" x14ac:dyDescent="0.25">
      <c r="A326" s="1380">
        <v>82</v>
      </c>
      <c r="B326" s="1365" t="s">
        <v>231</v>
      </c>
      <c r="C326" s="1382" t="s">
        <v>232</v>
      </c>
      <c r="D326" s="1369">
        <v>67.040999999999997</v>
      </c>
      <c r="E326" s="1384" t="s">
        <v>53</v>
      </c>
      <c r="F326" s="96" t="s">
        <v>54</v>
      </c>
      <c r="G326" s="1275">
        <v>42979.169444444444</v>
      </c>
      <c r="H326" s="1275">
        <v>42979.411805555559</v>
      </c>
      <c r="I326" s="96" t="s">
        <v>54</v>
      </c>
      <c r="J326" s="96" t="s">
        <v>54</v>
      </c>
      <c r="K326" s="96" t="s">
        <v>54</v>
      </c>
      <c r="L326" s="209">
        <f>IF(RIGHT(S326)="T",(+H326-G326),0)</f>
        <v>0</v>
      </c>
      <c r="M326" s="209">
        <f>IF(RIGHT(S326)="U",(+H326-G326),0)</f>
        <v>0</v>
      </c>
      <c r="N326" s="209">
        <f>IF(RIGHT(S326)="C",(+H326-G326),0)</f>
        <v>0</v>
      </c>
      <c r="O326" s="209">
        <f>IF(RIGHT(S326)="D",(+H326-G326),0)</f>
        <v>0.242361111115315</v>
      </c>
      <c r="P326" s="96" t="s">
        <v>54</v>
      </c>
      <c r="Q326" s="96" t="s">
        <v>54</v>
      </c>
      <c r="R326" s="96" t="s">
        <v>54</v>
      </c>
      <c r="S326" s="1276" t="s">
        <v>66</v>
      </c>
      <c r="T326" s="1277" t="s">
        <v>709</v>
      </c>
      <c r="U326" s="98"/>
      <c r="V326" s="199"/>
      <c r="W326" s="200"/>
      <c r="X326" s="200"/>
      <c r="Y326" s="200"/>
      <c r="Z326" s="1233"/>
      <c r="AA326" s="193"/>
      <c r="AC326" s="1228" t="e">
        <f>VLOOKUP(B326,'AVBT_Septmber-17'!$B$18:$M$291,12,FALSE)</f>
        <v>#VALUE!</v>
      </c>
    </row>
    <row r="327" spans="1:29" s="102" customFormat="1" ht="30" customHeight="1" x14ac:dyDescent="0.25">
      <c r="A327" s="1388"/>
      <c r="B327" s="1373"/>
      <c r="C327" s="1389"/>
      <c r="D327" s="1376"/>
      <c r="E327" s="1390"/>
      <c r="F327" s="77"/>
      <c r="G327" s="1275">
        <v>43001.083333333336</v>
      </c>
      <c r="H327" s="1275">
        <v>43003.464583333334</v>
      </c>
      <c r="I327" s="77"/>
      <c r="J327" s="77"/>
      <c r="K327" s="77"/>
      <c r="L327" s="111">
        <f>IF(RIGHT(S327)="T",(+H327-G327),0)</f>
        <v>0</v>
      </c>
      <c r="M327" s="111">
        <f>IF(RIGHT(S327)="U",(+H327-G327),0)</f>
        <v>0</v>
      </c>
      <c r="N327" s="111">
        <f>IF(RIGHT(S327)="C",(+H327-G327),0)</f>
        <v>0</v>
      </c>
      <c r="O327" s="111">
        <f>IF(RIGHT(S327)="D",(+H327-G327),0)</f>
        <v>2.3812499999985448</v>
      </c>
      <c r="P327" s="77"/>
      <c r="Q327" s="77"/>
      <c r="R327" s="77"/>
      <c r="S327" s="1276" t="s">
        <v>66</v>
      </c>
      <c r="T327" s="1277" t="s">
        <v>685</v>
      </c>
      <c r="U327" s="122"/>
      <c r="V327" s="106"/>
      <c r="W327" s="107"/>
      <c r="X327" s="107"/>
      <c r="Y327" s="107"/>
      <c r="Z327" s="1232"/>
      <c r="AA327" s="108"/>
      <c r="AC327" s="1228" t="e">
        <f>VLOOKUP(B327,'AVBT_Septmber-17'!$B$18:$M$291,12,FALSE)</f>
        <v>#N/A</v>
      </c>
    </row>
    <row r="328" spans="1:29" s="38" customFormat="1" ht="30" customHeight="1" thickBot="1" x14ac:dyDescent="0.3">
      <c r="A328" s="82"/>
      <c r="B328" s="83"/>
      <c r="C328" s="84" t="s">
        <v>56</v>
      </c>
      <c r="D328" s="83"/>
      <c r="E328" s="85"/>
      <c r="F328" s="86" t="s">
        <v>54</v>
      </c>
      <c r="G328" s="87"/>
      <c r="H328" s="87"/>
      <c r="I328" s="86" t="s">
        <v>54</v>
      </c>
      <c r="J328" s="86" t="s">
        <v>54</v>
      </c>
      <c r="K328" s="86" t="s">
        <v>54</v>
      </c>
      <c r="L328" s="88">
        <f>SUM(L326:L327)</f>
        <v>0</v>
      </c>
      <c r="M328" s="88">
        <f>SUM(M326:M327)</f>
        <v>0</v>
      </c>
      <c r="N328" s="88">
        <f>SUM(N326:N327)</f>
        <v>0</v>
      </c>
      <c r="O328" s="88">
        <f>SUM(O326:O327)</f>
        <v>2.6236111111138598</v>
      </c>
      <c r="P328" s="86" t="s">
        <v>54</v>
      </c>
      <c r="Q328" s="86" t="s">
        <v>54</v>
      </c>
      <c r="R328" s="86" t="s">
        <v>54</v>
      </c>
      <c r="S328" s="195"/>
      <c r="T328" s="116"/>
      <c r="U328" s="83"/>
      <c r="V328" s="128">
        <f>$AB$15-((N328*24))</f>
        <v>720</v>
      </c>
      <c r="W328" s="197">
        <v>515</v>
      </c>
      <c r="X328" s="185">
        <v>67.040999999999997</v>
      </c>
      <c r="Y328" s="198">
        <f>W328*X328</f>
        <v>34526.114999999998</v>
      </c>
      <c r="Z328" s="128">
        <f>(Y328*(V328-L328*24))/V328</f>
        <v>34526.114999999998</v>
      </c>
      <c r="AA328" s="95">
        <f>(Z328/Y328)*100</f>
        <v>100</v>
      </c>
      <c r="AB328" s="102"/>
      <c r="AC328" s="1228" t="e">
        <f>VLOOKUP(B328,'AVBT_Septmber-17'!$B$18:$M$291,12,FALSE)</f>
        <v>#N/A</v>
      </c>
    </row>
    <row r="329" spans="1:29" s="102" customFormat="1" ht="30" customHeight="1" x14ac:dyDescent="0.25">
      <c r="A329" s="1380">
        <v>83</v>
      </c>
      <c r="B329" s="1365" t="s">
        <v>233</v>
      </c>
      <c r="C329" s="1382" t="s">
        <v>234</v>
      </c>
      <c r="D329" s="1369">
        <v>67.040999999999997</v>
      </c>
      <c r="E329" s="258" t="s">
        <v>53</v>
      </c>
      <c r="F329" s="96" t="s">
        <v>54</v>
      </c>
      <c r="G329" s="78"/>
      <c r="H329" s="78"/>
      <c r="I329" s="96" t="s">
        <v>54</v>
      </c>
      <c r="J329" s="96" t="s">
        <v>54</v>
      </c>
      <c r="K329" s="96" t="s">
        <v>54</v>
      </c>
      <c r="L329" s="209">
        <f>IF(RIGHT(S329)="T",(+H329-G329),0)</f>
        <v>0</v>
      </c>
      <c r="M329" s="209">
        <f>IF(RIGHT(S329)="U",(+H329-G329),0)</f>
        <v>0</v>
      </c>
      <c r="N329" s="209">
        <f>IF(RIGHT(S329)="C",(+H329-G329),0)</f>
        <v>0</v>
      </c>
      <c r="O329" s="209">
        <f>IF(RIGHT(S329)="D",(+H329-G329),0)</f>
        <v>0</v>
      </c>
      <c r="P329" s="96" t="s">
        <v>54</v>
      </c>
      <c r="Q329" s="96" t="s">
        <v>54</v>
      </c>
      <c r="R329" s="96" t="s">
        <v>54</v>
      </c>
      <c r="S329" s="97"/>
      <c r="T329" s="510"/>
      <c r="U329" s="98"/>
      <c r="V329" s="199"/>
      <c r="W329" s="200"/>
      <c r="X329" s="200"/>
      <c r="Y329" s="200"/>
      <c r="Z329" s="1233"/>
      <c r="AA329" s="193"/>
      <c r="AC329" s="1228" t="e">
        <f>VLOOKUP(B329,'AVBT_Septmber-17'!$B$18:$M$291,12,FALSE)</f>
        <v>#VALUE!</v>
      </c>
    </row>
    <row r="330" spans="1:29" s="102" customFormat="1" ht="30" customHeight="1" x14ac:dyDescent="0.25">
      <c r="A330" s="1388"/>
      <c r="B330" s="1373"/>
      <c r="C330" s="1389"/>
      <c r="D330" s="1376"/>
      <c r="E330" s="1033"/>
      <c r="F330" s="77"/>
      <c r="G330" s="286"/>
      <c r="H330" s="286"/>
      <c r="I330" s="77"/>
      <c r="J330" s="77"/>
      <c r="K330" s="77"/>
      <c r="L330" s="111">
        <f>IF(RIGHT(S330)="T",(+H330-G330),0)</f>
        <v>0</v>
      </c>
      <c r="M330" s="111">
        <f>IF(RIGHT(S330)="U",(+H330-G330),0)</f>
        <v>0</v>
      </c>
      <c r="N330" s="111">
        <f>IF(RIGHT(S330)="C",(+H330-G330),0)</f>
        <v>0</v>
      </c>
      <c r="O330" s="111">
        <f>IF(RIGHT(S330)="D",(+H330-G330),0)</f>
        <v>0</v>
      </c>
      <c r="P330" s="77"/>
      <c r="Q330" s="77"/>
      <c r="R330" s="77"/>
      <c r="S330" s="287"/>
      <c r="T330" s="288"/>
      <c r="U330" s="122"/>
      <c r="V330" s="106"/>
      <c r="W330" s="107"/>
      <c r="X330" s="107"/>
      <c r="Y330" s="107"/>
      <c r="Z330" s="1232"/>
      <c r="AA330" s="108"/>
      <c r="AC330" s="1228" t="e">
        <f>VLOOKUP(B330,'AVBT_Septmber-17'!$B$18:$M$291,12,FALSE)</f>
        <v>#N/A</v>
      </c>
    </row>
    <row r="331" spans="1:29" s="38" customFormat="1" ht="30" customHeight="1" thickBot="1" x14ac:dyDescent="0.3">
      <c r="A331" s="82"/>
      <c r="B331" s="83"/>
      <c r="C331" s="84" t="s">
        <v>56</v>
      </c>
      <c r="D331" s="83"/>
      <c r="E331" s="85"/>
      <c r="F331" s="86" t="s">
        <v>54</v>
      </c>
      <c r="G331" s="87"/>
      <c r="H331" s="87"/>
      <c r="I331" s="86" t="s">
        <v>54</v>
      </c>
      <c r="J331" s="86" t="s">
        <v>54</v>
      </c>
      <c r="K331" s="86" t="s">
        <v>54</v>
      </c>
      <c r="L331" s="88">
        <f>SUM(L329:L330)</f>
        <v>0</v>
      </c>
      <c r="M331" s="88">
        <f>SUM(M329:M330)</f>
        <v>0</v>
      </c>
      <c r="N331" s="88">
        <f>SUM(N329:N330)</f>
        <v>0</v>
      </c>
      <c r="O331" s="88">
        <f>SUM(O329:O330)</f>
        <v>0</v>
      </c>
      <c r="P331" s="86" t="s">
        <v>54</v>
      </c>
      <c r="Q331" s="86" t="s">
        <v>54</v>
      </c>
      <c r="R331" s="86" t="s">
        <v>54</v>
      </c>
      <c r="S331" s="195"/>
      <c r="T331" s="116"/>
      <c r="U331" s="83"/>
      <c r="V331" s="128">
        <f>$AB$15-((N331*24))</f>
        <v>720</v>
      </c>
      <c r="W331" s="197">
        <v>515</v>
      </c>
      <c r="X331" s="185">
        <v>67.040999999999997</v>
      </c>
      <c r="Y331" s="198">
        <f>W331*X331</f>
        <v>34526.114999999998</v>
      </c>
      <c r="Z331" s="128">
        <f>(Y331*(V331-L331*24))/V331</f>
        <v>34526.114999999998</v>
      </c>
      <c r="AA331" s="95">
        <f>(Z331/Y331)*100</f>
        <v>100</v>
      </c>
      <c r="AB331" s="102"/>
      <c r="AC331" s="1228" t="e">
        <f>VLOOKUP(B331,'AVBT_Septmber-17'!$B$18:$M$291,12,FALSE)</f>
        <v>#N/A</v>
      </c>
    </row>
    <row r="332" spans="1:29" s="102" customFormat="1" ht="30" customHeight="1" x14ac:dyDescent="0.25">
      <c r="A332" s="1380">
        <v>84</v>
      </c>
      <c r="B332" s="1365" t="s">
        <v>235</v>
      </c>
      <c r="C332" s="1382" t="s">
        <v>236</v>
      </c>
      <c r="D332" s="1369">
        <v>175.85900000000001</v>
      </c>
      <c r="E332" s="1384" t="s">
        <v>53</v>
      </c>
      <c r="F332" s="96" t="s">
        <v>54</v>
      </c>
      <c r="G332" s="78"/>
      <c r="H332" s="78"/>
      <c r="I332" s="96" t="s">
        <v>54</v>
      </c>
      <c r="J332" s="96" t="s">
        <v>54</v>
      </c>
      <c r="K332" s="110"/>
      <c r="L332" s="209">
        <f>IF(RIGHT(S332)="T",(+H332-G332),0)</f>
        <v>0</v>
      </c>
      <c r="M332" s="209">
        <f>IF(RIGHT(S332)="U",(+H332-G332),0)</f>
        <v>0</v>
      </c>
      <c r="N332" s="209">
        <f>IF(RIGHT(S332)="C",(+H332-G332),0)</f>
        <v>0</v>
      </c>
      <c r="O332" s="209">
        <f>IF(RIGHT(S332)="D",(+H332-G332),0)</f>
        <v>0</v>
      </c>
      <c r="P332" s="96" t="s">
        <v>54</v>
      </c>
      <c r="Q332" s="96" t="s">
        <v>54</v>
      </c>
      <c r="R332" s="96" t="s">
        <v>54</v>
      </c>
      <c r="S332" s="1267"/>
      <c r="T332" s="1268"/>
      <c r="U332" s="98"/>
      <c r="V332" s="99"/>
      <c r="W332" s="100"/>
      <c r="X332" s="100"/>
      <c r="Y332" s="100"/>
      <c r="Z332" s="1229"/>
      <c r="AA332" s="101"/>
      <c r="AC332" s="1228" t="e">
        <f>VLOOKUP(B332,'AVBT_Septmber-17'!$B$18:$M$291,12,FALSE)</f>
        <v>#VALUE!</v>
      </c>
    </row>
    <row r="333" spans="1:29" s="102" customFormat="1" ht="30" customHeight="1" x14ac:dyDescent="0.25">
      <c r="A333" s="1381"/>
      <c r="B333" s="1366"/>
      <c r="C333" s="1383"/>
      <c r="D333" s="1370"/>
      <c r="E333" s="1385"/>
      <c r="F333" s="77"/>
      <c r="G333" s="78"/>
      <c r="H333" s="78"/>
      <c r="I333" s="77"/>
      <c r="J333" s="77"/>
      <c r="K333" s="63"/>
      <c r="L333" s="111">
        <f>IF(RIGHT(S333)="T",(+H333-G333),0)</f>
        <v>0</v>
      </c>
      <c r="M333" s="111">
        <f>IF(RIGHT(S333)="U",(+H333-G333),0)</f>
        <v>0</v>
      </c>
      <c r="N333" s="111">
        <f>IF(RIGHT(S333)="C",(+H333-G333),0)</f>
        <v>0</v>
      </c>
      <c r="O333" s="111">
        <f>IF(RIGHT(S333)="D",(+H333-G333),0)</f>
        <v>0</v>
      </c>
      <c r="P333" s="77"/>
      <c r="Q333" s="77"/>
      <c r="R333" s="77"/>
      <c r="S333" s="866"/>
      <c r="T333" s="80"/>
      <c r="U333" s="122"/>
      <c r="V333" s="106"/>
      <c r="W333" s="107"/>
      <c r="X333" s="107"/>
      <c r="Y333" s="107"/>
      <c r="Z333" s="1232"/>
      <c r="AA333" s="108"/>
      <c r="AC333" s="1228" t="e">
        <f>VLOOKUP(B333,'AVBT_Septmber-17'!$B$18:$M$291,12,FALSE)</f>
        <v>#N/A</v>
      </c>
    </row>
    <row r="334" spans="1:29" s="38" customFormat="1" ht="30" customHeight="1" thickBot="1" x14ac:dyDescent="0.3">
      <c r="A334" s="82"/>
      <c r="B334" s="83"/>
      <c r="C334" s="84" t="s">
        <v>56</v>
      </c>
      <c r="D334" s="83"/>
      <c r="E334" s="177"/>
      <c r="F334" s="86" t="s">
        <v>54</v>
      </c>
      <c r="G334" s="87"/>
      <c r="H334" s="87"/>
      <c r="I334" s="86" t="s">
        <v>54</v>
      </c>
      <c r="J334" s="86" t="s">
        <v>54</v>
      </c>
      <c r="K334" s="86" t="s">
        <v>54</v>
      </c>
      <c r="L334" s="88">
        <f>SUM(L332:L333)</f>
        <v>0</v>
      </c>
      <c r="M334" s="88">
        <f>SUM(M332:M333)</f>
        <v>0</v>
      </c>
      <c r="N334" s="88">
        <f>SUM(N332:N333)</f>
        <v>0</v>
      </c>
      <c r="O334" s="88">
        <f>SUM(O332:O333)</f>
        <v>0</v>
      </c>
      <c r="P334" s="86" t="s">
        <v>54</v>
      </c>
      <c r="Q334" s="86" t="s">
        <v>54</v>
      </c>
      <c r="R334" s="86" t="s">
        <v>54</v>
      </c>
      <c r="S334" s="195"/>
      <c r="T334" s="116"/>
      <c r="U334" s="83"/>
      <c r="V334" s="128">
        <f>$AB$15-((N334*24))</f>
        <v>720</v>
      </c>
      <c r="W334" s="197">
        <v>515</v>
      </c>
      <c r="X334" s="185">
        <v>175.85900000000001</v>
      </c>
      <c r="Y334" s="198">
        <f>W334*X334</f>
        <v>90567.385000000009</v>
      </c>
      <c r="Z334" s="128">
        <f>(Y334*(V334-L334*24))/V334</f>
        <v>90567.385000000009</v>
      </c>
      <c r="AA334" s="95">
        <f>(Z334/Y334)*100</f>
        <v>100</v>
      </c>
      <c r="AB334" s="102"/>
      <c r="AC334" s="1228" t="e">
        <f>VLOOKUP(B334,'AVBT_Septmber-17'!$B$18:$M$291,12,FALSE)</f>
        <v>#N/A</v>
      </c>
    </row>
    <row r="335" spans="1:29" s="102" customFormat="1" ht="30" customHeight="1" thickBot="1" x14ac:dyDescent="0.3">
      <c r="A335" s="1380">
        <v>85</v>
      </c>
      <c r="B335" s="1365" t="s">
        <v>237</v>
      </c>
      <c r="C335" s="1382" t="s">
        <v>238</v>
      </c>
      <c r="D335" s="1369">
        <v>175.85900000000001</v>
      </c>
      <c r="E335" s="1349" t="s">
        <v>53</v>
      </c>
      <c r="F335" s="96" t="s">
        <v>54</v>
      </c>
      <c r="G335" s="78"/>
      <c r="H335" s="78"/>
      <c r="I335" s="96" t="s">
        <v>54</v>
      </c>
      <c r="J335" s="96" t="s">
        <v>54</v>
      </c>
      <c r="K335" s="96" t="s">
        <v>54</v>
      </c>
      <c r="L335" s="133">
        <f>IF(RIGHT(S335)="T",(+H335-G335),0)</f>
        <v>0</v>
      </c>
      <c r="M335" s="133">
        <f>IF(RIGHT(S335)="U",(+H335-G335),0)</f>
        <v>0</v>
      </c>
      <c r="N335" s="133">
        <f>IF(RIGHT(S335)="C",(+H335-G335),0)</f>
        <v>0</v>
      </c>
      <c r="O335" s="133">
        <f>IF(RIGHT(S335)="D",(+H335-G335),0)</f>
        <v>0</v>
      </c>
      <c r="P335" s="96" t="s">
        <v>54</v>
      </c>
      <c r="Q335" s="96" t="s">
        <v>54</v>
      </c>
      <c r="R335" s="96" t="s">
        <v>54</v>
      </c>
      <c r="S335" s="866"/>
      <c r="T335" s="80"/>
      <c r="U335" s="98"/>
      <c r="V335" s="99"/>
      <c r="W335" s="100"/>
      <c r="X335" s="100"/>
      <c r="Y335" s="100"/>
      <c r="Z335" s="1229"/>
      <c r="AA335" s="101"/>
      <c r="AC335" s="1228" t="e">
        <f>VLOOKUP(B335,'AVBT_Septmber-17'!$B$18:$M$291,12,FALSE)</f>
        <v>#VALUE!</v>
      </c>
    </row>
    <row r="336" spans="1:29" s="102" customFormat="1" ht="30" customHeight="1" x14ac:dyDescent="0.25">
      <c r="A336" s="1381"/>
      <c r="B336" s="1391"/>
      <c r="C336" s="1383"/>
      <c r="D336" s="1370"/>
      <c r="E336" s="1461"/>
      <c r="F336" s="96"/>
      <c r="G336" s="78"/>
      <c r="H336" s="78"/>
      <c r="I336" s="96"/>
      <c r="J336" s="96"/>
      <c r="K336" s="96"/>
      <c r="L336" s="111">
        <f>IF(RIGHT(S336)="T",(+H336-G336),0)</f>
        <v>0</v>
      </c>
      <c r="M336" s="111">
        <f>IF(RIGHT(S336)="U",(+H336-G336),0)</f>
        <v>0</v>
      </c>
      <c r="N336" s="111">
        <f>IF(RIGHT(S336)="C",(+H336-G336),0)</f>
        <v>0</v>
      </c>
      <c r="O336" s="111">
        <f>IF(RIGHT(S336)="D",(+H336-G336),0)</f>
        <v>0</v>
      </c>
      <c r="P336" s="96"/>
      <c r="Q336" s="96"/>
      <c r="R336" s="96"/>
      <c r="S336" s="866"/>
      <c r="T336" s="80"/>
      <c r="U336" s="122"/>
      <c r="V336" s="106"/>
      <c r="W336" s="107"/>
      <c r="X336" s="107"/>
      <c r="Y336" s="107"/>
      <c r="Z336" s="1232"/>
      <c r="AA336" s="108"/>
      <c r="AC336" s="1228" t="e">
        <f>VLOOKUP(B336,'AVBT_Septmber-17'!$B$18:$M$291,12,FALSE)</f>
        <v>#N/A</v>
      </c>
    </row>
    <row r="337" spans="1:39" s="38" customFormat="1" ht="30" customHeight="1" thickBot="1" x14ac:dyDescent="0.3">
      <c r="A337" s="82"/>
      <c r="B337" s="83"/>
      <c r="C337" s="84" t="s">
        <v>56</v>
      </c>
      <c r="D337" s="83"/>
      <c r="E337" s="177"/>
      <c r="F337" s="86" t="s">
        <v>54</v>
      </c>
      <c r="G337" s="87"/>
      <c r="H337" s="87"/>
      <c r="I337" s="86" t="s">
        <v>54</v>
      </c>
      <c r="J337" s="86" t="s">
        <v>54</v>
      </c>
      <c r="K337" s="86" t="s">
        <v>54</v>
      </c>
      <c r="L337" s="88">
        <f>SUM(L335:L336)</f>
        <v>0</v>
      </c>
      <c r="M337" s="88">
        <f>SUM(M335:M336)</f>
        <v>0</v>
      </c>
      <c r="N337" s="88">
        <f>SUM(N335:N336)</f>
        <v>0</v>
      </c>
      <c r="O337" s="88">
        <f>SUM(O335:O336)</f>
        <v>0</v>
      </c>
      <c r="P337" s="86" t="s">
        <v>54</v>
      </c>
      <c r="Q337" s="86" t="s">
        <v>54</v>
      </c>
      <c r="R337" s="86" t="s">
        <v>54</v>
      </c>
      <c r="S337" s="195"/>
      <c r="T337" s="116"/>
      <c r="U337" s="83"/>
      <c r="V337" s="128">
        <f>$AB$15-((N337*24))</f>
        <v>720</v>
      </c>
      <c r="W337" s="197">
        <v>515</v>
      </c>
      <c r="X337" s="185">
        <v>175.85900000000001</v>
      </c>
      <c r="Y337" s="198">
        <f>W337*X337</f>
        <v>90567.385000000009</v>
      </c>
      <c r="Z337" s="128">
        <f>(Y337*(V337-L337*24))/V337</f>
        <v>90567.385000000009</v>
      </c>
      <c r="AA337" s="95">
        <f>(Z337/Y337)*100</f>
        <v>100</v>
      </c>
      <c r="AB337" s="102"/>
      <c r="AC337" s="1228" t="e">
        <f>VLOOKUP(B337,'AVBT_Septmber-17'!$B$18:$M$291,12,FALSE)</f>
        <v>#N/A</v>
      </c>
    </row>
    <row r="338" spans="1:39" s="76" customFormat="1" ht="30" customHeight="1" x14ac:dyDescent="0.25">
      <c r="A338" s="1361">
        <v>86</v>
      </c>
      <c r="B338" s="1339" t="s">
        <v>239</v>
      </c>
      <c r="C338" s="1377" t="s">
        <v>240</v>
      </c>
      <c r="D338" s="1369">
        <v>155.15</v>
      </c>
      <c r="E338" s="1349" t="s">
        <v>53</v>
      </c>
      <c r="F338" s="124" t="s">
        <v>54</v>
      </c>
      <c r="G338" s="1275">
        <v>42989.757638888892</v>
      </c>
      <c r="H338" s="1275">
        <v>42990.523611111108</v>
      </c>
      <c r="I338" s="124"/>
      <c r="J338" s="1020"/>
      <c r="K338" s="231"/>
      <c r="L338" s="133">
        <f>IF(RIGHT(S338)="T",(+H338-G338),0)</f>
        <v>0</v>
      </c>
      <c r="M338" s="133">
        <f>IF(RIGHT(S338)="U",(+H338-G338),0)</f>
        <v>0.76597222221607808</v>
      </c>
      <c r="N338" s="133">
        <f>IF(RIGHT(S338)="C",(+H338-G338),0)</f>
        <v>0</v>
      </c>
      <c r="O338" s="133">
        <f>IF(RIGHT(S338)="D",(+H338-G338),0)</f>
        <v>0</v>
      </c>
      <c r="P338" s="66"/>
      <c r="Q338" s="66"/>
      <c r="R338" s="66"/>
      <c r="S338" s="1276" t="s">
        <v>104</v>
      </c>
      <c r="T338" s="1277" t="s">
        <v>733</v>
      </c>
      <c r="U338" s="66"/>
      <c r="V338" s="232"/>
      <c r="W338" s="233"/>
      <c r="X338" s="233"/>
      <c r="Y338" s="233"/>
      <c r="Z338" s="1238"/>
      <c r="AA338" s="234"/>
      <c r="AB338" s="235"/>
      <c r="AC338" s="1228" t="e">
        <f>VLOOKUP(B338,'AVBT_Septmber-17'!$B$18:$M$291,12,FALSE)</f>
        <v>#VALUE!</v>
      </c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</row>
    <row r="339" spans="1:39" s="76" customFormat="1" ht="30" customHeight="1" x14ac:dyDescent="0.25">
      <c r="A339" s="1362"/>
      <c r="B339" s="1379"/>
      <c r="C339" s="1378"/>
      <c r="D339" s="1370"/>
      <c r="E339" s="1461"/>
      <c r="F339" s="63"/>
      <c r="G339" s="1275">
        <v>42990.523611111108</v>
      </c>
      <c r="H339" s="1275">
        <v>42990.690972222219</v>
      </c>
      <c r="I339" s="63"/>
      <c r="J339" s="1021"/>
      <c r="K339" s="236"/>
      <c r="L339" s="111">
        <f>IF(RIGHT(S339)="T",(+H339-G339),0)</f>
        <v>0</v>
      </c>
      <c r="M339" s="111">
        <f>IF(RIGHT(S339)="U",(+H339-G339),0)</f>
        <v>0</v>
      </c>
      <c r="N339" s="111">
        <f>IF(RIGHT(S339)="C",(+H339-G339),0)</f>
        <v>0</v>
      </c>
      <c r="O339" s="111">
        <f>IF(RIGHT(S339)="D",(+H339-G339),0)</f>
        <v>0.16736111111094942</v>
      </c>
      <c r="P339" s="65"/>
      <c r="Q339" s="65"/>
      <c r="R339" s="65"/>
      <c r="S339" s="1276" t="s">
        <v>168</v>
      </c>
      <c r="T339" s="1277" t="s">
        <v>734</v>
      </c>
      <c r="U339" s="65"/>
      <c r="V339" s="137"/>
      <c r="W339" s="237"/>
      <c r="X339" s="237"/>
      <c r="Y339" s="237"/>
      <c r="Z339" s="1239"/>
      <c r="AA339" s="238"/>
      <c r="AB339" s="235"/>
      <c r="AC339" s="1228" t="e">
        <f>VLOOKUP(B339,'AVBT_Septmber-17'!$B$18:$M$291,12,FALSE)</f>
        <v>#N/A</v>
      </c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</row>
    <row r="340" spans="1:39" s="76" customFormat="1" ht="30" customHeight="1" x14ac:dyDescent="0.25">
      <c r="A340" s="1362"/>
      <c r="B340" s="1379"/>
      <c r="C340" s="1378"/>
      <c r="D340" s="1370"/>
      <c r="E340" s="1461"/>
      <c r="F340" s="63"/>
      <c r="G340" s="1275">
        <v>42990.690972222219</v>
      </c>
      <c r="H340" s="1275">
        <v>42991.833333333336</v>
      </c>
      <c r="I340" s="63"/>
      <c r="J340" s="1021"/>
      <c r="K340" s="236"/>
      <c r="L340" s="111">
        <f>IF(RIGHT(S340)="T",(+H340-G340),0)</f>
        <v>0</v>
      </c>
      <c r="M340" s="111">
        <f>IF(RIGHT(S340)="U",(+H340-G340),0)</f>
        <v>0</v>
      </c>
      <c r="N340" s="111">
        <f>IF(RIGHT(S340)="C",(+H340-G340),0)</f>
        <v>0</v>
      </c>
      <c r="O340" s="111">
        <f>IF(RIGHT(S340)="D",(+H340-G340),0)</f>
        <v>1.1423611111167702</v>
      </c>
      <c r="P340" s="65"/>
      <c r="Q340" s="65"/>
      <c r="R340" s="65"/>
      <c r="S340" s="1276" t="s">
        <v>168</v>
      </c>
      <c r="T340" s="1277" t="s">
        <v>735</v>
      </c>
      <c r="U340" s="65"/>
      <c r="V340" s="137"/>
      <c r="W340" s="237"/>
      <c r="X340" s="237"/>
      <c r="Y340" s="237"/>
      <c r="Z340" s="1239"/>
      <c r="AA340" s="238"/>
      <c r="AB340" s="235"/>
      <c r="AC340" s="1228" t="e">
        <f>VLOOKUP(B340,'AVBT_Septmber-17'!$B$18:$M$291,12,FALSE)</f>
        <v>#N/A</v>
      </c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</row>
    <row r="341" spans="1:39" s="76" customFormat="1" ht="30" customHeight="1" x14ac:dyDescent="0.25">
      <c r="A341" s="1362"/>
      <c r="B341" s="1379"/>
      <c r="C341" s="1378"/>
      <c r="D341" s="1370"/>
      <c r="E341" s="1461"/>
      <c r="F341" s="63"/>
      <c r="G341" s="1275">
        <v>42998.95416666667</v>
      </c>
      <c r="H341" s="1275">
        <v>42999.260416666664</v>
      </c>
      <c r="I341" s="63"/>
      <c r="J341" s="1021"/>
      <c r="K341" s="236"/>
      <c r="L341" s="111">
        <f>IF(RIGHT(S341)="T",(+H341-G341),0)</f>
        <v>0</v>
      </c>
      <c r="M341" s="111">
        <f>IF(RIGHT(S341)="U",(+H341-G341),0)</f>
        <v>0.30624999999417923</v>
      </c>
      <c r="N341" s="111">
        <f>IF(RIGHT(S341)="C",(+H341-G341),0)</f>
        <v>0</v>
      </c>
      <c r="O341" s="111">
        <f>IF(RIGHT(S341)="D",(+H341-G341),0)</f>
        <v>0</v>
      </c>
      <c r="P341" s="65"/>
      <c r="Q341" s="65"/>
      <c r="R341" s="65"/>
      <c r="S341" s="1276" t="s">
        <v>104</v>
      </c>
      <c r="T341" s="1277" t="s">
        <v>736</v>
      </c>
      <c r="U341" s="65"/>
      <c r="V341" s="137"/>
      <c r="W341" s="237"/>
      <c r="X341" s="237"/>
      <c r="Y341" s="237"/>
      <c r="Z341" s="1239"/>
      <c r="AA341" s="238"/>
      <c r="AB341" s="235"/>
      <c r="AC341" s="1228" t="e">
        <f>VLOOKUP(B341,'AVBT_Septmber-17'!$B$18:$M$291,12,FALSE)</f>
        <v>#N/A</v>
      </c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</row>
    <row r="342" spans="1:39" s="188" customFormat="1" ht="30" customHeight="1" thickBot="1" x14ac:dyDescent="0.3">
      <c r="A342" s="239"/>
      <c r="B342" s="141"/>
      <c r="C342" s="140" t="s">
        <v>56</v>
      </c>
      <c r="D342" s="141"/>
      <c r="E342" s="177"/>
      <c r="F342" s="142" t="s">
        <v>54</v>
      </c>
      <c r="G342" s="143"/>
      <c r="H342" s="143"/>
      <c r="I342" s="142" t="s">
        <v>54</v>
      </c>
      <c r="J342" s="142" t="s">
        <v>54</v>
      </c>
      <c r="K342" s="240"/>
      <c r="L342" s="144">
        <f t="shared" ref="L342:R342" si="19">SUM(L338:L341)</f>
        <v>0</v>
      </c>
      <c r="M342" s="144">
        <f t="shared" si="19"/>
        <v>1.0722222222102573</v>
      </c>
      <c r="N342" s="144">
        <f t="shared" si="19"/>
        <v>0</v>
      </c>
      <c r="O342" s="144">
        <f t="shared" si="19"/>
        <v>1.3097222222277196</v>
      </c>
      <c r="P342" s="144">
        <f t="shared" si="19"/>
        <v>0</v>
      </c>
      <c r="Q342" s="144">
        <f t="shared" si="19"/>
        <v>0</v>
      </c>
      <c r="R342" s="144">
        <f t="shared" si="19"/>
        <v>0</v>
      </c>
      <c r="S342" s="205"/>
      <c r="T342" s="145"/>
      <c r="U342" s="141"/>
      <c r="V342" s="128">
        <f>$AB$15-(((N342+M342)*24))</f>
        <v>694.26666666695382</v>
      </c>
      <c r="W342" s="91">
        <v>515</v>
      </c>
      <c r="X342" s="92">
        <v>155.15</v>
      </c>
      <c r="Y342" s="196">
        <f>W342*X342</f>
        <v>79902.25</v>
      </c>
      <c r="Z342" s="128">
        <f>(Y342*(V342-L342*24))/V342</f>
        <v>79902.25</v>
      </c>
      <c r="AA342" s="996">
        <f>(Z342/Y342)*100</f>
        <v>100</v>
      </c>
      <c r="AB342" s="230"/>
      <c r="AC342" s="1228" t="e">
        <f>VLOOKUP(B342,'AVBT_Septmber-17'!$B$18:$M$291,12,FALSE)</f>
        <v>#N/A</v>
      </c>
    </row>
    <row r="343" spans="1:39" s="76" customFormat="1" ht="30" customHeight="1" x14ac:dyDescent="0.25">
      <c r="A343" s="1380">
        <v>90</v>
      </c>
      <c r="B343" s="1476" t="s">
        <v>552</v>
      </c>
      <c r="C343" s="1464" t="s">
        <v>553</v>
      </c>
      <c r="D343" s="1386">
        <v>79.7</v>
      </c>
      <c r="E343" s="1384" t="s">
        <v>53</v>
      </c>
      <c r="F343" s="62" t="s">
        <v>54</v>
      </c>
      <c r="G343" s="78"/>
      <c r="H343" s="78"/>
      <c r="I343" s="124"/>
      <c r="J343" s="124"/>
      <c r="K343" s="124"/>
      <c r="L343" s="133">
        <f>IF(RIGHT(S343)="T",(+H343-G343),0)</f>
        <v>0</v>
      </c>
      <c r="M343" s="133">
        <f>IF(RIGHT(S343)="U",(+H343-G343),0)</f>
        <v>0</v>
      </c>
      <c r="N343" s="133">
        <f>IF(RIGHT(S343)="C",(+H343-G343),0)</f>
        <v>0</v>
      </c>
      <c r="O343" s="133">
        <f>IF(RIGHT(S343)="D",(+H343-G343),0)</f>
        <v>0</v>
      </c>
      <c r="P343" s="66"/>
      <c r="Q343" s="66"/>
      <c r="R343" s="66"/>
      <c r="S343" s="866"/>
      <c r="T343" s="80"/>
      <c r="U343" s="66"/>
      <c r="V343" s="232"/>
      <c r="W343" s="233"/>
      <c r="X343" s="233"/>
      <c r="Y343" s="233"/>
      <c r="Z343" s="1238"/>
      <c r="AA343" s="234"/>
      <c r="AB343" s="235"/>
      <c r="AC343" s="1228" t="e">
        <f>VLOOKUP(B343,'AVBT_Septmber-17'!$B$18:$M$291,12,FALSE)</f>
        <v>#VALUE!</v>
      </c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</row>
    <row r="344" spans="1:39" s="76" customFormat="1" ht="30" customHeight="1" x14ac:dyDescent="0.25">
      <c r="A344" s="1381"/>
      <c r="B344" s="1477"/>
      <c r="C344" s="1465"/>
      <c r="D344" s="1387"/>
      <c r="E344" s="1385"/>
      <c r="F344" s="77"/>
      <c r="G344" s="78"/>
      <c r="H344" s="78"/>
      <c r="I344" s="63"/>
      <c r="J344" s="63"/>
      <c r="K344" s="63"/>
      <c r="L344" s="111">
        <f>IF(RIGHT(S344)="T",(+H344-G344),0)</f>
        <v>0</v>
      </c>
      <c r="M344" s="111">
        <f>IF(RIGHT(S344)="U",(+H344-G344),0)</f>
        <v>0</v>
      </c>
      <c r="N344" s="111">
        <f>IF(RIGHT(S344)="C",(+H344-G344),0)</f>
        <v>0</v>
      </c>
      <c r="O344" s="111">
        <f>IF(RIGHT(S344)="D",(+H344-G344),0)</f>
        <v>0</v>
      </c>
      <c r="P344" s="65"/>
      <c r="Q344" s="65"/>
      <c r="R344" s="65"/>
      <c r="S344" s="866"/>
      <c r="T344" s="80"/>
      <c r="U344" s="65"/>
      <c r="V344" s="137"/>
      <c r="W344" s="237"/>
      <c r="X344" s="237"/>
      <c r="Y344" s="237"/>
      <c r="Z344" s="1239"/>
      <c r="AA344" s="238"/>
      <c r="AB344" s="235"/>
      <c r="AC344" s="1228" t="e">
        <f>VLOOKUP(B344,'AVBT_Septmber-17'!$B$18:$M$291,12,FALSE)</f>
        <v>#N/A</v>
      </c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</row>
    <row r="345" spans="1:39" s="76" customFormat="1" ht="30" customHeight="1" x14ac:dyDescent="0.25">
      <c r="A345" s="1388"/>
      <c r="B345" s="1373"/>
      <c r="C345" s="1478"/>
      <c r="D345" s="1460"/>
      <c r="E345" s="1390"/>
      <c r="F345" s="77"/>
      <c r="G345" s="78"/>
      <c r="H345" s="78"/>
      <c r="I345" s="63"/>
      <c r="J345" s="63"/>
      <c r="K345" s="63"/>
      <c r="L345" s="111">
        <f>IF(RIGHT(S345)="T",(+H345-G345),0)</f>
        <v>0</v>
      </c>
      <c r="M345" s="111">
        <f>IF(RIGHT(S345)="U",(+H345-G345),0)</f>
        <v>0</v>
      </c>
      <c r="N345" s="111">
        <f>IF(RIGHT(S345)="C",(+H345-G345),0)</f>
        <v>0</v>
      </c>
      <c r="O345" s="111">
        <f>IF(RIGHT(S345)="D",(+H345-G345),0)</f>
        <v>0</v>
      </c>
      <c r="P345" s="65"/>
      <c r="Q345" s="65"/>
      <c r="R345" s="65"/>
      <c r="S345" s="866"/>
      <c r="T345" s="80"/>
      <c r="U345" s="65"/>
      <c r="V345" s="137"/>
      <c r="W345" s="237"/>
      <c r="X345" s="237"/>
      <c r="Y345" s="237"/>
      <c r="Z345" s="1239"/>
      <c r="AA345" s="238"/>
      <c r="AB345" s="235"/>
      <c r="AC345" s="1228" t="e">
        <f>VLOOKUP(B345,'AVBT_Septmber-17'!$B$18:$M$291,12,FALSE)</f>
        <v>#N/A</v>
      </c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</row>
    <row r="346" spans="1:39" s="76" customFormat="1" ht="30" customHeight="1" thickBot="1" x14ac:dyDescent="0.3">
      <c r="A346" s="82"/>
      <c r="B346" s="83"/>
      <c r="C346" s="84" t="s">
        <v>56</v>
      </c>
      <c r="D346" s="83"/>
      <c r="E346" s="85"/>
      <c r="F346" s="86" t="s">
        <v>54</v>
      </c>
      <c r="G346" s="87"/>
      <c r="H346" s="87"/>
      <c r="I346" s="86" t="s">
        <v>54</v>
      </c>
      <c r="J346" s="86" t="s">
        <v>54</v>
      </c>
      <c r="K346" s="158"/>
      <c r="L346" s="88">
        <f>SUM(L343:L345)</f>
        <v>0</v>
      </c>
      <c r="M346" s="88">
        <f>SUM(M343:M345)</f>
        <v>0</v>
      </c>
      <c r="N346" s="88">
        <f>SUM(N343:N345)</f>
        <v>0</v>
      </c>
      <c r="O346" s="88">
        <f>SUM(O343:O345)</f>
        <v>0</v>
      </c>
      <c r="P346" s="86" t="s">
        <v>54</v>
      </c>
      <c r="Q346" s="86" t="s">
        <v>54</v>
      </c>
      <c r="R346" s="86" t="s">
        <v>54</v>
      </c>
      <c r="S346" s="195"/>
      <c r="T346" s="116"/>
      <c r="U346" s="83"/>
      <c r="V346" s="128">
        <f>$AB$15-((N346*24))</f>
        <v>720</v>
      </c>
      <c r="W346" s="758">
        <v>687</v>
      </c>
      <c r="X346" s="759">
        <v>79.7</v>
      </c>
      <c r="Y346" s="760">
        <f>W346*X346</f>
        <v>54753.9</v>
      </c>
      <c r="Z346" s="128">
        <f>(Y346*(V346-L346*24))/V346</f>
        <v>54753.9</v>
      </c>
      <c r="AA346" s="997">
        <f>(Z346/Y346)*100</f>
        <v>100</v>
      </c>
      <c r="AB346" s="235"/>
      <c r="AC346" s="1228" t="e">
        <f>VLOOKUP(B346,'AVBT_Septmber-17'!$B$18:$M$291,12,FALSE)</f>
        <v>#N/A</v>
      </c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</row>
    <row r="347" spans="1:39" s="76" customFormat="1" ht="30" customHeight="1" thickBot="1" x14ac:dyDescent="0.3">
      <c r="A347" s="1380">
        <v>87</v>
      </c>
      <c r="B347" s="1359" t="s">
        <v>241</v>
      </c>
      <c r="C347" s="1472" t="s">
        <v>242</v>
      </c>
      <c r="D347" s="1474">
        <v>150.83199999999999</v>
      </c>
      <c r="E347" s="1384" t="s">
        <v>53</v>
      </c>
      <c r="F347" s="96" t="s">
        <v>54</v>
      </c>
      <c r="G347" s="78"/>
      <c r="H347" s="78"/>
      <c r="I347" s="96" t="s">
        <v>54</v>
      </c>
      <c r="J347" s="96" t="s">
        <v>54</v>
      </c>
      <c r="K347" s="96" t="s">
        <v>54</v>
      </c>
      <c r="L347" s="133">
        <f>IF(RIGHT(S347)="T",(+H347-G347),0)</f>
        <v>0</v>
      </c>
      <c r="M347" s="133">
        <f>IF(RIGHT(S347)="U",(+H347-G347),0)</f>
        <v>0</v>
      </c>
      <c r="N347" s="133">
        <f>IF(RIGHT(S347)="C",(+H347-G347),0)</f>
        <v>0</v>
      </c>
      <c r="O347" s="133">
        <f>IF(RIGHT(S347)="D",(+H347-G347),0)</f>
        <v>0</v>
      </c>
      <c r="P347" s="96" t="s">
        <v>54</v>
      </c>
      <c r="Q347" s="96" t="s">
        <v>54</v>
      </c>
      <c r="R347" s="96" t="s">
        <v>54</v>
      </c>
      <c r="S347" s="1267"/>
      <c r="T347" s="1268"/>
      <c r="U347" s="98"/>
      <c r="V347" s="99"/>
      <c r="W347" s="100"/>
      <c r="X347" s="100"/>
      <c r="Y347" s="100"/>
      <c r="Z347" s="1246"/>
      <c r="AA347" s="757"/>
      <c r="AB347" s="235"/>
      <c r="AC347" s="1228" t="e">
        <f>VLOOKUP(B347,'AVBT_Septmber-17'!$B$18:$M$291,12,FALSE)</f>
        <v>#VALUE!</v>
      </c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</row>
    <row r="348" spans="1:39" s="76" customFormat="1" ht="30" customHeight="1" x14ac:dyDescent="0.25">
      <c r="A348" s="1388"/>
      <c r="B348" s="1471"/>
      <c r="C348" s="1473"/>
      <c r="D348" s="1475"/>
      <c r="E348" s="1390"/>
      <c r="F348" s="96" t="s">
        <v>54</v>
      </c>
      <c r="G348" s="78"/>
      <c r="H348" s="78"/>
      <c r="I348" s="96" t="s">
        <v>54</v>
      </c>
      <c r="J348" s="96" t="s">
        <v>54</v>
      </c>
      <c r="K348" s="96" t="s">
        <v>54</v>
      </c>
      <c r="L348" s="64">
        <f>IF(RIGHT(S348)="T",(+H348-G348),0)</f>
        <v>0</v>
      </c>
      <c r="M348" s="64">
        <f>IF(RIGHT(S348)="U",(+H348-G348),0)</f>
        <v>0</v>
      </c>
      <c r="N348" s="64">
        <f>IF(RIGHT(S348)="C",(+H348-G348),0)</f>
        <v>0</v>
      </c>
      <c r="O348" s="64">
        <f>IF(RIGHT(S348)="D",(+H348-G348),0)</f>
        <v>0</v>
      </c>
      <c r="P348" s="96" t="s">
        <v>54</v>
      </c>
      <c r="Q348" s="96" t="s">
        <v>54</v>
      </c>
      <c r="R348" s="96" t="s">
        <v>54</v>
      </c>
      <c r="S348" s="79"/>
      <c r="T348" s="80"/>
      <c r="U348" s="105"/>
      <c r="V348" s="290"/>
      <c r="W348" s="291"/>
      <c r="X348" s="291"/>
      <c r="Y348" s="291"/>
      <c r="Z348" s="1246"/>
      <c r="AA348" s="757"/>
      <c r="AB348" s="235"/>
      <c r="AC348" s="1228" t="e">
        <f>VLOOKUP(B348,'AVBT_Septmber-17'!$B$18:$M$291,12,FALSE)</f>
        <v>#N/A</v>
      </c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</row>
    <row r="349" spans="1:39" s="76" customFormat="1" ht="30" customHeight="1" thickBot="1" x14ac:dyDescent="0.3">
      <c r="A349" s="82"/>
      <c r="B349" s="83"/>
      <c r="C349" s="84" t="s">
        <v>56</v>
      </c>
      <c r="D349" s="83"/>
      <c r="E349" s="177"/>
      <c r="F349" s="86" t="s">
        <v>54</v>
      </c>
      <c r="G349" s="87"/>
      <c r="H349" s="87"/>
      <c r="I349" s="86" t="s">
        <v>54</v>
      </c>
      <c r="J349" s="86" t="s">
        <v>54</v>
      </c>
      <c r="K349" s="158"/>
      <c r="L349" s="88">
        <f>SUM(L347:L348)</f>
        <v>0</v>
      </c>
      <c r="M349" s="88">
        <f>SUM(M347:M348)</f>
        <v>0</v>
      </c>
      <c r="N349" s="88">
        <f>SUM(N347:N348)</f>
        <v>0</v>
      </c>
      <c r="O349" s="88">
        <f>SUM(O347:O348)</f>
        <v>0</v>
      </c>
      <c r="P349" s="86" t="s">
        <v>54</v>
      </c>
      <c r="Q349" s="86" t="s">
        <v>54</v>
      </c>
      <c r="R349" s="86" t="s">
        <v>54</v>
      </c>
      <c r="S349" s="195"/>
      <c r="T349" s="116"/>
      <c r="U349" s="83"/>
      <c r="V349" s="128">
        <f>$AB$15-((N349*24))</f>
        <v>720</v>
      </c>
      <c r="W349" s="197">
        <v>687</v>
      </c>
      <c r="X349" s="185">
        <v>150.83199999999999</v>
      </c>
      <c r="Y349" s="198">
        <f>W349*X349</f>
        <v>103621.584</v>
      </c>
      <c r="Z349" s="128">
        <f>(Y349*(V349-L349*24))/V349</f>
        <v>103621.584</v>
      </c>
      <c r="AA349" s="95">
        <f>(Z349/Y349)*100</f>
        <v>100</v>
      </c>
      <c r="AB349" s="235"/>
      <c r="AC349" s="1228" t="e">
        <f>VLOOKUP(B349,'AVBT_Septmber-17'!$B$18:$M$291,12,FALSE)</f>
        <v>#N/A</v>
      </c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</row>
    <row r="350" spans="1:39" s="76" customFormat="1" ht="30" customHeight="1" thickBot="1" x14ac:dyDescent="0.3">
      <c r="A350" s="1380">
        <v>88</v>
      </c>
      <c r="B350" s="1339" t="s">
        <v>243</v>
      </c>
      <c r="C350" s="1378" t="s">
        <v>244</v>
      </c>
      <c r="D350" s="1369">
        <v>150.83199999999999</v>
      </c>
      <c r="E350" s="1384" t="s">
        <v>53</v>
      </c>
      <c r="F350" s="96" t="s">
        <v>54</v>
      </c>
      <c r="G350" s="78"/>
      <c r="H350" s="78"/>
      <c r="I350" s="96" t="s">
        <v>54</v>
      </c>
      <c r="J350" s="96" t="s">
        <v>54</v>
      </c>
      <c r="K350" s="96" t="s">
        <v>54</v>
      </c>
      <c r="L350" s="209">
        <f>IF(RIGHT(S350)="T",(+H350-G350),0)</f>
        <v>0</v>
      </c>
      <c r="M350" s="209">
        <f>IF(RIGHT(S350)="U",(+H350-G350),0)</f>
        <v>0</v>
      </c>
      <c r="N350" s="209">
        <f>IF(RIGHT(S350)="C",(+H350-G350),0)</f>
        <v>0</v>
      </c>
      <c r="O350" s="209">
        <f>IF(RIGHT(S350)="D",(+H350-G350),0)</f>
        <v>0</v>
      </c>
      <c r="P350" s="96" t="s">
        <v>54</v>
      </c>
      <c r="Q350" s="96" t="s">
        <v>54</v>
      </c>
      <c r="R350" s="96" t="s">
        <v>54</v>
      </c>
      <c r="S350" s="866"/>
      <c r="T350" s="80"/>
      <c r="U350" s="98"/>
      <c r="V350" s="99"/>
      <c r="W350" s="100"/>
      <c r="X350" s="100"/>
      <c r="Y350" s="100"/>
      <c r="Z350" s="1247"/>
      <c r="AA350" s="761"/>
      <c r="AB350" s="235"/>
      <c r="AC350" s="1228" t="e">
        <f>VLOOKUP(B350,'AVBT_Septmber-17'!$B$18:$M$291,12,FALSE)</f>
        <v>#VALUE!</v>
      </c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</row>
    <row r="351" spans="1:39" s="76" customFormat="1" ht="30" customHeight="1" x14ac:dyDescent="0.25">
      <c r="A351" s="1388"/>
      <c r="B351" s="1373"/>
      <c r="C351" s="1437"/>
      <c r="D351" s="1376"/>
      <c r="E351" s="1390"/>
      <c r="F351" s="96" t="s">
        <v>54</v>
      </c>
      <c r="G351" s="78"/>
      <c r="H351" s="78"/>
      <c r="I351" s="96" t="s">
        <v>54</v>
      </c>
      <c r="J351" s="96" t="s">
        <v>54</v>
      </c>
      <c r="K351" s="96" t="s">
        <v>54</v>
      </c>
      <c r="L351" s="64">
        <f>IF(RIGHT(S351)="T",(+H351-G351),0)</f>
        <v>0</v>
      </c>
      <c r="M351" s="64">
        <f>IF(RIGHT(S351)="U",(+H351-G351),0)</f>
        <v>0</v>
      </c>
      <c r="N351" s="64">
        <f>IF(RIGHT(S351)="C",(+H351-G351),0)</f>
        <v>0</v>
      </c>
      <c r="O351" s="64">
        <f>IF(RIGHT(S351)="D",(+H351-G351),0)</f>
        <v>0</v>
      </c>
      <c r="P351" s="96" t="s">
        <v>54</v>
      </c>
      <c r="Q351" s="96" t="s">
        <v>54</v>
      </c>
      <c r="R351" s="96" t="s">
        <v>54</v>
      </c>
      <c r="S351" s="838"/>
      <c r="T351" s="104"/>
      <c r="U351" s="105"/>
      <c r="V351" s="121"/>
      <c r="W351" s="121"/>
      <c r="X351" s="121"/>
      <c r="Y351" s="121"/>
      <c r="Z351" s="1246"/>
      <c r="AA351" s="757"/>
      <c r="AB351" s="235"/>
      <c r="AC351" s="1228" t="e">
        <f>VLOOKUP(B351,'AVBT_Septmber-17'!$B$18:$M$291,12,FALSE)</f>
        <v>#N/A</v>
      </c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</row>
    <row r="352" spans="1:39" s="38" customFormat="1" ht="30" customHeight="1" thickBot="1" x14ac:dyDescent="0.3">
      <c r="A352" s="82"/>
      <c r="B352" s="83"/>
      <c r="C352" s="84" t="s">
        <v>56</v>
      </c>
      <c r="D352" s="83"/>
      <c r="E352" s="177"/>
      <c r="F352" s="86" t="s">
        <v>54</v>
      </c>
      <c r="G352" s="87"/>
      <c r="H352" s="87"/>
      <c r="I352" s="86" t="s">
        <v>54</v>
      </c>
      <c r="J352" s="86" t="s">
        <v>54</v>
      </c>
      <c r="K352" s="158"/>
      <c r="L352" s="88">
        <f>SUM(L350:L351)</f>
        <v>0</v>
      </c>
      <c r="M352" s="88">
        <f>SUM(M350:M351)</f>
        <v>0</v>
      </c>
      <c r="N352" s="88">
        <f>SUM(N350:N351)</f>
        <v>0</v>
      </c>
      <c r="O352" s="88">
        <f>SUM(O350:O351)</f>
        <v>0</v>
      </c>
      <c r="P352" s="86" t="s">
        <v>54</v>
      </c>
      <c r="Q352" s="86" t="s">
        <v>54</v>
      </c>
      <c r="R352" s="86" t="s">
        <v>54</v>
      </c>
      <c r="S352" s="195"/>
      <c r="T352" s="116"/>
      <c r="U352" s="83"/>
      <c r="V352" s="128">
        <f>$AB$15-((N352*24))</f>
        <v>720</v>
      </c>
      <c r="W352" s="197">
        <v>687</v>
      </c>
      <c r="X352" s="185">
        <v>150.83199999999999</v>
      </c>
      <c r="Y352" s="198">
        <f>W352*X352</f>
        <v>103621.584</v>
      </c>
      <c r="Z352" s="128">
        <f>(Y352*(V352-L352*24))/V352</f>
        <v>103621.584</v>
      </c>
      <c r="AA352" s="95">
        <f>(Z352/Y352)*100</f>
        <v>100</v>
      </c>
      <c r="AB352" s="102"/>
      <c r="AC352" s="1228" t="e">
        <f>VLOOKUP(B352,'AVBT_Septmber-17'!$B$18:$M$291,12,FALSE)</f>
        <v>#N/A</v>
      </c>
    </row>
    <row r="353" spans="1:39" s="76" customFormat="1" ht="30" customHeight="1" x14ac:dyDescent="0.25">
      <c r="A353" s="1380">
        <v>89</v>
      </c>
      <c r="B353" s="1476" t="s">
        <v>245</v>
      </c>
      <c r="C353" s="1464" t="s">
        <v>246</v>
      </c>
      <c r="D353" s="1386">
        <v>2.1</v>
      </c>
      <c r="E353" s="1384" t="s">
        <v>53</v>
      </c>
      <c r="F353" s="62" t="s">
        <v>54</v>
      </c>
      <c r="G353" s="1275">
        <v>42998.59097222222</v>
      </c>
      <c r="H353" s="1275">
        <v>42998.652083333334</v>
      </c>
      <c r="I353" s="124"/>
      <c r="J353" s="124"/>
      <c r="K353" s="124"/>
      <c r="L353" s="133">
        <f>IF(RIGHT(S353)="T",(+H353-G353),0)</f>
        <v>0</v>
      </c>
      <c r="M353" s="133">
        <f>IF(RIGHT(S353)="U",(+H353-G353),0)</f>
        <v>6.1111111113859806E-2</v>
      </c>
      <c r="N353" s="133">
        <f>IF(RIGHT(S353)="C",(+H353-G353),0)</f>
        <v>0</v>
      </c>
      <c r="O353" s="133">
        <f>IF(RIGHT(S353)="D",(+H353-G353),0)</f>
        <v>0</v>
      </c>
      <c r="P353" s="66"/>
      <c r="Q353" s="66"/>
      <c r="R353" s="66"/>
      <c r="S353" s="1276" t="s">
        <v>104</v>
      </c>
      <c r="T353" s="1277" t="s">
        <v>737</v>
      </c>
      <c r="U353" s="66"/>
      <c r="V353" s="232"/>
      <c r="W353" s="233"/>
      <c r="X353" s="233"/>
      <c r="Y353" s="233"/>
      <c r="Z353" s="1238"/>
      <c r="AA353" s="234"/>
      <c r="AB353" s="235"/>
      <c r="AC353" s="1228" t="e">
        <f>VLOOKUP(B353,'AVBT_Septmber-17'!$B$18:$M$291,12,FALSE)</f>
        <v>#VALUE!</v>
      </c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</row>
    <row r="354" spans="1:39" s="76" customFormat="1" ht="30" customHeight="1" x14ac:dyDescent="0.25">
      <c r="A354" s="1381"/>
      <c r="B354" s="1477"/>
      <c r="C354" s="1465"/>
      <c r="D354" s="1387"/>
      <c r="E354" s="1385"/>
      <c r="F354" s="77"/>
      <c r="G354" s="1275">
        <v>43005.445138888892</v>
      </c>
      <c r="H354" s="1275">
        <v>43005.445138888892</v>
      </c>
      <c r="I354" s="63"/>
      <c r="J354" s="63"/>
      <c r="K354" s="63"/>
      <c r="L354" s="111">
        <f>IF(RIGHT(S354)="T",(+H354-G354),0)</f>
        <v>0</v>
      </c>
      <c r="M354" s="111">
        <f>IF(RIGHT(S354)="U",(+H354-G354),0)</f>
        <v>0</v>
      </c>
      <c r="N354" s="111">
        <f>IF(RIGHT(S354)="C",(+H354-G354),0)</f>
        <v>0</v>
      </c>
      <c r="O354" s="111">
        <f>IF(RIGHT(S354)="D",(+H354-G354),0)</f>
        <v>0</v>
      </c>
      <c r="P354" s="65"/>
      <c r="Q354" s="65"/>
      <c r="R354" s="65"/>
      <c r="S354" s="1276" t="s">
        <v>104</v>
      </c>
      <c r="T354" s="1277" t="s">
        <v>738</v>
      </c>
      <c r="U354" s="65"/>
      <c r="V354" s="137"/>
      <c r="W354" s="237"/>
      <c r="X354" s="237"/>
      <c r="Y354" s="237"/>
      <c r="Z354" s="1239"/>
      <c r="AA354" s="238"/>
      <c r="AB354" s="235"/>
      <c r="AC354" s="1228" t="e">
        <f>VLOOKUP(B354,'AVBT_Septmber-17'!$B$18:$M$291,12,FALSE)</f>
        <v>#N/A</v>
      </c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</row>
    <row r="355" spans="1:39" s="76" customFormat="1" ht="30" customHeight="1" thickBot="1" x14ac:dyDescent="0.3">
      <c r="A355" s="82"/>
      <c r="B355" s="83"/>
      <c r="C355" s="84" t="s">
        <v>56</v>
      </c>
      <c r="D355" s="83"/>
      <c r="E355" s="85"/>
      <c r="F355" s="86" t="s">
        <v>54</v>
      </c>
      <c r="G355" s="87"/>
      <c r="H355" s="87"/>
      <c r="I355" s="86" t="s">
        <v>54</v>
      </c>
      <c r="J355" s="86" t="s">
        <v>54</v>
      </c>
      <c r="K355" s="158"/>
      <c r="L355" s="88">
        <f>SUM(L353:L354)</f>
        <v>0</v>
      </c>
      <c r="M355" s="88">
        <f>SUM(M353:M354)</f>
        <v>6.1111111113859806E-2</v>
      </c>
      <c r="N355" s="88">
        <f>SUM(N353:N354)</f>
        <v>0</v>
      </c>
      <c r="O355" s="88">
        <f>SUM(O353:O354)</f>
        <v>0</v>
      </c>
      <c r="P355" s="86" t="s">
        <v>54</v>
      </c>
      <c r="Q355" s="86" t="s">
        <v>54</v>
      </c>
      <c r="R355" s="86" t="s">
        <v>54</v>
      </c>
      <c r="S355" s="195"/>
      <c r="T355" s="116"/>
      <c r="U355" s="83"/>
      <c r="V355" s="128">
        <f>$AB$15-((N355*24))</f>
        <v>720</v>
      </c>
      <c r="W355" s="197">
        <v>515</v>
      </c>
      <c r="X355" s="185">
        <v>2.1</v>
      </c>
      <c r="Y355" s="198">
        <f>W355*X355</f>
        <v>1081.5</v>
      </c>
      <c r="Z355" s="128">
        <f>(Y355*(V355-L355*24))/V355</f>
        <v>1081.5</v>
      </c>
      <c r="AA355" s="95">
        <f>(Z355/Y355)*100</f>
        <v>100</v>
      </c>
      <c r="AB355" s="235"/>
      <c r="AC355" s="1228" t="e">
        <f>VLOOKUP(B355,'AVBT_Septmber-17'!$B$18:$M$291,12,FALSE)</f>
        <v>#N/A</v>
      </c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</row>
    <row r="356" spans="1:39" s="76" customFormat="1" ht="30" customHeight="1" x14ac:dyDescent="0.25">
      <c r="A356" s="1380">
        <v>91</v>
      </c>
      <c r="B356" s="1476" t="s">
        <v>247</v>
      </c>
      <c r="C356" s="1464" t="s">
        <v>248</v>
      </c>
      <c r="D356" s="1386">
        <v>2.1</v>
      </c>
      <c r="E356" s="1384" t="s">
        <v>53</v>
      </c>
      <c r="F356" s="96" t="s">
        <v>54</v>
      </c>
      <c r="G356" s="1275">
        <v>42980.560416666667</v>
      </c>
      <c r="H356" s="1275">
        <v>42980.602083333331</v>
      </c>
      <c r="I356" s="119"/>
      <c r="J356" s="119"/>
      <c r="K356" s="119"/>
      <c r="L356" s="64">
        <f>IF(RIGHT(S356)="T",(+H356-G356),0)</f>
        <v>0</v>
      </c>
      <c r="M356" s="64">
        <f>IF(RIGHT(S356)="U",(+H356-G356),0)</f>
        <v>4.1666666664241347E-2</v>
      </c>
      <c r="N356" s="64">
        <f>IF(RIGHT(S356)="C",(+H356-G356),0)</f>
        <v>0</v>
      </c>
      <c r="O356" s="64">
        <f>IF(RIGHT(S356)="D",(+H356-G356),0)</f>
        <v>0</v>
      </c>
      <c r="P356" s="282"/>
      <c r="Q356" s="282"/>
      <c r="R356" s="282"/>
      <c r="S356" s="1276" t="s">
        <v>104</v>
      </c>
      <c r="T356" s="1277" t="s">
        <v>739</v>
      </c>
      <c r="U356" s="282"/>
      <c r="V356" s="293"/>
      <c r="W356" s="294"/>
      <c r="X356" s="294"/>
      <c r="Y356" s="294"/>
      <c r="Z356" s="1248"/>
      <c r="AA356" s="756"/>
      <c r="AB356" s="235"/>
      <c r="AC356" s="1228" t="e">
        <f>VLOOKUP(B356,'AVBT_Septmber-17'!$B$18:$M$291,12,FALSE)</f>
        <v>#VALUE!</v>
      </c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</row>
    <row r="357" spans="1:39" s="76" customFormat="1" ht="30" customHeight="1" x14ac:dyDescent="0.25">
      <c r="A357" s="1388"/>
      <c r="B357" s="1373"/>
      <c r="C357" s="1478"/>
      <c r="D357" s="1460"/>
      <c r="E357" s="1390"/>
      <c r="F357" s="77"/>
      <c r="G357" s="1275">
        <v>42988.559027777781</v>
      </c>
      <c r="H357" s="1275">
        <v>42988.559027777781</v>
      </c>
      <c r="I357" s="251"/>
      <c r="J357" s="251"/>
      <c r="K357" s="251"/>
      <c r="L357" s="111">
        <f>IF(RIGHT(S357)="T",(+H357-G357),0)</f>
        <v>0</v>
      </c>
      <c r="M357" s="111">
        <f>IF(RIGHT(S357)="U",(+H357-G357),0)</f>
        <v>0</v>
      </c>
      <c r="N357" s="111">
        <f>IF(RIGHT(S357)="C",(+H357-G357),0)</f>
        <v>0</v>
      </c>
      <c r="O357" s="111">
        <f>IF(RIGHT(S357)="D",(+H357-G357),0)</f>
        <v>0</v>
      </c>
      <c r="P357" s="113"/>
      <c r="Q357" s="113"/>
      <c r="R357" s="113"/>
      <c r="S357" s="1276" t="s">
        <v>55</v>
      </c>
      <c r="T357" s="1277" t="s">
        <v>740</v>
      </c>
      <c r="U357" s="113"/>
      <c r="V357" s="114"/>
      <c r="W357" s="289"/>
      <c r="X357" s="289"/>
      <c r="Y357" s="289"/>
      <c r="Z357" s="1246"/>
      <c r="AA357" s="757"/>
      <c r="AB357" s="235"/>
      <c r="AC357" s="1228" t="e">
        <f>VLOOKUP(B357,'AVBT_Septmber-17'!$B$18:$M$291,12,FALSE)</f>
        <v>#N/A</v>
      </c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</row>
    <row r="358" spans="1:39" s="38" customFormat="1" ht="30" customHeight="1" thickBot="1" x14ac:dyDescent="0.3">
      <c r="A358" s="82"/>
      <c r="B358" s="83"/>
      <c r="C358" s="292" t="s">
        <v>56</v>
      </c>
      <c r="D358" s="83"/>
      <c r="E358" s="177"/>
      <c r="F358" s="86" t="s">
        <v>54</v>
      </c>
      <c r="G358" s="87"/>
      <c r="H358" s="87"/>
      <c r="I358" s="86" t="s">
        <v>54</v>
      </c>
      <c r="J358" s="86" t="s">
        <v>54</v>
      </c>
      <c r="K358" s="158"/>
      <c r="L358" s="132">
        <f>SUM(L356:L357)</f>
        <v>0</v>
      </c>
      <c r="M358" s="132">
        <f>SUM(M356:M357)</f>
        <v>4.1666666664241347E-2</v>
      </c>
      <c r="N358" s="132">
        <f>SUM(N356:N357)</f>
        <v>0</v>
      </c>
      <c r="O358" s="132">
        <f>SUM(O356:O357)</f>
        <v>0</v>
      </c>
      <c r="P358" s="86" t="s">
        <v>54</v>
      </c>
      <c r="Q358" s="86" t="s">
        <v>54</v>
      </c>
      <c r="R358" s="86" t="s">
        <v>54</v>
      </c>
      <c r="S358" s="195"/>
      <c r="T358" s="116"/>
      <c r="U358" s="83"/>
      <c r="V358" s="128">
        <f>$AB$15-((N358*24))</f>
        <v>720</v>
      </c>
      <c r="W358" s="197">
        <v>515</v>
      </c>
      <c r="X358" s="185">
        <v>2.1</v>
      </c>
      <c r="Y358" s="198">
        <f>W358*X358</f>
        <v>1081.5</v>
      </c>
      <c r="Z358" s="128">
        <f>(Y358*(V358-L358*24))/V358</f>
        <v>1081.5</v>
      </c>
      <c r="AA358" s="95">
        <f>(Z358/Y358)*100</f>
        <v>100</v>
      </c>
      <c r="AB358" s="102"/>
      <c r="AC358" s="1228" t="e">
        <f>VLOOKUP(B358,'AVBT_Septmber-17'!$B$18:$M$291,12,FALSE)</f>
        <v>#N/A</v>
      </c>
    </row>
    <row r="359" spans="1:39" s="76" customFormat="1" ht="37.5" customHeight="1" thickBot="1" x14ac:dyDescent="0.3">
      <c r="A359" s="1451">
        <v>92</v>
      </c>
      <c r="B359" s="1359" t="s">
        <v>249</v>
      </c>
      <c r="C359" s="1480" t="s">
        <v>250</v>
      </c>
      <c r="D359" s="1474">
        <v>36.534999999999997</v>
      </c>
      <c r="E359" s="1384" t="s">
        <v>53</v>
      </c>
      <c r="F359" s="96" t="s">
        <v>54</v>
      </c>
      <c r="G359" s="78"/>
      <c r="H359" s="78"/>
      <c r="I359" s="96" t="s">
        <v>54</v>
      </c>
      <c r="J359" s="96" t="s">
        <v>54</v>
      </c>
      <c r="K359" s="96" t="s">
        <v>54</v>
      </c>
      <c r="L359" s="133">
        <f>IF(RIGHT(S359)="T",(+H359-G359),0)</f>
        <v>0</v>
      </c>
      <c r="M359" s="133">
        <f>IF(RIGHT(S359)="U",(+H359-G359),0)</f>
        <v>0</v>
      </c>
      <c r="N359" s="133">
        <f>IF(RIGHT(S359)="C",(+H359-G359),0)</f>
        <v>0</v>
      </c>
      <c r="O359" s="133">
        <f>IF(RIGHT(S359)="D",(+H359-G359),0)</f>
        <v>0</v>
      </c>
      <c r="P359" s="96" t="s">
        <v>54</v>
      </c>
      <c r="Q359" s="96" t="s">
        <v>54</v>
      </c>
      <c r="R359" s="96" t="s">
        <v>54</v>
      </c>
      <c r="S359" s="97"/>
      <c r="T359" s="80"/>
      <c r="U359" s="98"/>
      <c r="V359" s="99"/>
      <c r="W359" s="100"/>
      <c r="X359" s="100"/>
      <c r="Y359" s="100"/>
      <c r="Z359" s="1246"/>
      <c r="AA359" s="761"/>
      <c r="AB359" s="235"/>
      <c r="AC359" s="1228" t="e">
        <f>VLOOKUP(B359,'AVBT_Septmber-17'!$B$18:$M$291,12,FALSE)</f>
        <v>#VALUE!</v>
      </c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</row>
    <row r="360" spans="1:39" s="76" customFormat="1" ht="37.5" customHeight="1" x14ac:dyDescent="0.25">
      <c r="A360" s="1479"/>
      <c r="B360" s="1471"/>
      <c r="C360" s="1437"/>
      <c r="D360" s="1475"/>
      <c r="E360" s="1390"/>
      <c r="F360" s="96" t="s">
        <v>54</v>
      </c>
      <c r="G360" s="78"/>
      <c r="H360" s="78"/>
      <c r="I360" s="96" t="s">
        <v>54</v>
      </c>
      <c r="J360" s="96" t="s">
        <v>54</v>
      </c>
      <c r="K360" s="96" t="s">
        <v>54</v>
      </c>
      <c r="L360" s="64">
        <f>IF(RIGHT(S360)="T",(+H360-G360),0)</f>
        <v>0</v>
      </c>
      <c r="M360" s="64">
        <f>IF(RIGHT(S360)="U",(+H360-G360),0)</f>
        <v>0</v>
      </c>
      <c r="N360" s="64">
        <f>IF(RIGHT(S360)="C",(+H360-G360),0)</f>
        <v>0</v>
      </c>
      <c r="O360" s="64">
        <f>IF(RIGHT(S360)="D",(+H360-G360),0)</f>
        <v>0</v>
      </c>
      <c r="P360" s="96" t="s">
        <v>54</v>
      </c>
      <c r="Q360" s="96" t="s">
        <v>54</v>
      </c>
      <c r="R360" s="96" t="s">
        <v>54</v>
      </c>
      <c r="S360" s="79"/>
      <c r="T360" s="80"/>
      <c r="U360" s="105"/>
      <c r="V360" s="290"/>
      <c r="W360" s="291"/>
      <c r="X360" s="291"/>
      <c r="Y360" s="291"/>
      <c r="Z360" s="1246"/>
      <c r="AA360" s="757"/>
      <c r="AB360" s="235"/>
      <c r="AC360" s="1228" t="e">
        <f>VLOOKUP(B360,'AVBT_Septmber-17'!$B$18:$M$291,12,FALSE)</f>
        <v>#N/A</v>
      </c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</row>
    <row r="361" spans="1:39" s="38" customFormat="1" ht="30" customHeight="1" thickBot="1" x14ac:dyDescent="0.3">
      <c r="A361" s="82"/>
      <c r="B361" s="83"/>
      <c r="C361" s="292" t="s">
        <v>56</v>
      </c>
      <c r="D361" s="83"/>
      <c r="E361" s="177"/>
      <c r="F361" s="86" t="s">
        <v>54</v>
      </c>
      <c r="G361" s="87"/>
      <c r="H361" s="87"/>
      <c r="I361" s="86" t="s">
        <v>54</v>
      </c>
      <c r="J361" s="86" t="s">
        <v>54</v>
      </c>
      <c r="K361" s="158"/>
      <c r="L361" s="88">
        <f>SUM(L359:L360)</f>
        <v>0</v>
      </c>
      <c r="M361" s="88">
        <f>SUM(M359:M360)</f>
        <v>0</v>
      </c>
      <c r="N361" s="88">
        <f>SUM(N359:N360)</f>
        <v>0</v>
      </c>
      <c r="O361" s="88">
        <f>SUM(O359:O360)</f>
        <v>0</v>
      </c>
      <c r="P361" s="86" t="s">
        <v>54</v>
      </c>
      <c r="Q361" s="86" t="s">
        <v>54</v>
      </c>
      <c r="R361" s="86" t="s">
        <v>54</v>
      </c>
      <c r="S361" s="195"/>
      <c r="T361" s="116"/>
      <c r="U361" s="83"/>
      <c r="V361" s="128">
        <f>$AB$15-((N361*24))</f>
        <v>720</v>
      </c>
      <c r="W361" s="91">
        <v>687</v>
      </c>
      <c r="X361" s="92">
        <v>36.534999999999997</v>
      </c>
      <c r="Y361" s="196">
        <f>W361*X361</f>
        <v>25099.544999999998</v>
      </c>
      <c r="Z361" s="128">
        <f>(Y361*(V361-L361*24))/V361</f>
        <v>25099.544999999998</v>
      </c>
      <c r="AA361" s="998">
        <f>(Z361/Y361)*100</f>
        <v>100</v>
      </c>
      <c r="AB361" s="102"/>
      <c r="AC361" s="1228" t="e">
        <f>VLOOKUP(B361,'AVBT_Septmber-17'!$B$18:$M$291,12,FALSE)</f>
        <v>#N/A</v>
      </c>
    </row>
    <row r="362" spans="1:39" s="38" customFormat="1" ht="30" customHeight="1" x14ac:dyDescent="0.25">
      <c r="A362" s="1481">
        <v>94</v>
      </c>
      <c r="B362" s="1483" t="s">
        <v>251</v>
      </c>
      <c r="C362" s="1367" t="s">
        <v>252</v>
      </c>
      <c r="D362" s="1484">
        <v>76.48</v>
      </c>
      <c r="E362" s="1384" t="s">
        <v>53</v>
      </c>
      <c r="F362" s="295"/>
      <c r="G362" s="1274">
        <v>42979</v>
      </c>
      <c r="H362" s="1275">
        <v>42979.407638888886</v>
      </c>
      <c r="I362" s="295"/>
      <c r="J362" s="295"/>
      <c r="K362" s="296"/>
      <c r="L362" s="111">
        <f t="shared" ref="L362:L379" si="20">IF(RIGHT(S362)="T",(+H362-G362),0)</f>
        <v>0</v>
      </c>
      <c r="M362" s="111">
        <f t="shared" ref="M362:M379" si="21">IF(RIGHT(S362)="U",(+H362-G362),0)</f>
        <v>0</v>
      </c>
      <c r="N362" s="111">
        <f t="shared" ref="N362:N379" si="22">IF(RIGHT(S362)="C",(+H362-G362),0)</f>
        <v>0</v>
      </c>
      <c r="O362" s="111">
        <f t="shared" ref="O362:O379" si="23">IF(RIGHT(S362)="D",(+H362-G362),0)</f>
        <v>0.40763888888614019</v>
      </c>
      <c r="P362" s="295"/>
      <c r="Q362" s="295"/>
      <c r="R362" s="295"/>
      <c r="S362" s="1276" t="s">
        <v>66</v>
      </c>
      <c r="T362" s="1277" t="s">
        <v>741</v>
      </c>
      <c r="U362" s="297"/>
      <c r="V362" s="129"/>
      <c r="W362" s="68"/>
      <c r="X362" s="69"/>
      <c r="Y362" s="70"/>
      <c r="Z362" s="71"/>
      <c r="AA362" s="130"/>
      <c r="AB362" s="102"/>
      <c r="AC362" s="1228" t="e">
        <f>VLOOKUP(B362,'AVBT_Septmber-17'!$B$18:$M$291,12,FALSE)</f>
        <v>#VALUE!</v>
      </c>
    </row>
    <row r="363" spans="1:39" s="38" customFormat="1" ht="30" customHeight="1" x14ac:dyDescent="0.25">
      <c r="A363" s="1482"/>
      <c r="B363" s="1391"/>
      <c r="C363" s="1368"/>
      <c r="D363" s="1485"/>
      <c r="E363" s="1385"/>
      <c r="F363" s="295"/>
      <c r="G363" s="1275">
        <v>42980.71875</v>
      </c>
      <c r="H363" s="1275">
        <v>42981.936111111114</v>
      </c>
      <c r="I363" s="295"/>
      <c r="J363" s="295"/>
      <c r="K363" s="296"/>
      <c r="L363" s="111">
        <f t="shared" si="20"/>
        <v>0</v>
      </c>
      <c r="M363" s="111">
        <f t="shared" si="21"/>
        <v>0</v>
      </c>
      <c r="N363" s="111">
        <f t="shared" si="22"/>
        <v>0</v>
      </c>
      <c r="O363" s="111">
        <f t="shared" si="23"/>
        <v>1.2173611111138598</v>
      </c>
      <c r="P363" s="295"/>
      <c r="Q363" s="295"/>
      <c r="R363" s="295"/>
      <c r="S363" s="1276" t="s">
        <v>66</v>
      </c>
      <c r="T363" s="1277" t="s">
        <v>596</v>
      </c>
      <c r="U363" s="297"/>
      <c r="V363" s="129"/>
      <c r="W363" s="68"/>
      <c r="X363" s="69"/>
      <c r="Y363" s="70"/>
      <c r="Z363" s="71"/>
      <c r="AA363" s="130"/>
      <c r="AB363" s="102"/>
      <c r="AC363" s="1228" t="e">
        <f>VLOOKUP(B363,'AVBT_Septmber-17'!$B$18:$M$291,12,FALSE)</f>
        <v>#N/A</v>
      </c>
    </row>
    <row r="364" spans="1:39" s="38" customFormat="1" ht="30" customHeight="1" x14ac:dyDescent="0.25">
      <c r="A364" s="1482"/>
      <c r="B364" s="1391"/>
      <c r="C364" s="1368"/>
      <c r="D364" s="1485"/>
      <c r="E364" s="1385"/>
      <c r="F364" s="295"/>
      <c r="G364" s="1275">
        <v>42982.134722222225</v>
      </c>
      <c r="H364" s="1275">
        <v>42982.316666666666</v>
      </c>
      <c r="I364" s="295"/>
      <c r="J364" s="295"/>
      <c r="K364" s="296"/>
      <c r="L364" s="111">
        <f t="shared" si="20"/>
        <v>0</v>
      </c>
      <c r="M364" s="111">
        <f t="shared" si="21"/>
        <v>0</v>
      </c>
      <c r="N364" s="111">
        <f t="shared" si="22"/>
        <v>0</v>
      </c>
      <c r="O364" s="111">
        <f t="shared" si="23"/>
        <v>0.18194444444088731</v>
      </c>
      <c r="P364" s="295"/>
      <c r="Q364" s="295"/>
      <c r="R364" s="295"/>
      <c r="S364" s="1276" t="s">
        <v>66</v>
      </c>
      <c r="T364" s="1277" t="s">
        <v>596</v>
      </c>
      <c r="U364" s="297"/>
      <c r="V364" s="129"/>
      <c r="W364" s="68"/>
      <c r="X364" s="69"/>
      <c r="Y364" s="70"/>
      <c r="Z364" s="71"/>
      <c r="AA364" s="130"/>
      <c r="AB364" s="102"/>
      <c r="AC364" s="1228" t="e">
        <f>VLOOKUP(B364,'AVBT_Septmber-17'!$B$18:$M$291,12,FALSE)</f>
        <v>#N/A</v>
      </c>
    </row>
    <row r="365" spans="1:39" s="38" customFormat="1" ht="30" customHeight="1" x14ac:dyDescent="0.25">
      <c r="A365" s="1482"/>
      <c r="B365" s="1391"/>
      <c r="C365" s="1368"/>
      <c r="D365" s="1485"/>
      <c r="E365" s="1385"/>
      <c r="F365" s="295"/>
      <c r="G365" s="1275">
        <v>42982.674305555556</v>
      </c>
      <c r="H365" s="1275">
        <v>42982.974999999999</v>
      </c>
      <c r="I365" s="295"/>
      <c r="J365" s="295"/>
      <c r="K365" s="296"/>
      <c r="L365" s="111">
        <f t="shared" si="20"/>
        <v>0</v>
      </c>
      <c r="M365" s="111">
        <f t="shared" si="21"/>
        <v>0</v>
      </c>
      <c r="N365" s="111">
        <f t="shared" si="22"/>
        <v>0</v>
      </c>
      <c r="O365" s="111">
        <f t="shared" si="23"/>
        <v>0.3006944444423425</v>
      </c>
      <c r="P365" s="295"/>
      <c r="Q365" s="295"/>
      <c r="R365" s="295"/>
      <c r="S365" s="1276" t="s">
        <v>66</v>
      </c>
      <c r="T365" s="1277" t="s">
        <v>595</v>
      </c>
      <c r="U365" s="297"/>
      <c r="V365" s="129"/>
      <c r="W365" s="68"/>
      <c r="X365" s="69"/>
      <c r="Y365" s="70"/>
      <c r="Z365" s="71"/>
      <c r="AA365" s="130"/>
      <c r="AB365" s="102"/>
      <c r="AC365" s="1228" t="e">
        <f>VLOOKUP(B365,'AVBT_Septmber-17'!$B$18:$M$291,12,FALSE)</f>
        <v>#N/A</v>
      </c>
    </row>
    <row r="366" spans="1:39" s="38" customFormat="1" ht="30" customHeight="1" x14ac:dyDescent="0.25">
      <c r="A366" s="1482"/>
      <c r="B366" s="1391"/>
      <c r="C366" s="1368"/>
      <c r="D366" s="1485"/>
      <c r="E366" s="1385"/>
      <c r="F366" s="295"/>
      <c r="G366" s="1275">
        <v>42983.707638888889</v>
      </c>
      <c r="H366" s="1275">
        <v>42983.936111111114</v>
      </c>
      <c r="I366" s="295"/>
      <c r="J366" s="295"/>
      <c r="K366" s="296"/>
      <c r="L366" s="111">
        <f t="shared" si="20"/>
        <v>0</v>
      </c>
      <c r="M366" s="111">
        <f t="shared" si="21"/>
        <v>0</v>
      </c>
      <c r="N366" s="111">
        <f t="shared" si="22"/>
        <v>0</v>
      </c>
      <c r="O366" s="111">
        <f t="shared" si="23"/>
        <v>0.22847222222480923</v>
      </c>
      <c r="P366" s="295"/>
      <c r="Q366" s="295"/>
      <c r="R366" s="295"/>
      <c r="S366" s="1276" t="s">
        <v>66</v>
      </c>
      <c r="T366" s="1277" t="s">
        <v>596</v>
      </c>
      <c r="U366" s="297"/>
      <c r="V366" s="129"/>
      <c r="W366" s="68"/>
      <c r="X366" s="69"/>
      <c r="Y366" s="70"/>
      <c r="Z366" s="71"/>
      <c r="AA366" s="130"/>
      <c r="AB366" s="102"/>
      <c r="AC366" s="1228" t="e">
        <f>VLOOKUP(B366,'AVBT_Septmber-17'!$B$18:$M$291,12,FALSE)</f>
        <v>#N/A</v>
      </c>
    </row>
    <row r="367" spans="1:39" s="38" customFormat="1" ht="30" customHeight="1" x14ac:dyDescent="0.25">
      <c r="A367" s="1482"/>
      <c r="B367" s="1391"/>
      <c r="C367" s="1368"/>
      <c r="D367" s="1485"/>
      <c r="E367" s="1385"/>
      <c r="F367" s="295"/>
      <c r="G367" s="1275">
        <v>42984.17083333333</v>
      </c>
      <c r="H367" s="1275">
        <v>42984.273611111108</v>
      </c>
      <c r="I367" s="295"/>
      <c r="J367" s="295"/>
      <c r="K367" s="296"/>
      <c r="L367" s="111">
        <f>IF(RIGHT(S367)="T",(+H367-G367),0)</f>
        <v>0</v>
      </c>
      <c r="M367" s="111">
        <f>IF(RIGHT(S367)="U",(+H367-G367),0)</f>
        <v>0</v>
      </c>
      <c r="N367" s="111">
        <f>IF(RIGHT(S367)="C",(+H367-G367),0)</f>
        <v>0</v>
      </c>
      <c r="O367" s="111">
        <f>IF(RIGHT(S367)="D",(+H367-G367),0)</f>
        <v>0.10277777777810115</v>
      </c>
      <c r="P367" s="295"/>
      <c r="Q367" s="295"/>
      <c r="R367" s="295"/>
      <c r="S367" s="1276" t="s">
        <v>66</v>
      </c>
      <c r="T367" s="1277" t="s">
        <v>596</v>
      </c>
      <c r="U367" s="297"/>
      <c r="V367" s="129"/>
      <c r="W367" s="68"/>
      <c r="X367" s="69"/>
      <c r="Y367" s="70"/>
      <c r="Z367" s="71"/>
      <c r="AA367" s="130"/>
      <c r="AB367" s="102"/>
      <c r="AC367" s="1228" t="e">
        <f>VLOOKUP(B367,'AVBT_Septmber-17'!$B$18:$M$291,12,FALSE)</f>
        <v>#N/A</v>
      </c>
    </row>
    <row r="368" spans="1:39" s="38" customFormat="1" ht="30" customHeight="1" x14ac:dyDescent="0.25">
      <c r="A368" s="1482"/>
      <c r="B368" s="1391"/>
      <c r="C368" s="1368"/>
      <c r="D368" s="1485"/>
      <c r="E368" s="1385"/>
      <c r="F368" s="295"/>
      <c r="G368" s="1275">
        <v>42985.17083333333</v>
      </c>
      <c r="H368" s="1275">
        <v>42985.395833333336</v>
      </c>
      <c r="I368" s="295"/>
      <c r="J368" s="295"/>
      <c r="K368" s="296"/>
      <c r="L368" s="111">
        <f>IF(RIGHT(S368)="T",(+H368-G368),0)</f>
        <v>0</v>
      </c>
      <c r="M368" s="111">
        <f>IF(RIGHT(S368)="U",(+H368-G368),0)</f>
        <v>0</v>
      </c>
      <c r="N368" s="111">
        <f>IF(RIGHT(S368)="C",(+H368-G368),0)</f>
        <v>0</v>
      </c>
      <c r="O368" s="111">
        <f>IF(RIGHT(S368)="D",(+H368-G368),0)</f>
        <v>0.22500000000582077</v>
      </c>
      <c r="P368" s="295"/>
      <c r="Q368" s="295"/>
      <c r="R368" s="295"/>
      <c r="S368" s="1276" t="s">
        <v>66</v>
      </c>
      <c r="T368" s="1277" t="s">
        <v>742</v>
      </c>
      <c r="U368" s="297"/>
      <c r="V368" s="129"/>
      <c r="W368" s="68"/>
      <c r="X368" s="69"/>
      <c r="Y368" s="70"/>
      <c r="Z368" s="71"/>
      <c r="AA368" s="130"/>
      <c r="AB368" s="102"/>
      <c r="AC368" s="1228" t="e">
        <f>VLOOKUP(B368,'AVBT_Septmber-17'!$B$18:$M$291,12,FALSE)</f>
        <v>#N/A</v>
      </c>
    </row>
    <row r="369" spans="1:29" s="38" customFormat="1" ht="30" customHeight="1" x14ac:dyDescent="0.25">
      <c r="A369" s="1482"/>
      <c r="B369" s="1391"/>
      <c r="C369" s="1368"/>
      <c r="D369" s="1485"/>
      <c r="E369" s="1385"/>
      <c r="F369" s="295"/>
      <c r="G369" s="1275">
        <v>42985.690972222219</v>
      </c>
      <c r="H369" s="1275">
        <v>42986.398611111108</v>
      </c>
      <c r="I369" s="295"/>
      <c r="J369" s="295"/>
      <c r="K369" s="296"/>
      <c r="L369" s="111">
        <f t="shared" ref="L369:L377" si="24">IF(RIGHT(S369)="T",(+H369-G369),0)</f>
        <v>0</v>
      </c>
      <c r="M369" s="111">
        <f t="shared" ref="M369:M377" si="25">IF(RIGHT(S369)="U",(+H369-G369),0)</f>
        <v>0</v>
      </c>
      <c r="N369" s="111">
        <f t="shared" ref="N369:N377" si="26">IF(RIGHT(S369)="C",(+H369-G369),0)</f>
        <v>0</v>
      </c>
      <c r="O369" s="111">
        <f t="shared" ref="O369:O377" si="27">IF(RIGHT(S369)="D",(+H369-G369),0)</f>
        <v>0.70763888888905058</v>
      </c>
      <c r="P369" s="295"/>
      <c r="Q369" s="295"/>
      <c r="R369" s="295"/>
      <c r="S369" s="1276" t="s">
        <v>66</v>
      </c>
      <c r="T369" s="1277" t="s">
        <v>742</v>
      </c>
      <c r="U369" s="297"/>
      <c r="V369" s="129"/>
      <c r="W369" s="68"/>
      <c r="X369" s="69"/>
      <c r="Y369" s="70"/>
      <c r="Z369" s="71"/>
      <c r="AA369" s="130"/>
      <c r="AB369" s="102"/>
      <c r="AC369" s="1228" t="e">
        <f>VLOOKUP(B369,'AVBT_Septmber-17'!$B$18:$M$291,12,FALSE)</f>
        <v>#N/A</v>
      </c>
    </row>
    <row r="370" spans="1:29" s="38" customFormat="1" ht="30" customHeight="1" x14ac:dyDescent="0.25">
      <c r="A370" s="1482"/>
      <c r="B370" s="1391"/>
      <c r="C370" s="1368"/>
      <c r="D370" s="1485"/>
      <c r="E370" s="1385"/>
      <c r="F370" s="295"/>
      <c r="G370" s="1275">
        <v>42986.677777777775</v>
      </c>
      <c r="H370" s="1275">
        <v>42986.817361111112</v>
      </c>
      <c r="I370" s="295"/>
      <c r="J370" s="295"/>
      <c r="K370" s="296"/>
      <c r="L370" s="111">
        <f t="shared" si="24"/>
        <v>0</v>
      </c>
      <c r="M370" s="111">
        <f t="shared" si="25"/>
        <v>0</v>
      </c>
      <c r="N370" s="111">
        <f t="shared" si="26"/>
        <v>0</v>
      </c>
      <c r="O370" s="111">
        <f t="shared" si="27"/>
        <v>0.13958333333721384</v>
      </c>
      <c r="P370" s="295"/>
      <c r="Q370" s="295"/>
      <c r="R370" s="295"/>
      <c r="S370" s="1276" t="s">
        <v>66</v>
      </c>
      <c r="T370" s="1277" t="s">
        <v>742</v>
      </c>
      <c r="U370" s="297"/>
      <c r="V370" s="129"/>
      <c r="W370" s="68"/>
      <c r="X370" s="69"/>
      <c r="Y370" s="70"/>
      <c r="Z370" s="71"/>
      <c r="AA370" s="130"/>
      <c r="AB370" s="102"/>
      <c r="AC370" s="1228" t="e">
        <f>VLOOKUP(B370,'AVBT_Septmber-17'!$B$18:$M$291,12,FALSE)</f>
        <v>#N/A</v>
      </c>
    </row>
    <row r="371" spans="1:29" s="38" customFormat="1" ht="30" customHeight="1" x14ac:dyDescent="0.25">
      <c r="A371" s="1482"/>
      <c r="B371" s="1391"/>
      <c r="C371" s="1368"/>
      <c r="D371" s="1485"/>
      <c r="E371" s="1385"/>
      <c r="F371" s="295"/>
      <c r="G371" s="1275">
        <v>42987.67291666667</v>
      </c>
      <c r="H371" s="1275">
        <v>42991.292361111111</v>
      </c>
      <c r="I371" s="295"/>
      <c r="J371" s="295"/>
      <c r="K371" s="296"/>
      <c r="L371" s="111">
        <f t="shared" si="24"/>
        <v>0</v>
      </c>
      <c r="M371" s="111">
        <f t="shared" si="25"/>
        <v>0</v>
      </c>
      <c r="N371" s="111">
        <f t="shared" si="26"/>
        <v>0</v>
      </c>
      <c r="O371" s="111">
        <f t="shared" si="27"/>
        <v>3.6194444444408873</v>
      </c>
      <c r="P371" s="295"/>
      <c r="Q371" s="295"/>
      <c r="R371" s="295"/>
      <c r="S371" s="1276" t="s">
        <v>66</v>
      </c>
      <c r="T371" s="1277" t="s">
        <v>742</v>
      </c>
      <c r="U371" s="297"/>
      <c r="V371" s="129"/>
      <c r="W371" s="68"/>
      <c r="X371" s="69"/>
      <c r="Y371" s="70"/>
      <c r="Z371" s="71"/>
      <c r="AA371" s="130"/>
      <c r="AB371" s="102"/>
      <c r="AC371" s="1228" t="e">
        <f>VLOOKUP(B371,'AVBT_Septmber-17'!$B$18:$M$291,12,FALSE)</f>
        <v>#N/A</v>
      </c>
    </row>
    <row r="372" spans="1:29" s="38" customFormat="1" ht="30" customHeight="1" x14ac:dyDescent="0.25">
      <c r="A372" s="1482"/>
      <c r="B372" s="1391"/>
      <c r="C372" s="1368"/>
      <c r="D372" s="1485"/>
      <c r="E372" s="1385"/>
      <c r="F372" s="295"/>
      <c r="G372" s="1275">
        <v>42993.115277777775</v>
      </c>
      <c r="H372" s="1275">
        <v>42993.306944444441</v>
      </c>
      <c r="I372" s="295"/>
      <c r="J372" s="295"/>
      <c r="K372" s="296"/>
      <c r="L372" s="111">
        <f t="shared" si="24"/>
        <v>0</v>
      </c>
      <c r="M372" s="111">
        <f t="shared" si="25"/>
        <v>0</v>
      </c>
      <c r="N372" s="111">
        <f t="shared" si="26"/>
        <v>0</v>
      </c>
      <c r="O372" s="111">
        <f t="shared" si="27"/>
        <v>0.19166666666569654</v>
      </c>
      <c r="P372" s="295"/>
      <c r="Q372" s="295"/>
      <c r="R372" s="295"/>
      <c r="S372" s="1276" t="s">
        <v>66</v>
      </c>
      <c r="T372" s="1277" t="s">
        <v>595</v>
      </c>
      <c r="U372" s="297"/>
      <c r="V372" s="129"/>
      <c r="W372" s="68"/>
      <c r="X372" s="69"/>
      <c r="Y372" s="70"/>
      <c r="Z372" s="71"/>
      <c r="AA372" s="130"/>
      <c r="AB372" s="102"/>
      <c r="AC372" s="1228" t="e">
        <f>VLOOKUP(B372,'AVBT_Septmber-17'!$B$18:$M$291,12,FALSE)</f>
        <v>#N/A</v>
      </c>
    </row>
    <row r="373" spans="1:29" s="38" customFormat="1" ht="30" customHeight="1" x14ac:dyDescent="0.25">
      <c r="A373" s="1482"/>
      <c r="B373" s="1391"/>
      <c r="C373" s="1368"/>
      <c r="D373" s="1485"/>
      <c r="E373" s="1385"/>
      <c r="F373" s="295"/>
      <c r="G373" s="1275">
        <v>42995.170138888891</v>
      </c>
      <c r="H373" s="1275">
        <v>42996.415277777778</v>
      </c>
      <c r="I373" s="295"/>
      <c r="J373" s="295"/>
      <c r="K373" s="296"/>
      <c r="L373" s="111">
        <f t="shared" si="24"/>
        <v>0</v>
      </c>
      <c r="M373" s="111">
        <f t="shared" si="25"/>
        <v>0</v>
      </c>
      <c r="N373" s="111">
        <f t="shared" si="26"/>
        <v>0</v>
      </c>
      <c r="O373" s="111">
        <f t="shared" si="27"/>
        <v>1.2451388888875954</v>
      </c>
      <c r="P373" s="295"/>
      <c r="Q373" s="295"/>
      <c r="R373" s="295"/>
      <c r="S373" s="1276" t="s">
        <v>66</v>
      </c>
      <c r="T373" s="1277" t="s">
        <v>595</v>
      </c>
      <c r="U373" s="297"/>
      <c r="V373" s="129"/>
      <c r="W373" s="68"/>
      <c r="X373" s="69"/>
      <c r="Y373" s="70"/>
      <c r="Z373" s="71"/>
      <c r="AA373" s="130"/>
      <c r="AB373" s="102"/>
      <c r="AC373" s="1228" t="e">
        <f>VLOOKUP(B373,'AVBT_Septmber-17'!$B$18:$M$291,12,FALSE)</f>
        <v>#N/A</v>
      </c>
    </row>
    <row r="374" spans="1:29" s="38" customFormat="1" ht="30" customHeight="1" x14ac:dyDescent="0.25">
      <c r="A374" s="1482"/>
      <c r="B374" s="1391"/>
      <c r="C374" s="1368"/>
      <c r="D374" s="1485"/>
      <c r="E374" s="1385"/>
      <c r="F374" s="295"/>
      <c r="G374" s="1275">
        <v>42997.173611111109</v>
      </c>
      <c r="H374" s="1275">
        <v>42997.320138888892</v>
      </c>
      <c r="I374" s="295"/>
      <c r="J374" s="295"/>
      <c r="K374" s="296"/>
      <c r="L374" s="111">
        <f t="shared" si="24"/>
        <v>0</v>
      </c>
      <c r="M374" s="111">
        <f t="shared" si="25"/>
        <v>0</v>
      </c>
      <c r="N374" s="111">
        <f t="shared" si="26"/>
        <v>0</v>
      </c>
      <c r="O374" s="111">
        <f t="shared" si="27"/>
        <v>0.14652777778246673</v>
      </c>
      <c r="P374" s="295"/>
      <c r="Q374" s="295"/>
      <c r="R374" s="295"/>
      <c r="S374" s="1276" t="s">
        <v>66</v>
      </c>
      <c r="T374" s="1277" t="s">
        <v>595</v>
      </c>
      <c r="U374" s="297"/>
      <c r="V374" s="129"/>
      <c r="W374" s="68"/>
      <c r="X374" s="69"/>
      <c r="Y374" s="70"/>
      <c r="Z374" s="71"/>
      <c r="AA374" s="130"/>
      <c r="AB374" s="102"/>
      <c r="AC374" s="1228" t="e">
        <f>VLOOKUP(B374,'AVBT_Septmber-17'!$B$18:$M$291,12,FALSE)</f>
        <v>#N/A</v>
      </c>
    </row>
    <row r="375" spans="1:29" s="38" customFormat="1" ht="30" customHeight="1" x14ac:dyDescent="0.25">
      <c r="A375" s="1482"/>
      <c r="B375" s="1391"/>
      <c r="C375" s="1368"/>
      <c r="D375" s="1485"/>
      <c r="E375" s="1385"/>
      <c r="F375" s="295"/>
      <c r="G375" s="1275">
        <v>43000.17083333333</v>
      </c>
      <c r="H375" s="1275">
        <v>43000.280555555553</v>
      </c>
      <c r="I375" s="295"/>
      <c r="J375" s="295"/>
      <c r="K375" s="296"/>
      <c r="L375" s="111">
        <f t="shared" si="24"/>
        <v>0</v>
      </c>
      <c r="M375" s="111">
        <f t="shared" si="25"/>
        <v>0</v>
      </c>
      <c r="N375" s="111">
        <f t="shared" si="26"/>
        <v>0</v>
      </c>
      <c r="O375" s="111">
        <f t="shared" si="27"/>
        <v>0.10972222222335404</v>
      </c>
      <c r="P375" s="295"/>
      <c r="Q375" s="295"/>
      <c r="R375" s="295"/>
      <c r="S375" s="1276" t="s">
        <v>66</v>
      </c>
      <c r="T375" s="1277" t="s">
        <v>743</v>
      </c>
      <c r="U375" s="297"/>
      <c r="V375" s="129"/>
      <c r="W375" s="68"/>
      <c r="X375" s="69"/>
      <c r="Y375" s="70"/>
      <c r="Z375" s="71"/>
      <c r="AA375" s="130"/>
      <c r="AB375" s="102"/>
      <c r="AC375" s="1228" t="e">
        <f>VLOOKUP(B375,'AVBT_Septmber-17'!$B$18:$M$291,12,FALSE)</f>
        <v>#N/A</v>
      </c>
    </row>
    <row r="376" spans="1:29" s="38" customFormat="1" ht="30" customHeight="1" x14ac:dyDescent="0.25">
      <c r="A376" s="1482"/>
      <c r="B376" s="1391"/>
      <c r="C376" s="1368"/>
      <c r="D376" s="1485"/>
      <c r="E376" s="1385"/>
      <c r="F376" s="295"/>
      <c r="G376" s="1275">
        <v>43001.173611111109</v>
      </c>
      <c r="H376" s="1275">
        <v>43001.29583333333</v>
      </c>
      <c r="I376" s="295"/>
      <c r="J376" s="295"/>
      <c r="K376" s="296"/>
      <c r="L376" s="111">
        <f t="shared" si="24"/>
        <v>0</v>
      </c>
      <c r="M376" s="111">
        <f t="shared" si="25"/>
        <v>0</v>
      </c>
      <c r="N376" s="111">
        <f t="shared" si="26"/>
        <v>0</v>
      </c>
      <c r="O376" s="111">
        <f t="shared" si="27"/>
        <v>0.12222222222044365</v>
      </c>
      <c r="P376" s="295"/>
      <c r="Q376" s="295"/>
      <c r="R376" s="295"/>
      <c r="S376" s="1276" t="s">
        <v>66</v>
      </c>
      <c r="T376" s="1277" t="s">
        <v>744</v>
      </c>
      <c r="U376" s="297"/>
      <c r="V376" s="129"/>
      <c r="W376" s="68"/>
      <c r="X376" s="69"/>
      <c r="Y376" s="70"/>
      <c r="Z376" s="71"/>
      <c r="AA376" s="130"/>
      <c r="AB376" s="102"/>
      <c r="AC376" s="1228" t="e">
        <f>VLOOKUP(B376,'AVBT_Septmber-17'!$B$18:$M$291,12,FALSE)</f>
        <v>#N/A</v>
      </c>
    </row>
    <row r="377" spans="1:29" s="38" customFormat="1" ht="30" customHeight="1" x14ac:dyDescent="0.25">
      <c r="A377" s="1482"/>
      <c r="B377" s="1391"/>
      <c r="C377" s="1368"/>
      <c r="D377" s="1485"/>
      <c r="E377" s="1385"/>
      <c r="F377" s="295"/>
      <c r="G377" s="1275">
        <v>43001.763194444444</v>
      </c>
      <c r="H377" s="1275">
        <v>43003.463194444441</v>
      </c>
      <c r="I377" s="295"/>
      <c r="J377" s="295"/>
      <c r="K377" s="296"/>
      <c r="L377" s="111">
        <f t="shared" si="24"/>
        <v>0</v>
      </c>
      <c r="M377" s="111">
        <f t="shared" si="25"/>
        <v>0</v>
      </c>
      <c r="N377" s="111">
        <f t="shared" si="26"/>
        <v>0</v>
      </c>
      <c r="O377" s="111">
        <f t="shared" si="27"/>
        <v>1.6999999999970896</v>
      </c>
      <c r="P377" s="295"/>
      <c r="Q377" s="295"/>
      <c r="R377" s="295"/>
      <c r="S377" s="1276" t="s">
        <v>66</v>
      </c>
      <c r="T377" s="1277" t="s">
        <v>744</v>
      </c>
      <c r="U377" s="297"/>
      <c r="V377" s="129"/>
      <c r="W377" s="68"/>
      <c r="X377" s="69"/>
      <c r="Y377" s="70"/>
      <c r="Z377" s="71"/>
      <c r="AA377" s="130"/>
      <c r="AB377" s="102"/>
      <c r="AC377" s="1228" t="e">
        <f>VLOOKUP(B377,'AVBT_Septmber-17'!$B$18:$M$291,12,FALSE)</f>
        <v>#N/A</v>
      </c>
    </row>
    <row r="378" spans="1:29" s="38" customFormat="1" ht="30" customHeight="1" x14ac:dyDescent="0.25">
      <c r="A378" s="1482"/>
      <c r="B378" s="1391"/>
      <c r="C378" s="1368"/>
      <c r="D378" s="1485"/>
      <c r="E378" s="1385"/>
      <c r="F378" s="295"/>
      <c r="G378" s="1275">
        <v>43003.679166666669</v>
      </c>
      <c r="H378" s="1275">
        <v>43004.40902777778</v>
      </c>
      <c r="I378" s="295"/>
      <c r="J378" s="295"/>
      <c r="K378" s="296"/>
      <c r="L378" s="111">
        <f>IF(RIGHT(S378)="T",(+H378-G378),0)</f>
        <v>0</v>
      </c>
      <c r="M378" s="111">
        <f>IF(RIGHT(S378)="U",(+H378-G378),0)</f>
        <v>0</v>
      </c>
      <c r="N378" s="111">
        <f>IF(RIGHT(S378)="C",(+H378-G378),0)</f>
        <v>0</v>
      </c>
      <c r="O378" s="111">
        <f>IF(RIGHT(S378)="D",(+H378-G378),0)</f>
        <v>0.72986111111094942</v>
      </c>
      <c r="P378" s="295"/>
      <c r="Q378" s="295"/>
      <c r="R378" s="295"/>
      <c r="S378" s="1276" t="s">
        <v>66</v>
      </c>
      <c r="T378" s="1277" t="s">
        <v>744</v>
      </c>
      <c r="U378" s="297"/>
      <c r="V378" s="129"/>
      <c r="W378" s="68"/>
      <c r="X378" s="69"/>
      <c r="Y378" s="70"/>
      <c r="Z378" s="71"/>
      <c r="AA378" s="130"/>
      <c r="AB378" s="102"/>
      <c r="AC378" s="1228" t="e">
        <f>VLOOKUP(B378,'AVBT_Septmber-17'!$B$18:$M$291,12,FALSE)</f>
        <v>#N/A</v>
      </c>
    </row>
    <row r="379" spans="1:29" s="38" customFormat="1" ht="30" customHeight="1" x14ac:dyDescent="0.25">
      <c r="A379" s="1482"/>
      <c r="B379" s="1391"/>
      <c r="C379" s="1368"/>
      <c r="D379" s="1485"/>
      <c r="E379" s="1385"/>
      <c r="F379" s="295"/>
      <c r="G379" s="1275">
        <v>43004.689583333333</v>
      </c>
      <c r="H379" s="1275">
        <v>43005.636805555558</v>
      </c>
      <c r="I379" s="295"/>
      <c r="J379" s="295"/>
      <c r="K379" s="296"/>
      <c r="L379" s="111">
        <f t="shared" si="20"/>
        <v>0</v>
      </c>
      <c r="M379" s="111">
        <f t="shared" si="21"/>
        <v>0</v>
      </c>
      <c r="N379" s="111">
        <f t="shared" si="22"/>
        <v>0</v>
      </c>
      <c r="O379" s="111">
        <f t="shared" si="23"/>
        <v>0.94722222222480923</v>
      </c>
      <c r="P379" s="295"/>
      <c r="Q379" s="295"/>
      <c r="R379" s="295"/>
      <c r="S379" s="1276" t="s">
        <v>66</v>
      </c>
      <c r="T379" s="1277" t="s">
        <v>745</v>
      </c>
      <c r="U379" s="297"/>
      <c r="V379" s="129"/>
      <c r="W379" s="68"/>
      <c r="X379" s="69"/>
      <c r="Y379" s="70"/>
      <c r="Z379" s="71"/>
      <c r="AA379" s="130"/>
      <c r="AB379" s="102"/>
      <c r="AC379" s="1228" t="e">
        <f>VLOOKUP(B379,'AVBT_Septmber-17'!$B$18:$M$291,12,FALSE)</f>
        <v>#N/A</v>
      </c>
    </row>
    <row r="380" spans="1:29" s="38" customFormat="1" ht="30" customHeight="1" x14ac:dyDescent="0.25">
      <c r="A380" s="1482"/>
      <c r="B380" s="1391"/>
      <c r="C380" s="1368"/>
      <c r="D380" s="1485"/>
      <c r="E380" s="1385"/>
      <c r="F380" s="295"/>
      <c r="G380" s="1275">
        <v>43007.673611111109</v>
      </c>
      <c r="H380" s="1275">
        <v>43008.280555555553</v>
      </c>
      <c r="I380" s="295"/>
      <c r="J380" s="295"/>
      <c r="K380" s="296"/>
      <c r="L380" s="111">
        <f>IF(RIGHT(S380)="T",(+H380-G380),0)</f>
        <v>0</v>
      </c>
      <c r="M380" s="111">
        <f>IF(RIGHT(S380)="U",(+H380-G380),0)</f>
        <v>0</v>
      </c>
      <c r="N380" s="111">
        <f>IF(RIGHT(S380)="C",(+H380-G380),0)</f>
        <v>0</v>
      </c>
      <c r="O380" s="111">
        <f>IF(RIGHT(S380)="D",(+H380-G380),0)</f>
        <v>0.60694444444379769</v>
      </c>
      <c r="P380" s="295"/>
      <c r="Q380" s="295"/>
      <c r="R380" s="295"/>
      <c r="S380" s="1276" t="s">
        <v>66</v>
      </c>
      <c r="T380" s="1277" t="s">
        <v>594</v>
      </c>
      <c r="U380" s="297"/>
      <c r="V380" s="129"/>
      <c r="W380" s="68"/>
      <c r="X380" s="69"/>
      <c r="Y380" s="70"/>
      <c r="Z380" s="71"/>
      <c r="AA380" s="130"/>
      <c r="AB380" s="102"/>
      <c r="AC380" s="1228" t="e">
        <f>VLOOKUP(B380,'AVBT_Septmber-17'!$B$18:$M$291,12,FALSE)</f>
        <v>#N/A</v>
      </c>
    </row>
    <row r="381" spans="1:29" s="38" customFormat="1" ht="30" customHeight="1" x14ac:dyDescent="0.25">
      <c r="A381" s="1482"/>
      <c r="B381" s="1391"/>
      <c r="C381" s="1368"/>
      <c r="D381" s="1485"/>
      <c r="E381" s="1385"/>
      <c r="F381" s="295"/>
      <c r="G381" s="1275">
        <v>43008.673611111109</v>
      </c>
      <c r="H381" s="1275">
        <v>43008.943055555559</v>
      </c>
      <c r="I381" s="295"/>
      <c r="J381" s="295"/>
      <c r="K381" s="296"/>
      <c r="L381" s="111">
        <f>IF(RIGHT(S381)="T",(+H381-G381),0)</f>
        <v>0</v>
      </c>
      <c r="M381" s="111">
        <f>IF(RIGHT(S381)="U",(+H381-G381),0)</f>
        <v>0</v>
      </c>
      <c r="N381" s="111">
        <f>IF(RIGHT(S381)="C",(+H381-G381),0)</f>
        <v>0</v>
      </c>
      <c r="O381" s="111">
        <f>IF(RIGHT(S381)="D",(+H381-G381),0)</f>
        <v>0.26944444444961846</v>
      </c>
      <c r="P381" s="295"/>
      <c r="Q381" s="295"/>
      <c r="R381" s="295"/>
      <c r="S381" s="1276" t="s">
        <v>66</v>
      </c>
      <c r="T381" s="1277" t="s">
        <v>594</v>
      </c>
      <c r="U381" s="297"/>
      <c r="V381" s="129"/>
      <c r="W381" s="68"/>
      <c r="X381" s="69"/>
      <c r="Y381" s="70"/>
      <c r="Z381" s="71"/>
      <c r="AA381" s="130"/>
      <c r="AB381" s="102"/>
      <c r="AC381" s="1228" t="e">
        <f>VLOOKUP(B381,'AVBT_Septmber-17'!$B$18:$M$291,12,FALSE)</f>
        <v>#N/A</v>
      </c>
    </row>
    <row r="382" spans="1:29" s="38" customFormat="1" ht="30" customHeight="1" thickBot="1" x14ac:dyDescent="0.3">
      <c r="A382" s="82"/>
      <c r="B382" s="83"/>
      <c r="C382" s="84" t="s">
        <v>56</v>
      </c>
      <c r="D382" s="109"/>
      <c r="E382" s="1052"/>
      <c r="F382" s="86" t="s">
        <v>54</v>
      </c>
      <c r="G382" s="87"/>
      <c r="H382" s="87"/>
      <c r="I382" s="86" t="s">
        <v>54</v>
      </c>
      <c r="J382" s="86" t="s">
        <v>54</v>
      </c>
      <c r="K382" s="158"/>
      <c r="L382" s="88">
        <f>SUM(L362:L381)</f>
        <v>0</v>
      </c>
      <c r="M382" s="88">
        <f>SUM(M362:M381)</f>
        <v>0</v>
      </c>
      <c r="N382" s="88">
        <f>SUM(N362:N381)</f>
        <v>0</v>
      </c>
      <c r="O382" s="88">
        <f>SUM(O362:O381)</f>
        <v>13.199305555564933</v>
      </c>
      <c r="P382" s="86" t="s">
        <v>54</v>
      </c>
      <c r="Q382" s="86" t="s">
        <v>54</v>
      </c>
      <c r="R382" s="86" t="s">
        <v>54</v>
      </c>
      <c r="S382" s="195"/>
      <c r="T382" s="116"/>
      <c r="U382" s="83"/>
      <c r="V382" s="128">
        <f>$AB$15-((N382*24))</f>
        <v>720</v>
      </c>
      <c r="W382" s="197">
        <v>515</v>
      </c>
      <c r="X382" s="185">
        <v>76.48</v>
      </c>
      <c r="Y382" s="198">
        <f>W382*X382</f>
        <v>39387.200000000004</v>
      </c>
      <c r="Z382" s="128">
        <f>(Y382*(V382-L382*24))/V382</f>
        <v>39387.200000000004</v>
      </c>
      <c r="AA382" s="95">
        <f>(Z382/Y382)*100</f>
        <v>100</v>
      </c>
      <c r="AB382" s="102"/>
      <c r="AC382" s="1228" t="e">
        <f>VLOOKUP(B382,'AVBT_Septmber-17'!$B$18:$M$291,12,FALSE)</f>
        <v>#N/A</v>
      </c>
    </row>
    <row r="383" spans="1:29" s="38" customFormat="1" ht="30" customHeight="1" x14ac:dyDescent="0.25">
      <c r="A383" s="1486">
        <v>95</v>
      </c>
      <c r="B383" s="1483" t="s">
        <v>253</v>
      </c>
      <c r="C383" s="1377" t="s">
        <v>254</v>
      </c>
      <c r="D383" s="1489">
        <v>76.48</v>
      </c>
      <c r="E383" s="1490" t="s">
        <v>53</v>
      </c>
      <c r="F383" s="295"/>
      <c r="G383" s="78"/>
      <c r="H383" s="78"/>
      <c r="I383" s="295"/>
      <c r="J383" s="295"/>
      <c r="K383" s="296"/>
      <c r="L383" s="111">
        <f t="shared" ref="L383:L385" si="28">IF(RIGHT(S383)="T",(+H383-G383),0)</f>
        <v>0</v>
      </c>
      <c r="M383" s="111">
        <f t="shared" ref="M383:M385" si="29">IF(RIGHT(S383)="U",(+H383-G383),0)</f>
        <v>0</v>
      </c>
      <c r="N383" s="111">
        <f t="shared" ref="N383:N385" si="30">IF(RIGHT(S383)="C",(+H383-G383),0)</f>
        <v>0</v>
      </c>
      <c r="O383" s="111">
        <f t="shared" ref="O383:O385" si="31">IF(RIGHT(S383)="D",(+H383-G383),0)</f>
        <v>0</v>
      </c>
      <c r="P383" s="295"/>
      <c r="Q383" s="295"/>
      <c r="R383" s="295"/>
      <c r="S383" s="1267"/>
      <c r="T383" s="1268"/>
      <c r="U383" s="297"/>
      <c r="V383" s="129"/>
      <c r="W383" s="68"/>
      <c r="X383" s="69"/>
      <c r="Y383" s="70"/>
      <c r="Z383" s="71"/>
      <c r="AA383" s="130"/>
      <c r="AB383" s="102"/>
      <c r="AC383" s="1228" t="e">
        <f>VLOOKUP(B383,'AVBT_Septmber-17'!$B$18:$M$291,12,FALSE)</f>
        <v>#VALUE!</v>
      </c>
    </row>
    <row r="384" spans="1:29" s="38" customFormat="1" ht="30" customHeight="1" x14ac:dyDescent="0.25">
      <c r="A384" s="1487"/>
      <c r="B384" s="1488"/>
      <c r="C384" s="1378"/>
      <c r="D384" s="1485"/>
      <c r="E384" s="1385"/>
      <c r="F384" s="295"/>
      <c r="G384" s="78"/>
      <c r="H384" s="78"/>
      <c r="I384" s="295"/>
      <c r="J384" s="295"/>
      <c r="K384" s="296"/>
      <c r="L384" s="111">
        <f t="shared" si="28"/>
        <v>0</v>
      </c>
      <c r="M384" s="111">
        <f t="shared" si="29"/>
        <v>0</v>
      </c>
      <c r="N384" s="111">
        <f t="shared" si="30"/>
        <v>0</v>
      </c>
      <c r="O384" s="111">
        <f t="shared" si="31"/>
        <v>0</v>
      </c>
      <c r="P384" s="295"/>
      <c r="Q384" s="295"/>
      <c r="R384" s="295"/>
      <c r="S384" s="1267"/>
      <c r="T384" s="1268"/>
      <c r="U384" s="297"/>
      <c r="V384" s="129"/>
      <c r="W384" s="68"/>
      <c r="X384" s="69"/>
      <c r="Y384" s="70"/>
      <c r="Z384" s="71"/>
      <c r="AA384" s="130"/>
      <c r="AB384" s="102"/>
      <c r="AC384" s="1228" t="e">
        <f>VLOOKUP(B384,'AVBT_Septmber-17'!$B$18:$M$291,12,FALSE)</f>
        <v>#N/A</v>
      </c>
    </row>
    <row r="385" spans="1:39" s="38" customFormat="1" ht="30" customHeight="1" x14ac:dyDescent="0.25">
      <c r="A385" s="1487"/>
      <c r="B385" s="1488"/>
      <c r="C385" s="1378"/>
      <c r="D385" s="1485"/>
      <c r="E385" s="1385"/>
      <c r="F385" s="295"/>
      <c r="G385" s="78"/>
      <c r="H385" s="78"/>
      <c r="I385" s="295"/>
      <c r="J385" s="295"/>
      <c r="K385" s="296"/>
      <c r="L385" s="111">
        <f t="shared" si="28"/>
        <v>0</v>
      </c>
      <c r="M385" s="111">
        <f t="shared" si="29"/>
        <v>0</v>
      </c>
      <c r="N385" s="111">
        <f t="shared" si="30"/>
        <v>0</v>
      </c>
      <c r="O385" s="111">
        <f t="shared" si="31"/>
        <v>0</v>
      </c>
      <c r="P385" s="295"/>
      <c r="Q385" s="295"/>
      <c r="R385" s="295"/>
      <c r="S385" s="1267"/>
      <c r="T385" s="1268"/>
      <c r="U385" s="297"/>
      <c r="V385" s="129"/>
      <c r="W385" s="68"/>
      <c r="X385" s="69"/>
      <c r="Y385" s="70"/>
      <c r="Z385" s="71"/>
      <c r="AA385" s="130"/>
      <c r="AB385" s="102"/>
      <c r="AC385" s="1228" t="e">
        <f>VLOOKUP(B385,'AVBT_Septmber-17'!$B$18:$M$291,12,FALSE)</f>
        <v>#N/A</v>
      </c>
    </row>
    <row r="386" spans="1:39" s="38" customFormat="1" ht="30" customHeight="1" thickBot="1" x14ac:dyDescent="0.3">
      <c r="A386" s="82"/>
      <c r="B386" s="83"/>
      <c r="C386" s="84" t="s">
        <v>56</v>
      </c>
      <c r="D386" s="83"/>
      <c r="E386" s="177"/>
      <c r="F386" s="86" t="s">
        <v>54</v>
      </c>
      <c r="G386" s="87"/>
      <c r="H386" s="87"/>
      <c r="I386" s="86" t="s">
        <v>54</v>
      </c>
      <c r="J386" s="86" t="s">
        <v>54</v>
      </c>
      <c r="K386" s="158"/>
      <c r="L386" s="88">
        <f>SUM(L383:L385)</f>
        <v>0</v>
      </c>
      <c r="M386" s="88">
        <f>SUM(M383:M385)</f>
        <v>0</v>
      </c>
      <c r="N386" s="88">
        <f>SUM(N383:N385)</f>
        <v>0</v>
      </c>
      <c r="O386" s="88">
        <f>SUM(O383:O385)</f>
        <v>0</v>
      </c>
      <c r="P386" s="86" t="s">
        <v>54</v>
      </c>
      <c r="Q386" s="86" t="s">
        <v>54</v>
      </c>
      <c r="R386" s="86" t="s">
        <v>54</v>
      </c>
      <c r="S386" s="195"/>
      <c r="T386" s="116"/>
      <c r="U386" s="83"/>
      <c r="V386" s="128">
        <f>$AB$15-((N386*24))</f>
        <v>720</v>
      </c>
      <c r="W386" s="197">
        <v>515</v>
      </c>
      <c r="X386" s="185">
        <v>76.48</v>
      </c>
      <c r="Y386" s="198">
        <f>W386*X386</f>
        <v>39387.200000000004</v>
      </c>
      <c r="Z386" s="128">
        <f>(Y386*(V386-L386*24))/V386</f>
        <v>39387.200000000004</v>
      </c>
      <c r="AA386" s="95">
        <f>(Z386/Y386)*100</f>
        <v>100</v>
      </c>
      <c r="AB386" s="102"/>
      <c r="AC386" s="1228" t="e">
        <f>VLOOKUP(B386,'AVBT_Septmber-17'!$B$18:$M$291,12,FALSE)</f>
        <v>#N/A</v>
      </c>
    </row>
    <row r="387" spans="1:39" s="38" customFormat="1" ht="30" customHeight="1" thickBot="1" x14ac:dyDescent="0.3">
      <c r="A387" s="1057"/>
      <c r="B387" s="141"/>
      <c r="C387" s="140"/>
      <c r="D387" s="141"/>
      <c r="E387" s="1048"/>
      <c r="F387" s="142"/>
      <c r="G387" s="299"/>
      <c r="H387" s="300"/>
      <c r="I387" s="142"/>
      <c r="J387" s="142"/>
      <c r="K387" s="248"/>
      <c r="L387" s="144"/>
      <c r="M387" s="144"/>
      <c r="N387" s="144"/>
      <c r="O387" s="144"/>
      <c r="P387" s="142"/>
      <c r="Q387" s="142"/>
      <c r="R387" s="142"/>
      <c r="S387" s="301"/>
      <c r="T387" s="302"/>
      <c r="U387" s="141"/>
      <c r="V387" s="303"/>
      <c r="W387" s="840"/>
      <c r="X387" s="841"/>
      <c r="Y387" s="842"/>
      <c r="Z387" s="307"/>
      <c r="AA387" s="843"/>
      <c r="AB387" s="102"/>
      <c r="AC387" s="1228" t="e">
        <f>VLOOKUP(B387,'AVBT_Septmber-17'!$B$18:$M$291,12,FALSE)</f>
        <v>#N/A</v>
      </c>
    </row>
    <row r="388" spans="1:39" s="188" customFormat="1" ht="30" customHeight="1" thickBot="1" x14ac:dyDescent="0.3">
      <c r="A388" s="1039"/>
      <c r="B388" s="141"/>
      <c r="C388" s="140" t="s">
        <v>255</v>
      </c>
      <c r="D388" s="141"/>
      <c r="E388" s="1048"/>
      <c r="F388" s="142"/>
      <c r="G388" s="299"/>
      <c r="H388" s="300"/>
      <c r="I388" s="142"/>
      <c r="J388" s="142"/>
      <c r="K388" s="240"/>
      <c r="L388" s="144"/>
      <c r="M388" s="144"/>
      <c r="N388" s="144"/>
      <c r="O388" s="144"/>
      <c r="P388" s="142"/>
      <c r="Q388" s="142"/>
      <c r="R388" s="142"/>
      <c r="S388" s="301"/>
      <c r="T388" s="302"/>
      <c r="U388" s="141"/>
      <c r="V388" s="303"/>
      <c r="W388" s="304"/>
      <c r="X388" s="305"/>
      <c r="Y388" s="306"/>
      <c r="Z388" s="307"/>
      <c r="AA388" s="308"/>
      <c r="AB388" s="230"/>
      <c r="AC388" s="1228" t="e">
        <f>VLOOKUP(B388,'AVBT_Septmber-17'!$B$18:$M$291,12,FALSE)</f>
        <v>#N/A</v>
      </c>
    </row>
    <row r="389" spans="1:39" ht="30" customHeight="1" x14ac:dyDescent="0.25">
      <c r="A389" s="1371">
        <v>1</v>
      </c>
      <c r="B389" s="1339" t="s">
        <v>256</v>
      </c>
      <c r="C389" s="1374" t="s">
        <v>257</v>
      </c>
      <c r="D389" s="1386">
        <v>186.667</v>
      </c>
      <c r="E389" s="1349" t="s">
        <v>53</v>
      </c>
      <c r="F389" s="190" t="s">
        <v>54</v>
      </c>
      <c r="G389" s="1275">
        <v>43005.756249999999</v>
      </c>
      <c r="H389" s="1275">
        <v>43005.954861111109</v>
      </c>
      <c r="I389" s="309"/>
      <c r="J389" s="309"/>
      <c r="K389" s="309"/>
      <c r="L389" s="310">
        <f>IF(RIGHT(S389)="T",(+H389-G389),0)</f>
        <v>0</v>
      </c>
      <c r="M389" s="310">
        <f>IF(RIGHT(S389)="U",(+H389-G389),0)</f>
        <v>0</v>
      </c>
      <c r="N389" s="310">
        <f>IF(RIGHT(S389)="C",(+H389-G389),0)</f>
        <v>0</v>
      </c>
      <c r="O389" s="310">
        <f>IF(RIGHT(S389)="D",(+H389-G389),0)</f>
        <v>0.19861111111094942</v>
      </c>
      <c r="P389" s="282"/>
      <c r="Q389" s="282"/>
      <c r="R389" s="282"/>
      <c r="S389" s="1276" t="s">
        <v>168</v>
      </c>
      <c r="T389" s="1277" t="s">
        <v>746</v>
      </c>
      <c r="U389" s="282"/>
      <c r="V389" s="311"/>
      <c r="W389" s="312"/>
      <c r="X389" s="312"/>
      <c r="Y389" s="312"/>
      <c r="Z389" s="1249"/>
      <c r="AA389" s="313"/>
      <c r="AB389" s="28"/>
      <c r="AC389" s="1228" t="e">
        <f>VLOOKUP(B389,'AVBT_Septmber-17'!$B$18:$M$291,12,FALSE)</f>
        <v>#VALUE!</v>
      </c>
      <c r="AH389" s="314"/>
      <c r="AI389" s="314"/>
      <c r="AJ389" s="314"/>
      <c r="AK389" s="314"/>
      <c r="AL389" s="314"/>
      <c r="AM389" s="11"/>
    </row>
    <row r="390" spans="1:39" ht="30" customHeight="1" x14ac:dyDescent="0.25">
      <c r="A390" s="1491"/>
      <c r="B390" s="1379"/>
      <c r="C390" s="1492"/>
      <c r="D390" s="1387"/>
      <c r="E390" s="1461"/>
      <c r="F390" s="168"/>
      <c r="G390" s="78"/>
      <c r="H390" s="78"/>
      <c r="I390" s="315"/>
      <c r="J390" s="315"/>
      <c r="K390" s="315"/>
      <c r="L390" s="316">
        <f>IF(RIGHT(S390)="T",(+H390-G390),0)</f>
        <v>0</v>
      </c>
      <c r="M390" s="317">
        <f>IF(RIGHT(S390)="U",(+H390-G390),0)</f>
        <v>0</v>
      </c>
      <c r="N390" s="317">
        <f>IF(RIGHT(S390)="C",(+H390-G390),0)</f>
        <v>0</v>
      </c>
      <c r="O390" s="317">
        <f>IF(RIGHT(S390)="D",(+H390-G390),0)</f>
        <v>0</v>
      </c>
      <c r="P390" s="65"/>
      <c r="Q390" s="65"/>
      <c r="R390" s="65"/>
      <c r="S390" s="866"/>
      <c r="T390" s="80"/>
      <c r="U390" s="65"/>
      <c r="V390" s="311"/>
      <c r="W390" s="318"/>
      <c r="X390" s="318"/>
      <c r="Y390" s="318"/>
      <c r="Z390" s="1250"/>
      <c r="AA390" s="319"/>
      <c r="AB390" s="28"/>
      <c r="AC390" s="1228" t="e">
        <f>VLOOKUP(B390,'AVBT_Septmber-17'!$B$18:$M$291,12,FALSE)</f>
        <v>#N/A</v>
      </c>
      <c r="AH390" s="314"/>
      <c r="AI390" s="314"/>
      <c r="AJ390" s="314"/>
      <c r="AK390" s="314"/>
      <c r="AL390" s="314"/>
      <c r="AM390" s="11"/>
    </row>
    <row r="391" spans="1:39" s="188" customFormat="1" ht="30" customHeight="1" thickBot="1" x14ac:dyDescent="0.3">
      <c r="A391" s="174"/>
      <c r="B391" s="83"/>
      <c r="C391" s="176" t="s">
        <v>56</v>
      </c>
      <c r="D391" s="175"/>
      <c r="E391" s="177"/>
      <c r="F391" s="178" t="s">
        <v>54</v>
      </c>
      <c r="G391" s="179"/>
      <c r="H391" s="179"/>
      <c r="I391" s="178" t="s">
        <v>54</v>
      </c>
      <c r="J391" s="178" t="s">
        <v>54</v>
      </c>
      <c r="K391" s="320"/>
      <c r="L391" s="192">
        <f>SUM(L389:L390)</f>
        <v>0</v>
      </c>
      <c r="M391" s="192">
        <f>SUM(M389:M390)</f>
        <v>0</v>
      </c>
      <c r="N391" s="192">
        <f>SUM(N389:N390)</f>
        <v>0</v>
      </c>
      <c r="O391" s="192">
        <f>SUM(O389:O390)</f>
        <v>0.19861111111094942</v>
      </c>
      <c r="P391" s="178" t="s">
        <v>54</v>
      </c>
      <c r="Q391" s="178" t="s">
        <v>54</v>
      </c>
      <c r="R391" s="178" t="s">
        <v>54</v>
      </c>
      <c r="S391" s="175"/>
      <c r="T391" s="182"/>
      <c r="U391" s="175"/>
      <c r="V391" s="212">
        <f>$AB$15-((N391*24))</f>
        <v>720</v>
      </c>
      <c r="W391" s="321">
        <v>132</v>
      </c>
      <c r="X391" s="322">
        <v>186.667</v>
      </c>
      <c r="Y391" s="323">
        <f>W391*X391</f>
        <v>24640.044000000002</v>
      </c>
      <c r="Z391" s="324">
        <f>(Y391*(V391-L391*24))/V391</f>
        <v>24640.043999999998</v>
      </c>
      <c r="AA391" s="910">
        <f>(Z391/Y391)*100</f>
        <v>99.999999999999986</v>
      </c>
      <c r="AC391" s="1228" t="e">
        <f>VLOOKUP(B391,'AVBT_Septmber-17'!$B$18:$M$291,12,FALSE)</f>
        <v>#N/A</v>
      </c>
    </row>
    <row r="392" spans="1:39" s="76" customFormat="1" ht="30" customHeight="1" x14ac:dyDescent="0.25">
      <c r="A392" s="1361">
        <v>2</v>
      </c>
      <c r="B392" s="1339" t="s">
        <v>258</v>
      </c>
      <c r="C392" s="1377" t="s">
        <v>259</v>
      </c>
      <c r="D392" s="1369">
        <v>186.667</v>
      </c>
      <c r="E392" s="1028" t="s">
        <v>53</v>
      </c>
      <c r="F392" s="124" t="s">
        <v>54</v>
      </c>
      <c r="G392" s="78"/>
      <c r="H392" s="78"/>
      <c r="I392" s="124"/>
      <c r="J392" s="1020"/>
      <c r="K392" s="231"/>
      <c r="L392" s="316">
        <f>IF(RIGHT(S392)="T",(+H392-G392),0)</f>
        <v>0</v>
      </c>
      <c r="M392" s="317">
        <f>IF(RIGHT(S392)="U",(+H392-G392),0)</f>
        <v>0</v>
      </c>
      <c r="N392" s="317">
        <f>IF(RIGHT(S392)="C",(+H392-G392),0)</f>
        <v>0</v>
      </c>
      <c r="O392" s="803">
        <f>IF(RIGHT(S392)="D",(+H392-G392),0)</f>
        <v>0</v>
      </c>
      <c r="P392" s="66"/>
      <c r="Q392" s="66"/>
      <c r="R392" s="66"/>
      <c r="S392" s="866"/>
      <c r="T392" s="80"/>
      <c r="U392" s="66"/>
      <c r="V392" s="125"/>
      <c r="W392" s="1026"/>
      <c r="X392" s="1020"/>
      <c r="Y392" s="126"/>
      <c r="Z392" s="125"/>
      <c r="AA392" s="127"/>
      <c r="AB392" s="75"/>
      <c r="AC392" s="1228" t="e">
        <f>VLOOKUP(B392,'AVBT_Septmber-17'!$B$18:$M$291,12,FALSE)</f>
        <v>#VALUE!</v>
      </c>
      <c r="AD392" s="326"/>
      <c r="AE392" s="326"/>
      <c r="AF392" s="326"/>
      <c r="AG392" s="326"/>
      <c r="AH392" s="326"/>
      <c r="AI392" s="326"/>
      <c r="AJ392" s="326"/>
      <c r="AK392" s="326"/>
      <c r="AL392" s="326"/>
      <c r="AM392" s="326"/>
    </row>
    <row r="393" spans="1:39" s="76" customFormat="1" ht="30" customHeight="1" x14ac:dyDescent="0.25">
      <c r="A393" s="1362"/>
      <c r="B393" s="1379"/>
      <c r="C393" s="1378"/>
      <c r="D393" s="1370"/>
      <c r="E393" s="1029"/>
      <c r="F393" s="63"/>
      <c r="G393" s="78"/>
      <c r="H393" s="78"/>
      <c r="I393" s="63"/>
      <c r="J393" s="1021"/>
      <c r="K393" s="236"/>
      <c r="L393" s="316">
        <f>IF(RIGHT(S393)="T",(+H393-G393),0)</f>
        <v>0</v>
      </c>
      <c r="M393" s="317">
        <f>IF(RIGHT(S393)="U",(+H393-G393),0)</f>
        <v>0</v>
      </c>
      <c r="N393" s="317">
        <f>IF(RIGHT(S393)="C",(+H393-G393),0)</f>
        <v>0</v>
      </c>
      <c r="O393" s="803">
        <f>IF(RIGHT(S393)="D",(+H393-G393),0)</f>
        <v>0</v>
      </c>
      <c r="P393" s="65"/>
      <c r="Q393" s="65"/>
      <c r="R393" s="65"/>
      <c r="S393" s="866"/>
      <c r="T393" s="80"/>
      <c r="U393" s="65"/>
      <c r="V393" s="201"/>
      <c r="W393" s="1027"/>
      <c r="X393" s="1021"/>
      <c r="Y393" s="202"/>
      <c r="Z393" s="201"/>
      <c r="AA393" s="249"/>
      <c r="AB393" s="75"/>
      <c r="AC393" s="1228" t="e">
        <f>VLOOKUP(B393,'AVBT_Septmber-17'!$B$18:$M$291,12,FALSE)</f>
        <v>#N/A</v>
      </c>
      <c r="AD393" s="326"/>
      <c r="AE393" s="326"/>
      <c r="AF393" s="326"/>
      <c r="AG393" s="326"/>
      <c r="AH393" s="326"/>
      <c r="AI393" s="326"/>
      <c r="AJ393" s="326"/>
      <c r="AK393" s="326"/>
      <c r="AL393" s="326"/>
      <c r="AM393" s="326"/>
    </row>
    <row r="394" spans="1:39" s="38" customFormat="1" ht="30" customHeight="1" thickBot="1" x14ac:dyDescent="0.3">
      <c r="A394" s="327"/>
      <c r="B394" s="141"/>
      <c r="C394" s="329" t="s">
        <v>56</v>
      </c>
      <c r="D394" s="328"/>
      <c r="E394" s="1031"/>
      <c r="F394" s="330" t="s">
        <v>54</v>
      </c>
      <c r="G394" s="331"/>
      <c r="H394" s="331"/>
      <c r="I394" s="330" t="s">
        <v>54</v>
      </c>
      <c r="J394" s="330" t="s">
        <v>54</v>
      </c>
      <c r="K394" s="220"/>
      <c r="L394" s="332">
        <f>SUM(L392:L393)</f>
        <v>0</v>
      </c>
      <c r="M394" s="332">
        <f>SUM(M392:M393)</f>
        <v>0</v>
      </c>
      <c r="N394" s="332">
        <f>SUM(N392:N393)</f>
        <v>0</v>
      </c>
      <c r="O394" s="332">
        <f>SUM(O392:O393)</f>
        <v>0</v>
      </c>
      <c r="P394" s="330" t="s">
        <v>54</v>
      </c>
      <c r="Q394" s="330" t="s">
        <v>54</v>
      </c>
      <c r="R394" s="330" t="s">
        <v>54</v>
      </c>
      <c r="S394" s="333"/>
      <c r="T394" s="334"/>
      <c r="U394" s="328"/>
      <c r="V394" s="201">
        <f>$AB$15-((N394*24))</f>
        <v>720</v>
      </c>
      <c r="W394" s="1027">
        <v>132</v>
      </c>
      <c r="X394" s="1021">
        <v>186.667</v>
      </c>
      <c r="Y394" s="202">
        <f>W394*X394</f>
        <v>24640.044000000002</v>
      </c>
      <c r="Z394" s="201">
        <f>(Y394*(V394-L394*24))/V394</f>
        <v>24640.043999999998</v>
      </c>
      <c r="AA394" s="335">
        <f>(Z394/Y394)*100</f>
        <v>99.999999999999986</v>
      </c>
      <c r="AC394" s="1228" t="e">
        <f>VLOOKUP(B394,'AVBT_Septmber-17'!$B$18:$M$291,12,FALSE)</f>
        <v>#N/A</v>
      </c>
    </row>
    <row r="395" spans="1:39" s="38" customFormat="1" ht="32.25" customHeight="1" x14ac:dyDescent="0.25">
      <c r="A395" s="1363">
        <v>3</v>
      </c>
      <c r="B395" s="1365" t="s">
        <v>556</v>
      </c>
      <c r="C395" s="1367" t="s">
        <v>260</v>
      </c>
      <c r="D395" s="1369">
        <v>180.28700000000001</v>
      </c>
      <c r="E395" s="1384" t="s">
        <v>53</v>
      </c>
      <c r="F395" s="162" t="s">
        <v>54</v>
      </c>
      <c r="G395" s="1275">
        <v>42985.430555555555</v>
      </c>
      <c r="H395" s="1275">
        <v>42985.555555555555</v>
      </c>
      <c r="I395" s="162" t="s">
        <v>54</v>
      </c>
      <c r="J395" s="162" t="s">
        <v>54</v>
      </c>
      <c r="K395" s="162" t="s">
        <v>54</v>
      </c>
      <c r="L395" s="336">
        <f>IF(RIGHT(S395)="T",(+H395-G395),0)</f>
        <v>0</v>
      </c>
      <c r="M395" s="336">
        <f>IF(RIGHT(S395)="U",(+H395-G395),0)</f>
        <v>0</v>
      </c>
      <c r="N395" s="336">
        <f>IF(RIGHT(S395)="C",(+H395-G395),0)</f>
        <v>0</v>
      </c>
      <c r="O395" s="336">
        <f>IF(RIGHT(S395)="D",(+H395-G395),0)</f>
        <v>0.125</v>
      </c>
      <c r="P395" s="162" t="s">
        <v>54</v>
      </c>
      <c r="Q395" s="162" t="s">
        <v>54</v>
      </c>
      <c r="R395" s="162" t="s">
        <v>54</v>
      </c>
      <c r="S395" s="1276" t="s">
        <v>149</v>
      </c>
      <c r="T395" s="1277" t="s">
        <v>747</v>
      </c>
      <c r="U395" s="164"/>
      <c r="V395" s="165"/>
      <c r="W395" s="166"/>
      <c r="X395" s="166"/>
      <c r="Y395" s="166"/>
      <c r="Z395" s="1236"/>
      <c r="AA395" s="167"/>
      <c r="AC395" s="1228" t="e">
        <f>VLOOKUP(B395,'AVBT_Septmber-17'!$B$18:$M$291,12,FALSE)</f>
        <v>#VALUE!</v>
      </c>
    </row>
    <row r="396" spans="1:39" s="38" customFormat="1" ht="32.25" customHeight="1" x14ac:dyDescent="0.25">
      <c r="A396" s="1364"/>
      <c r="B396" s="1366"/>
      <c r="C396" s="1368"/>
      <c r="D396" s="1370"/>
      <c r="E396" s="1385"/>
      <c r="F396" s="168"/>
      <c r="G396" s="78"/>
      <c r="H396" s="78"/>
      <c r="I396" s="168"/>
      <c r="J396" s="168"/>
      <c r="K396" s="168"/>
      <c r="L396" s="310">
        <f>IF(RIGHT(S396)="T",(+H396-G396),0)</f>
        <v>0</v>
      </c>
      <c r="M396" s="310">
        <f>IF(RIGHT(S396)="U",(+H396-G396),0)</f>
        <v>0</v>
      </c>
      <c r="N396" s="310">
        <f>IF(RIGHT(S396)="C",(+H396-G396),0)</f>
        <v>0</v>
      </c>
      <c r="O396" s="310">
        <f>IF(RIGHT(S396)="D",(+H396-G396),0)</f>
        <v>0</v>
      </c>
      <c r="P396" s="168"/>
      <c r="Q396" s="168"/>
      <c r="R396" s="168"/>
      <c r="S396" s="97"/>
      <c r="T396" s="80"/>
      <c r="U396" s="170"/>
      <c r="V396" s="171"/>
      <c r="W396" s="172"/>
      <c r="X396" s="172"/>
      <c r="Y396" s="172"/>
      <c r="Z396" s="1237"/>
      <c r="AA396" s="173"/>
      <c r="AC396" s="1228" t="e">
        <f>VLOOKUP(B396,'AVBT_Septmber-17'!$B$18:$M$291,12,FALSE)</f>
        <v>#N/A</v>
      </c>
    </row>
    <row r="397" spans="1:39" s="783" customFormat="1" ht="30" customHeight="1" thickBot="1" x14ac:dyDescent="0.3">
      <c r="A397" s="526"/>
      <c r="B397" s="592"/>
      <c r="C397" s="581" t="s">
        <v>56</v>
      </c>
      <c r="D397" s="580"/>
      <c r="E397" s="582"/>
      <c r="F397" s="583" t="s">
        <v>54</v>
      </c>
      <c r="G397" s="584"/>
      <c r="H397" s="584"/>
      <c r="I397" s="583" t="s">
        <v>54</v>
      </c>
      <c r="J397" s="583" t="s">
        <v>54</v>
      </c>
      <c r="K397" s="583" t="s">
        <v>54</v>
      </c>
      <c r="L397" s="585">
        <f>SUM(L395:L396)</f>
        <v>0</v>
      </c>
      <c r="M397" s="585">
        <f>SUM(M395:M396)</f>
        <v>0</v>
      </c>
      <c r="N397" s="585">
        <f>SUM(N395:N396)</f>
        <v>0</v>
      </c>
      <c r="O397" s="585">
        <f>SUM(O395:O396)</f>
        <v>0.125</v>
      </c>
      <c r="P397" s="583" t="s">
        <v>54</v>
      </c>
      <c r="Q397" s="583" t="s">
        <v>54</v>
      </c>
      <c r="R397" s="583" t="s">
        <v>54</v>
      </c>
      <c r="S397" s="580"/>
      <c r="T397" s="586"/>
      <c r="U397" s="580"/>
      <c r="V397" s="587">
        <f>$AB$15-((N397*24))</f>
        <v>720</v>
      </c>
      <c r="W397" s="779">
        <v>132</v>
      </c>
      <c r="X397" s="780">
        <v>180.28700000000001</v>
      </c>
      <c r="Y397" s="781">
        <f>W397*X397</f>
        <v>23797.884000000002</v>
      </c>
      <c r="Z397" s="588">
        <f>(Y397*(V397-L397*24))/V397</f>
        <v>23797.884000000002</v>
      </c>
      <c r="AA397" s="782">
        <f>(Z397/Y397)*100</f>
        <v>100</v>
      </c>
      <c r="AC397" s="1228" t="e">
        <f>VLOOKUP(B397,'AVBT_Septmber-17'!$B$18:$M$291,12,FALSE)</f>
        <v>#N/A</v>
      </c>
    </row>
    <row r="398" spans="1:39" s="102" customFormat="1" ht="28.5" customHeight="1" thickBot="1" x14ac:dyDescent="0.3">
      <c r="A398" s="1380">
        <v>4</v>
      </c>
      <c r="B398" s="1365" t="s">
        <v>261</v>
      </c>
      <c r="C398" s="1382" t="s">
        <v>262</v>
      </c>
      <c r="D398" s="1369">
        <v>87.543999999999997</v>
      </c>
      <c r="E398" s="1384" t="s">
        <v>53</v>
      </c>
      <c r="F398" s="62" t="s">
        <v>54</v>
      </c>
      <c r="G398" s="78"/>
      <c r="H398" s="78"/>
      <c r="I398" s="62" t="s">
        <v>54</v>
      </c>
      <c r="J398" s="62" t="s">
        <v>54</v>
      </c>
      <c r="K398" s="124"/>
      <c r="L398" s="340">
        <f>IF(RIGHT(S398)="T",(+H398-G398),0)</f>
        <v>0</v>
      </c>
      <c r="M398" s="133">
        <f>IF(RIGHT(S398)="U",(+H398-G398),0)</f>
        <v>0</v>
      </c>
      <c r="N398" s="133">
        <f>IF(RIGHT(S398)="C",(+H398-G398),0)</f>
        <v>0</v>
      </c>
      <c r="O398" s="133">
        <f>IF(RIGHT(S398)="D",(+H398-G398),0)</f>
        <v>0</v>
      </c>
      <c r="P398" s="62" t="s">
        <v>54</v>
      </c>
      <c r="Q398" s="62" t="s">
        <v>54</v>
      </c>
      <c r="R398" s="62" t="s">
        <v>54</v>
      </c>
      <c r="S398" s="866"/>
      <c r="T398" s="80"/>
      <c r="U398" s="264"/>
      <c r="V398" s="99"/>
      <c r="W398" s="100"/>
      <c r="X398" s="100"/>
      <c r="Y398" s="100"/>
      <c r="Z398" s="1229"/>
      <c r="AA398" s="101"/>
      <c r="AC398" s="1228" t="e">
        <f>VLOOKUP(B398,'AVBT_Septmber-17'!$B$18:$M$291,12,FALSE)</f>
        <v>#VALUE!</v>
      </c>
    </row>
    <row r="399" spans="1:39" s="102" customFormat="1" ht="28.5" customHeight="1" x14ac:dyDescent="0.25">
      <c r="A399" s="1381"/>
      <c r="B399" s="1391"/>
      <c r="C399" s="1383"/>
      <c r="D399" s="1370"/>
      <c r="E399" s="1385"/>
      <c r="F399" s="62"/>
      <c r="G399" s="78"/>
      <c r="H399" s="78"/>
      <c r="I399" s="62"/>
      <c r="J399" s="62"/>
      <c r="K399" s="341"/>
      <c r="L399" s="316">
        <f>IF(RIGHT(S399)="T",(+H399-G399),0)</f>
        <v>0</v>
      </c>
      <c r="M399" s="317">
        <f>IF(RIGHT(S399)="U",(+H399-G399),0)</f>
        <v>0</v>
      </c>
      <c r="N399" s="317">
        <f>IF(RIGHT(S399)="C",(+H399-G399),0)</f>
        <v>0</v>
      </c>
      <c r="O399" s="317">
        <f>IF(RIGHT(S399)="D",(+H399-G399),0)</f>
        <v>0</v>
      </c>
      <c r="P399" s="342"/>
      <c r="Q399" s="62"/>
      <c r="R399" s="62"/>
      <c r="S399" s="866"/>
      <c r="T399" s="80"/>
      <c r="U399" s="122"/>
      <c r="V399" s="106"/>
      <c r="W399" s="107"/>
      <c r="X399" s="107"/>
      <c r="Y399" s="107"/>
      <c r="Z399" s="1232"/>
      <c r="AA399" s="108"/>
      <c r="AC399" s="1228" t="e">
        <f>VLOOKUP(B399,'AVBT_Septmber-17'!$B$18:$M$291,12,FALSE)</f>
        <v>#N/A</v>
      </c>
    </row>
    <row r="400" spans="1:39" s="38" customFormat="1" ht="30" customHeight="1" thickBot="1" x14ac:dyDescent="0.3">
      <c r="A400" s="82"/>
      <c r="B400" s="83"/>
      <c r="C400" s="84" t="s">
        <v>56</v>
      </c>
      <c r="D400" s="83"/>
      <c r="E400" s="85"/>
      <c r="F400" s="86" t="s">
        <v>54</v>
      </c>
      <c r="G400" s="87"/>
      <c r="H400" s="87"/>
      <c r="I400" s="86" t="s">
        <v>54</v>
      </c>
      <c r="J400" s="86" t="s">
        <v>54</v>
      </c>
      <c r="K400" s="158"/>
      <c r="L400" s="88">
        <f>SUM(L398:L399)</f>
        <v>0</v>
      </c>
      <c r="M400" s="88">
        <f>SUM(M398:M399)</f>
        <v>0</v>
      </c>
      <c r="N400" s="88">
        <f>SUM(N398:N399)</f>
        <v>0</v>
      </c>
      <c r="O400" s="88">
        <f>SUM(O398:O399)</f>
        <v>0</v>
      </c>
      <c r="P400" s="86" t="s">
        <v>54</v>
      </c>
      <c r="Q400" s="86" t="s">
        <v>54</v>
      </c>
      <c r="R400" s="86" t="s">
        <v>54</v>
      </c>
      <c r="S400" s="195"/>
      <c r="T400" s="116"/>
      <c r="U400" s="83"/>
      <c r="V400" s="128">
        <f>$AB$15-((N400*24))</f>
        <v>720</v>
      </c>
      <c r="W400" s="197">
        <v>131</v>
      </c>
      <c r="X400" s="185">
        <v>87.543999999999997</v>
      </c>
      <c r="Y400" s="198">
        <f>W400*X400</f>
        <v>11468.263999999999</v>
      </c>
      <c r="Z400" s="128">
        <f>(Y400*(V400-L400*24))/V400</f>
        <v>11468.263999999999</v>
      </c>
      <c r="AA400" s="95">
        <f>(Z400/Y400)*100</f>
        <v>100</v>
      </c>
      <c r="AB400" s="102"/>
      <c r="AC400" s="1228" t="e">
        <f>VLOOKUP(B400,'AVBT_Septmber-17'!$B$18:$M$291,12,FALSE)</f>
        <v>#N/A</v>
      </c>
    </row>
    <row r="401" spans="1:39" ht="30" customHeight="1" x14ac:dyDescent="0.25">
      <c r="A401" s="1371">
        <v>5</v>
      </c>
      <c r="B401" s="1476" t="s">
        <v>263</v>
      </c>
      <c r="C401" s="1374" t="s">
        <v>264</v>
      </c>
      <c r="D401" s="1493">
        <v>102.164</v>
      </c>
      <c r="E401" s="1384" t="s">
        <v>53</v>
      </c>
      <c r="F401" s="162" t="s">
        <v>54</v>
      </c>
      <c r="G401" s="78"/>
      <c r="H401" s="78"/>
      <c r="I401" s="343"/>
      <c r="J401" s="343"/>
      <c r="K401" s="343"/>
      <c r="L401" s="336">
        <f>IF(RIGHT(S401)="T",(+H401-G401),0)</f>
        <v>0</v>
      </c>
      <c r="M401" s="336">
        <f>IF(RIGHT(S401)="U",(+H401-G401),0)</f>
        <v>0</v>
      </c>
      <c r="N401" s="336">
        <f>IF(RIGHT(S401)="C",(+H401-G401),0)</f>
        <v>0</v>
      </c>
      <c r="O401" s="336">
        <f>IF(RIGHT(S401)="D",(+H401-G401),0)</f>
        <v>0</v>
      </c>
      <c r="P401" s="112"/>
      <c r="Q401" s="112"/>
      <c r="R401" s="112"/>
      <c r="S401" s="97"/>
      <c r="T401" s="80"/>
      <c r="U401" s="112"/>
      <c r="V401" s="344"/>
      <c r="W401" s="345"/>
      <c r="X401" s="345"/>
      <c r="Y401" s="345"/>
      <c r="Z401" s="1251"/>
      <c r="AA401" s="346"/>
      <c r="AB401" s="28"/>
      <c r="AC401" s="1228" t="e">
        <f>VLOOKUP(B401,'AVBT_Septmber-17'!$B$18:$M$291,12,FALSE)</f>
        <v>#VALUE!</v>
      </c>
      <c r="AD401" s="347"/>
      <c r="AE401" s="347"/>
      <c r="AF401" s="347"/>
      <c r="AG401" s="347"/>
      <c r="AH401" s="347"/>
      <c r="AI401" s="347"/>
      <c r="AJ401" s="347"/>
      <c r="AK401" s="347"/>
      <c r="AL401" s="347"/>
      <c r="AM401" s="347"/>
    </row>
    <row r="402" spans="1:39" ht="30" customHeight="1" x14ac:dyDescent="0.25">
      <c r="A402" s="1372"/>
      <c r="B402" s="1373"/>
      <c r="C402" s="1375"/>
      <c r="D402" s="1494"/>
      <c r="E402" s="1390"/>
      <c r="F402" s="168"/>
      <c r="G402" s="78"/>
      <c r="H402" s="78"/>
      <c r="I402" s="315"/>
      <c r="J402" s="315"/>
      <c r="K402" s="315"/>
      <c r="L402" s="348">
        <f>IF(RIGHT(S402)="T",(+H402-G402),0)</f>
        <v>0</v>
      </c>
      <c r="M402" s="348">
        <f>IF(RIGHT(S402)="U",(+H402-G402),0)</f>
        <v>0</v>
      </c>
      <c r="N402" s="348">
        <f>IF(RIGHT(S402)="C",(+H402-G402),0)</f>
        <v>0</v>
      </c>
      <c r="O402" s="348">
        <f>IF(RIGHT(S402)="D",(+H402-G402),0)</f>
        <v>0</v>
      </c>
      <c r="P402" s="65"/>
      <c r="Q402" s="65"/>
      <c r="R402" s="65"/>
      <c r="S402" s="97"/>
      <c r="T402" s="80"/>
      <c r="U402" s="65"/>
      <c r="V402" s="349"/>
      <c r="W402" s="318"/>
      <c r="X402" s="318"/>
      <c r="Y402" s="318"/>
      <c r="Z402" s="1250"/>
      <c r="AA402" s="319"/>
      <c r="AB402" s="28"/>
      <c r="AC402" s="1228" t="e">
        <f>VLOOKUP(B402,'AVBT_Septmber-17'!$B$18:$M$291,12,FALSE)</f>
        <v>#N/A</v>
      </c>
      <c r="AD402" s="347"/>
      <c r="AE402" s="347"/>
      <c r="AF402" s="347"/>
      <c r="AG402" s="347"/>
      <c r="AH402" s="347"/>
      <c r="AI402" s="347"/>
      <c r="AJ402" s="347"/>
      <c r="AK402" s="347"/>
      <c r="AL402" s="347"/>
      <c r="AM402" s="347"/>
    </row>
    <row r="403" spans="1:39" s="38" customFormat="1" ht="30" customHeight="1" thickBot="1" x14ac:dyDescent="0.3">
      <c r="A403" s="174"/>
      <c r="B403" s="83"/>
      <c r="C403" s="176" t="s">
        <v>56</v>
      </c>
      <c r="D403" s="175"/>
      <c r="E403" s="85"/>
      <c r="F403" s="178" t="s">
        <v>54</v>
      </c>
      <c r="G403" s="179"/>
      <c r="H403" s="179"/>
      <c r="I403" s="178" t="s">
        <v>54</v>
      </c>
      <c r="J403" s="178" t="s">
        <v>54</v>
      </c>
      <c r="K403" s="350"/>
      <c r="L403" s="192">
        <f>SUM(L401:L402)</f>
        <v>0</v>
      </c>
      <c r="M403" s="192">
        <f>SUM(M401:M402)</f>
        <v>0</v>
      </c>
      <c r="N403" s="192">
        <f>SUM(N401:N402)</f>
        <v>0</v>
      </c>
      <c r="O403" s="192">
        <f>SUM(O401:O402)</f>
        <v>0</v>
      </c>
      <c r="P403" s="178" t="s">
        <v>54</v>
      </c>
      <c r="Q403" s="178" t="s">
        <v>54</v>
      </c>
      <c r="R403" s="178" t="s">
        <v>54</v>
      </c>
      <c r="S403" s="175"/>
      <c r="T403" s="182"/>
      <c r="U403" s="351"/>
      <c r="V403" s="352">
        <f>$AB$15-((N403*24))</f>
        <v>720</v>
      </c>
      <c r="W403" s="353">
        <v>132</v>
      </c>
      <c r="X403" s="354">
        <v>102.164</v>
      </c>
      <c r="Y403" s="355">
        <f>W403*X403</f>
        <v>13485.648000000001</v>
      </c>
      <c r="Z403" s="356">
        <f>(Y403*(V403-L403*24))/V403</f>
        <v>13485.648000000001</v>
      </c>
      <c r="AA403" s="357">
        <f>(Z403/Y403)*100</f>
        <v>100</v>
      </c>
      <c r="AC403" s="1228" t="e">
        <f>VLOOKUP(B403,'AVBT_Septmber-17'!$B$18:$M$291,12,FALSE)</f>
        <v>#N/A</v>
      </c>
    </row>
    <row r="404" spans="1:39" ht="30" customHeight="1" x14ac:dyDescent="0.25">
      <c r="A404" s="1371">
        <v>6</v>
      </c>
      <c r="B404" s="1339" t="s">
        <v>265</v>
      </c>
      <c r="C404" s="1374" t="s">
        <v>266</v>
      </c>
      <c r="D404" s="1369">
        <v>35.353000000000002</v>
      </c>
      <c r="E404" s="1384" t="s">
        <v>53</v>
      </c>
      <c r="F404" s="162" t="s">
        <v>54</v>
      </c>
      <c r="G404" s="1274">
        <v>42979</v>
      </c>
      <c r="H404" s="1275">
        <v>42981.35833333333</v>
      </c>
      <c r="I404" s="343"/>
      <c r="J404" s="343"/>
      <c r="K404" s="343"/>
      <c r="L404" s="325">
        <f>IF(RIGHT(S404)="T",(+H404-G404),0)</f>
        <v>0</v>
      </c>
      <c r="M404" s="325">
        <f>IF(RIGHT(S404)="U",(+H404-G404),0)</f>
        <v>0</v>
      </c>
      <c r="N404" s="325">
        <f>IF(RIGHT(S404)="C",(+H404-G404),0)</f>
        <v>0</v>
      </c>
      <c r="O404" s="325">
        <f>IF(RIGHT(S404)="D",(+H404-G404),0)</f>
        <v>2.3583333333299379</v>
      </c>
      <c r="P404" s="112"/>
      <c r="Q404" s="112"/>
      <c r="R404" s="112"/>
      <c r="S404" s="1276" t="s">
        <v>149</v>
      </c>
      <c r="T404" s="1277" t="s">
        <v>597</v>
      </c>
      <c r="U404" s="112"/>
      <c r="V404" s="344"/>
      <c r="W404" s="345"/>
      <c r="X404" s="345"/>
      <c r="Y404" s="345"/>
      <c r="Z404" s="1251"/>
      <c r="AA404" s="346"/>
      <c r="AB404" s="28"/>
      <c r="AC404" s="1228" t="e">
        <f>VLOOKUP(B404,'AVBT_Septmber-17'!$B$18:$M$291,12,FALSE)</f>
        <v>#VALUE!</v>
      </c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1:39" ht="30" customHeight="1" x14ac:dyDescent="0.25">
      <c r="A405" s="1372"/>
      <c r="B405" s="1373"/>
      <c r="C405" s="1375"/>
      <c r="D405" s="1376"/>
      <c r="E405" s="1390"/>
      <c r="F405" s="168"/>
      <c r="G405" s="1275">
        <v>43004.387499999997</v>
      </c>
      <c r="H405" s="1275">
        <v>43004.518055555556</v>
      </c>
      <c r="I405" s="315"/>
      <c r="J405" s="315"/>
      <c r="K405" s="315"/>
      <c r="L405" s="348">
        <f>IF(RIGHT(S405)="T",(+H405-G405),0)</f>
        <v>0</v>
      </c>
      <c r="M405" s="348">
        <f>IF(RIGHT(S405)="U",(+H405-G405),0)</f>
        <v>0</v>
      </c>
      <c r="N405" s="348">
        <f>IF(RIGHT(S405)="C",(+H405-G405),0)</f>
        <v>0</v>
      </c>
      <c r="O405" s="348">
        <f>IF(RIGHT(S405)="D",(+H405-G405),0)</f>
        <v>0.13055555555911269</v>
      </c>
      <c r="P405" s="65"/>
      <c r="Q405" s="65"/>
      <c r="R405" s="65"/>
      <c r="S405" s="1276" t="s">
        <v>149</v>
      </c>
      <c r="T405" s="1277" t="s">
        <v>748</v>
      </c>
      <c r="U405" s="65"/>
      <c r="V405" s="349"/>
      <c r="W405" s="318"/>
      <c r="X405" s="318"/>
      <c r="Y405" s="318"/>
      <c r="Z405" s="1250"/>
      <c r="AA405" s="319"/>
      <c r="AB405" s="28"/>
      <c r="AC405" s="1228" t="e">
        <f>VLOOKUP(B405,'AVBT_Septmber-17'!$B$18:$M$291,12,FALSE)</f>
        <v>#N/A</v>
      </c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</row>
    <row r="406" spans="1:39" s="38" customFormat="1" ht="30" customHeight="1" thickBot="1" x14ac:dyDescent="0.3">
      <c r="A406" s="174"/>
      <c r="B406" s="83"/>
      <c r="C406" s="176" t="s">
        <v>56</v>
      </c>
      <c r="D406" s="175"/>
      <c r="E406" s="85"/>
      <c r="F406" s="178" t="s">
        <v>54</v>
      </c>
      <c r="G406" s="179"/>
      <c r="H406" s="179"/>
      <c r="I406" s="178" t="s">
        <v>54</v>
      </c>
      <c r="J406" s="178" t="s">
        <v>54</v>
      </c>
      <c r="K406" s="350"/>
      <c r="L406" s="192">
        <f>SUM(L404:L405)</f>
        <v>0</v>
      </c>
      <c r="M406" s="192">
        <f>SUM(M404:M405)</f>
        <v>0</v>
      </c>
      <c r="N406" s="192">
        <f>SUM(N404:N405)</f>
        <v>0</v>
      </c>
      <c r="O406" s="192">
        <f>SUM(O404:O405)</f>
        <v>2.4888888888890506</v>
      </c>
      <c r="P406" s="178" t="s">
        <v>54</v>
      </c>
      <c r="Q406" s="178" t="s">
        <v>54</v>
      </c>
      <c r="R406" s="178" t="s">
        <v>54</v>
      </c>
      <c r="S406" s="175"/>
      <c r="T406" s="182"/>
      <c r="U406" s="175"/>
      <c r="V406" s="183">
        <f>$AB$15-((N406*24))</f>
        <v>720</v>
      </c>
      <c r="W406" s="337">
        <v>131</v>
      </c>
      <c r="X406" s="338">
        <v>35.353000000000002</v>
      </c>
      <c r="Y406" s="339">
        <f>W406*X406</f>
        <v>4631.2430000000004</v>
      </c>
      <c r="Z406" s="187">
        <f>(Y406*(V406-L406*24))/V406</f>
        <v>4631.2430000000004</v>
      </c>
      <c r="AA406" s="910">
        <f>(Z406/Y406)*100</f>
        <v>100</v>
      </c>
      <c r="AC406" s="1228" t="e">
        <f>VLOOKUP(B406,'AVBT_Septmber-17'!$B$18:$M$291,12,FALSE)</f>
        <v>#N/A</v>
      </c>
    </row>
    <row r="407" spans="1:39" s="76" customFormat="1" ht="31.5" customHeight="1" thickBot="1" x14ac:dyDescent="0.3">
      <c r="A407" s="1451">
        <v>7</v>
      </c>
      <c r="B407" s="1339" t="s">
        <v>267</v>
      </c>
      <c r="C407" s="1346" t="s">
        <v>268</v>
      </c>
      <c r="D407" s="1369">
        <v>20.109000000000002</v>
      </c>
      <c r="E407" s="1384" t="s">
        <v>53</v>
      </c>
      <c r="F407" s="62" t="s">
        <v>54</v>
      </c>
      <c r="G407" s="1275">
        <v>43002.460416666669</v>
      </c>
      <c r="H407" s="1275">
        <v>43002.583333333336</v>
      </c>
      <c r="I407" s="358"/>
      <c r="J407" s="358"/>
      <c r="K407" s="358"/>
      <c r="L407" s="336">
        <f>IF(RIGHT(S407)="T",(+H407-G407),0)</f>
        <v>0</v>
      </c>
      <c r="M407" s="336">
        <f>IF(RIGHT(S407)="U",(+H407-G407),0)</f>
        <v>0</v>
      </c>
      <c r="N407" s="336">
        <f>IF(RIGHT(S407)="C",(+H407-G407),0)</f>
        <v>0</v>
      </c>
      <c r="O407" s="336">
        <f>IF(RIGHT(S407)="D",(+H407-G407),0)</f>
        <v>0.12291666666715173</v>
      </c>
      <c r="P407" s="66"/>
      <c r="Q407" s="66"/>
      <c r="R407" s="66"/>
      <c r="S407" s="1276" t="s">
        <v>149</v>
      </c>
      <c r="T407" s="1277" t="s">
        <v>749</v>
      </c>
      <c r="U407" s="112"/>
      <c r="V407" s="125"/>
      <c r="W407" s="1026"/>
      <c r="X407" s="1020"/>
      <c r="Y407" s="126"/>
      <c r="Z407" s="125"/>
      <c r="AA407" s="127"/>
      <c r="AB407" s="75"/>
      <c r="AC407" s="1228" t="e">
        <f>VLOOKUP(B407,'AVBT_Septmber-17'!$B$18:$M$291,12,FALSE)</f>
        <v>#VALUE!</v>
      </c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</row>
    <row r="408" spans="1:39" s="76" customFormat="1" ht="31.5" customHeight="1" x14ac:dyDescent="0.25">
      <c r="A408" s="1479"/>
      <c r="B408" s="1373"/>
      <c r="C408" s="1348"/>
      <c r="D408" s="1376"/>
      <c r="E408" s="1390"/>
      <c r="F408" s="62" t="s">
        <v>54</v>
      </c>
      <c r="G408" s="78"/>
      <c r="H408" s="78"/>
      <c r="I408" s="358"/>
      <c r="J408" s="358"/>
      <c r="K408" s="358"/>
      <c r="L408" s="348">
        <f>IF(RIGHT(S408)="T",(+H408-G408),0)</f>
        <v>0</v>
      </c>
      <c r="M408" s="348">
        <f>IF(RIGHT(S408)="U",(+H408-G408),0)</f>
        <v>0</v>
      </c>
      <c r="N408" s="348">
        <f>IF(RIGHT(S408)="C",(+H408-G408),0)</f>
        <v>0</v>
      </c>
      <c r="O408" s="348">
        <f>IF(RIGHT(S408)="D",(+H408-G408),0)</f>
        <v>0</v>
      </c>
      <c r="P408" s="66"/>
      <c r="Q408" s="66"/>
      <c r="R408" s="66"/>
      <c r="S408" s="97"/>
      <c r="T408" s="80"/>
      <c r="U408" s="257"/>
      <c r="V408" s="212"/>
      <c r="W408" s="213"/>
      <c r="X408" s="214"/>
      <c r="Y408" s="215"/>
      <c r="Z408" s="212"/>
      <c r="AA408" s="216"/>
      <c r="AB408" s="75"/>
      <c r="AC408" s="1228" t="e">
        <f>VLOOKUP(B408,'AVBT_Septmber-17'!$B$18:$M$291,12,FALSE)</f>
        <v>#N/A</v>
      </c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</row>
    <row r="409" spans="1:39" s="38" customFormat="1" ht="30" customHeight="1" thickBot="1" x14ac:dyDescent="0.3">
      <c r="A409" s="359"/>
      <c r="B409" s="83"/>
      <c r="C409" s="176" t="s">
        <v>56</v>
      </c>
      <c r="D409" s="175"/>
      <c r="E409" s="85"/>
      <c r="F409" s="178" t="s">
        <v>54</v>
      </c>
      <c r="G409" s="179"/>
      <c r="H409" s="179"/>
      <c r="I409" s="178" t="s">
        <v>54</v>
      </c>
      <c r="J409" s="178" t="s">
        <v>54</v>
      </c>
      <c r="K409" s="350"/>
      <c r="L409" s="192">
        <f>SUM(L407:L408)</f>
        <v>0</v>
      </c>
      <c r="M409" s="192">
        <f>SUM(M407:M408)</f>
        <v>0</v>
      </c>
      <c r="N409" s="192">
        <f>SUM(N407:N408)</f>
        <v>0</v>
      </c>
      <c r="O409" s="192">
        <f>SUM(O407:O408)</f>
        <v>0.12291666666715173</v>
      </c>
      <c r="P409" s="178" t="s">
        <v>54</v>
      </c>
      <c r="Q409" s="178" t="s">
        <v>54</v>
      </c>
      <c r="R409" s="178" t="s">
        <v>54</v>
      </c>
      <c r="S409" s="175"/>
      <c r="T409" s="182"/>
      <c r="U409" s="175"/>
      <c r="V409" s="206">
        <f>$AB$15-((N409*24))</f>
        <v>720</v>
      </c>
      <c r="W409" s="1046">
        <v>131</v>
      </c>
      <c r="X409" s="1053">
        <v>20.109000000000002</v>
      </c>
      <c r="Y409" s="207">
        <f>W409*X409</f>
        <v>2634.2790000000005</v>
      </c>
      <c r="Z409" s="206">
        <f>(Y409*(V409-L409*24))/V409</f>
        <v>2634.2790000000005</v>
      </c>
      <c r="AA409" s="267">
        <f>(Z409/Y409)*100</f>
        <v>100</v>
      </c>
      <c r="AC409" s="1228" t="e">
        <f>VLOOKUP(B409,'AVBT_Septmber-17'!$B$18:$M$291,12,FALSE)</f>
        <v>#N/A</v>
      </c>
    </row>
    <row r="410" spans="1:39" s="76" customFormat="1" ht="30" customHeight="1" x14ac:dyDescent="0.25">
      <c r="A410" s="1361">
        <v>8</v>
      </c>
      <c r="B410" s="1339" t="s">
        <v>269</v>
      </c>
      <c r="C410" s="1346" t="s">
        <v>270</v>
      </c>
      <c r="D410" s="1369">
        <v>20.109000000000002</v>
      </c>
      <c r="E410" s="1029" t="s">
        <v>53</v>
      </c>
      <c r="F410" s="77" t="s">
        <v>54</v>
      </c>
      <c r="G410" s="1275">
        <v>43003.395833333336</v>
      </c>
      <c r="H410" s="1275">
        <v>43003.640277777777</v>
      </c>
      <c r="I410" s="360"/>
      <c r="J410" s="360"/>
      <c r="K410" s="360"/>
      <c r="L410" s="361">
        <f>IF(RIGHT(S410)="T",(+H410-G410),0)</f>
        <v>0</v>
      </c>
      <c r="M410" s="361">
        <f>IF(RIGHT(S410)="U",(+H410-G410),0)</f>
        <v>0</v>
      </c>
      <c r="N410" s="361">
        <f>IF(RIGHT(S410)="C",(+H410-G410),0)</f>
        <v>0</v>
      </c>
      <c r="O410" s="361">
        <f>IF(RIGHT(S410)="D",(+H410-G410),0)</f>
        <v>0.24444444444088731</v>
      </c>
      <c r="P410" s="65"/>
      <c r="Q410" s="65"/>
      <c r="R410" s="65"/>
      <c r="S410" s="1276" t="s">
        <v>149</v>
      </c>
      <c r="T410" s="1277" t="s">
        <v>749</v>
      </c>
      <c r="U410" s="65"/>
      <c r="V410" s="201"/>
      <c r="W410" s="1027"/>
      <c r="X410" s="1021"/>
      <c r="Y410" s="202"/>
      <c r="Z410" s="201"/>
      <c r="AA410" s="249"/>
      <c r="AB410" s="75"/>
      <c r="AC410" s="1228" t="e">
        <f>VLOOKUP(B410,'AVBT_Septmber-17'!$B$18:$M$291,12,FALSE)</f>
        <v>#VALUE!</v>
      </c>
      <c r="AD410" s="74"/>
      <c r="AE410" s="74"/>
      <c r="AF410" s="74"/>
      <c r="AG410" s="74"/>
      <c r="AH410" s="74"/>
      <c r="AI410" s="74"/>
      <c r="AJ410" s="74"/>
      <c r="AK410" s="74"/>
      <c r="AL410" s="74"/>
      <c r="AM410" s="74"/>
    </row>
    <row r="411" spans="1:39" s="76" customFormat="1" ht="30" customHeight="1" x14ac:dyDescent="0.25">
      <c r="A411" s="1436"/>
      <c r="B411" s="1373"/>
      <c r="C411" s="1348"/>
      <c r="D411" s="1376"/>
      <c r="E411" s="1029"/>
      <c r="F411" s="77"/>
      <c r="G411" s="78"/>
      <c r="H411" s="78"/>
      <c r="I411" s="360"/>
      <c r="J411" s="360"/>
      <c r="K411" s="360"/>
      <c r="L411" s="348">
        <f>IF(RIGHT(S411)="T",(+H411-G411),0)</f>
        <v>0</v>
      </c>
      <c r="M411" s="348">
        <f>IF(RIGHT(S411)="U",(+H411-G411),0)</f>
        <v>0</v>
      </c>
      <c r="N411" s="348">
        <f>IF(RIGHT(S411)="C",(+H411-G411),0)</f>
        <v>0</v>
      </c>
      <c r="O411" s="348">
        <f>IF(RIGHT(S411)="D",(+H411-G411),0)</f>
        <v>0</v>
      </c>
      <c r="P411" s="65"/>
      <c r="Q411" s="65"/>
      <c r="R411" s="65"/>
      <c r="S411" s="97"/>
      <c r="T411" s="80"/>
      <c r="U411" s="65"/>
      <c r="V411" s="201"/>
      <c r="W411" s="1027"/>
      <c r="X411" s="1021"/>
      <c r="Y411" s="202"/>
      <c r="Z411" s="201"/>
      <c r="AA411" s="249"/>
      <c r="AB411" s="75"/>
      <c r="AC411" s="1228" t="e">
        <f>VLOOKUP(B411,'AVBT_Septmber-17'!$B$18:$M$291,12,FALSE)</f>
        <v>#N/A</v>
      </c>
      <c r="AD411" s="74"/>
      <c r="AE411" s="74"/>
      <c r="AF411" s="74"/>
      <c r="AG411" s="74"/>
      <c r="AH411" s="74"/>
      <c r="AI411" s="74"/>
      <c r="AJ411" s="74"/>
      <c r="AK411" s="74"/>
      <c r="AL411" s="74"/>
      <c r="AM411" s="74"/>
    </row>
    <row r="412" spans="1:39" s="38" customFormat="1" ht="30" customHeight="1" thickBot="1" x14ac:dyDescent="0.3">
      <c r="A412" s="174"/>
      <c r="B412" s="83"/>
      <c r="C412" s="176" t="s">
        <v>56</v>
      </c>
      <c r="D412" s="175"/>
      <c r="E412" s="85" t="s">
        <v>53</v>
      </c>
      <c r="F412" s="178" t="s">
        <v>54</v>
      </c>
      <c r="G412" s="179"/>
      <c r="H412" s="179"/>
      <c r="I412" s="178" t="s">
        <v>54</v>
      </c>
      <c r="J412" s="178" t="s">
        <v>54</v>
      </c>
      <c r="K412" s="350"/>
      <c r="L412" s="192">
        <f>SUM(L410:L411)</f>
        <v>0</v>
      </c>
      <c r="M412" s="192">
        <f>SUM(M410:M411)</f>
        <v>0</v>
      </c>
      <c r="N412" s="192">
        <f>SUM(N410:N411)</f>
        <v>0</v>
      </c>
      <c r="O412" s="192">
        <f>SUM(O410:O411)</f>
        <v>0.24444444444088731</v>
      </c>
      <c r="P412" s="178" t="s">
        <v>54</v>
      </c>
      <c r="Q412" s="178" t="s">
        <v>54</v>
      </c>
      <c r="R412" s="178" t="s">
        <v>54</v>
      </c>
      <c r="S412" s="175"/>
      <c r="T412" s="182"/>
      <c r="U412" s="175"/>
      <c r="V412" s="128">
        <f>$AB$15-((N412*24))</f>
        <v>720</v>
      </c>
      <c r="W412" s="197">
        <v>131</v>
      </c>
      <c r="X412" s="185">
        <v>20.109000000000002</v>
      </c>
      <c r="Y412" s="198">
        <f>W412*X412</f>
        <v>2634.2790000000005</v>
      </c>
      <c r="Z412" s="128">
        <f>(Y412*(V412-L412*24))/V412</f>
        <v>2634.2790000000005</v>
      </c>
      <c r="AA412" s="95">
        <f>(Z412/Y412)*100</f>
        <v>100</v>
      </c>
      <c r="AC412" s="1228" t="e">
        <f>VLOOKUP(B412,'AVBT_Septmber-17'!$B$18:$M$291,12,FALSE)</f>
        <v>#N/A</v>
      </c>
    </row>
    <row r="413" spans="1:39" s="76" customFormat="1" ht="30" customHeight="1" x14ac:dyDescent="0.25">
      <c r="A413" s="1361">
        <v>9</v>
      </c>
      <c r="B413" s="1476" t="s">
        <v>271</v>
      </c>
      <c r="C413" s="1346" t="s">
        <v>272</v>
      </c>
      <c r="D413" s="1369">
        <v>22.478000000000002</v>
      </c>
      <c r="E413" s="1384" t="s">
        <v>53</v>
      </c>
      <c r="F413" s="62" t="s">
        <v>54</v>
      </c>
      <c r="G413" s="78"/>
      <c r="H413" s="78"/>
      <c r="I413" s="358"/>
      <c r="J413" s="358"/>
      <c r="K413" s="358"/>
      <c r="L413" s="181">
        <f>IF(RIGHT(S413)="T",(+H413-G413),0)</f>
        <v>0</v>
      </c>
      <c r="M413" s="181">
        <f>IF(RIGHT(S413)="U",(+H413-G413),0)</f>
        <v>0</v>
      </c>
      <c r="N413" s="181">
        <f>IF(RIGHT(S413)="C",(+H413-G413),0)</f>
        <v>0</v>
      </c>
      <c r="O413" s="181">
        <f>IF(RIGHT(S413)="D",(+H413-G413),0)</f>
        <v>0</v>
      </c>
      <c r="P413" s="66"/>
      <c r="Q413" s="66"/>
      <c r="R413" s="66"/>
      <c r="S413" s="866"/>
      <c r="T413" s="80"/>
      <c r="U413" s="66"/>
      <c r="V413" s="125"/>
      <c r="W413" s="1026"/>
      <c r="X413" s="1020"/>
      <c r="Y413" s="126"/>
      <c r="Z413" s="125"/>
      <c r="AA413" s="127"/>
      <c r="AB413" s="75"/>
      <c r="AC413" s="1228" t="e">
        <f>VLOOKUP(B413,'AVBT_Septmber-17'!$B$18:$M$291,12,FALSE)</f>
        <v>#VALUE!</v>
      </c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</row>
    <row r="414" spans="1:39" s="76" customFormat="1" ht="30" customHeight="1" x14ac:dyDescent="0.25">
      <c r="A414" s="1436"/>
      <c r="B414" s="1373"/>
      <c r="C414" s="1348"/>
      <c r="D414" s="1376"/>
      <c r="E414" s="1390"/>
      <c r="F414" s="77"/>
      <c r="G414" s="78"/>
      <c r="H414" s="78"/>
      <c r="I414" s="360"/>
      <c r="J414" s="360"/>
      <c r="K414" s="360"/>
      <c r="L414" s="181">
        <f>IF(RIGHT(S414)="T",(+H414-G414),0)</f>
        <v>0</v>
      </c>
      <c r="M414" s="181">
        <f>IF(RIGHT(S414)="U",(+H414-G414),0)</f>
        <v>0</v>
      </c>
      <c r="N414" s="181">
        <f>IF(RIGHT(S414)="C",(+H414-G414),0)</f>
        <v>0</v>
      </c>
      <c r="O414" s="181">
        <f>IF(RIGHT(S414)="D",(+H414-G414),0)</f>
        <v>0</v>
      </c>
      <c r="P414" s="65"/>
      <c r="Q414" s="65"/>
      <c r="R414" s="65"/>
      <c r="S414" s="97"/>
      <c r="T414" s="80"/>
      <c r="U414" s="65"/>
      <c r="V414" s="201"/>
      <c r="W414" s="1027"/>
      <c r="X414" s="1021"/>
      <c r="Y414" s="202"/>
      <c r="Z414" s="201"/>
      <c r="AA414" s="249"/>
      <c r="AB414" s="75"/>
      <c r="AC414" s="1228" t="e">
        <f>VLOOKUP(B414,'AVBT_Septmber-17'!$B$18:$M$291,12,FALSE)</f>
        <v>#N/A</v>
      </c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</row>
    <row r="415" spans="1:39" s="38" customFormat="1" ht="30" customHeight="1" thickBot="1" x14ac:dyDescent="0.3">
      <c r="A415" s="174"/>
      <c r="B415" s="83"/>
      <c r="C415" s="176" t="s">
        <v>56</v>
      </c>
      <c r="D415" s="175"/>
      <c r="E415" s="85"/>
      <c r="F415" s="178" t="s">
        <v>54</v>
      </c>
      <c r="G415" s="179"/>
      <c r="H415" s="179"/>
      <c r="I415" s="178" t="s">
        <v>54</v>
      </c>
      <c r="J415" s="178" t="s">
        <v>54</v>
      </c>
      <c r="K415" s="350"/>
      <c r="L415" s="192">
        <f>SUM(L413:L414)</f>
        <v>0</v>
      </c>
      <c r="M415" s="192">
        <f>SUM(M413:M414)</f>
        <v>0</v>
      </c>
      <c r="N415" s="192">
        <f>SUM(N413:N414)</f>
        <v>0</v>
      </c>
      <c r="O415" s="192">
        <f>SUM(O413:O414)</f>
        <v>0</v>
      </c>
      <c r="P415" s="178" t="s">
        <v>54</v>
      </c>
      <c r="Q415" s="178" t="s">
        <v>54</v>
      </c>
      <c r="R415" s="178" t="s">
        <v>54</v>
      </c>
      <c r="S415" s="175"/>
      <c r="T415" s="182"/>
      <c r="U415" s="175"/>
      <c r="V415" s="128">
        <f>$AB$15-((N415*24))</f>
        <v>720</v>
      </c>
      <c r="W415" s="197">
        <v>131</v>
      </c>
      <c r="X415" s="185">
        <v>22.478000000000002</v>
      </c>
      <c r="Y415" s="198">
        <f>W415*X415</f>
        <v>2944.6180000000004</v>
      </c>
      <c r="Z415" s="128">
        <f>(Y415*(V415-L415*24))/V415</f>
        <v>2944.6180000000004</v>
      </c>
      <c r="AA415" s="95">
        <f>(Z415/Y415)*100</f>
        <v>100</v>
      </c>
      <c r="AC415" s="1228" t="e">
        <f>VLOOKUP(B415,'AVBT_Septmber-17'!$B$18:$M$291,12,FALSE)</f>
        <v>#N/A</v>
      </c>
    </row>
    <row r="416" spans="1:39" ht="30" customHeight="1" thickBot="1" x14ac:dyDescent="0.3">
      <c r="A416" s="1371">
        <v>10</v>
      </c>
      <c r="B416" s="1323" t="s">
        <v>273</v>
      </c>
      <c r="C416" s="1495" t="s">
        <v>274</v>
      </c>
      <c r="D416" s="1369">
        <v>15.69</v>
      </c>
      <c r="E416" s="1384" t="s">
        <v>53</v>
      </c>
      <c r="F416" s="162" t="s">
        <v>54</v>
      </c>
      <c r="G416" s="78"/>
      <c r="H416" s="78"/>
      <c r="I416" s="362"/>
      <c r="J416" s="362"/>
      <c r="K416" s="362"/>
      <c r="L416" s="310">
        <f>IF(RIGHT(S416)="T",(+H416-G416),0)</f>
        <v>0</v>
      </c>
      <c r="M416" s="310">
        <f>IF(RIGHT(S416)="U",(+H416-G416),0)</f>
        <v>0</v>
      </c>
      <c r="N416" s="310">
        <f>IF(RIGHT(S416)="C",(+H416-G416),0)</f>
        <v>0</v>
      </c>
      <c r="O416" s="310">
        <f>IF(RIGHT(S416)="D",(+H416-G416),0)</f>
        <v>0</v>
      </c>
      <c r="P416" s="282"/>
      <c r="Q416" s="282"/>
      <c r="R416" s="282"/>
      <c r="S416" s="97"/>
      <c r="T416" s="80"/>
      <c r="U416" s="112"/>
      <c r="V416" s="344"/>
      <c r="W416" s="345"/>
      <c r="X416" s="345"/>
      <c r="Y416" s="345"/>
      <c r="Z416" s="1251"/>
      <c r="AA416" s="346"/>
      <c r="AB416" s="28"/>
      <c r="AC416" s="1228" t="e">
        <f>VLOOKUP(B416,'AVBT_Septmber-17'!$B$18:$M$291,12,FALSE)</f>
        <v>#VALUE!</v>
      </c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</row>
    <row r="417" spans="1:39" ht="29.25" customHeight="1" x14ac:dyDescent="0.25">
      <c r="A417" s="1372"/>
      <c r="B417" s="1373"/>
      <c r="C417" s="1496"/>
      <c r="D417" s="1376"/>
      <c r="E417" s="1390"/>
      <c r="F417" s="168"/>
      <c r="G417" s="78"/>
      <c r="H417" s="78"/>
      <c r="I417" s="363"/>
      <c r="J417" s="363"/>
      <c r="K417" s="364"/>
      <c r="L417" s="365">
        <f>IF(RIGHT(S417)="T",(+H417-G417),0)</f>
        <v>0</v>
      </c>
      <c r="M417" s="365">
        <f>IF(RIGHT(S417)="U",(+H417-G417),0)</f>
        <v>0</v>
      </c>
      <c r="N417" s="365">
        <f>IF(RIGHT(S417)="C",(+H417-G417),0)</f>
        <v>0</v>
      </c>
      <c r="O417" s="365">
        <f>IF(RIGHT(S417)="D",(+H417-G417),0)</f>
        <v>0</v>
      </c>
      <c r="P417" s="366"/>
      <c r="Q417" s="112"/>
      <c r="R417" s="112"/>
      <c r="S417" s="97"/>
      <c r="T417" s="80"/>
      <c r="U417" s="282"/>
      <c r="V417" s="311"/>
      <c r="W417" s="312"/>
      <c r="X417" s="312"/>
      <c r="Y417" s="312"/>
      <c r="Z417" s="1249"/>
      <c r="AA417" s="313"/>
      <c r="AB417" s="28"/>
      <c r="AC417" s="1228" t="e">
        <f>VLOOKUP(B417,'AVBT_Septmber-17'!$B$18:$M$291,12,FALSE)</f>
        <v>#N/A</v>
      </c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</row>
    <row r="418" spans="1:39" s="38" customFormat="1" ht="30" customHeight="1" thickBot="1" x14ac:dyDescent="0.3">
      <c r="A418" s="174"/>
      <c r="B418" s="83"/>
      <c r="C418" s="176" t="s">
        <v>56</v>
      </c>
      <c r="D418" s="175"/>
      <c r="E418" s="85"/>
      <c r="F418" s="178" t="s">
        <v>54</v>
      </c>
      <c r="G418" s="179"/>
      <c r="H418" s="179"/>
      <c r="I418" s="178" t="s">
        <v>54</v>
      </c>
      <c r="J418" s="178" t="s">
        <v>54</v>
      </c>
      <c r="K418" s="350"/>
      <c r="L418" s="332">
        <f>SUM(L416:L417)</f>
        <v>0</v>
      </c>
      <c r="M418" s="332">
        <f>SUM(M416:M417)</f>
        <v>0</v>
      </c>
      <c r="N418" s="332">
        <f>SUM(N416:N417)</f>
        <v>0</v>
      </c>
      <c r="O418" s="332">
        <f>SUM(O416:O417)</f>
        <v>0</v>
      </c>
      <c r="P418" s="178" t="s">
        <v>54</v>
      </c>
      <c r="Q418" s="178" t="s">
        <v>54</v>
      </c>
      <c r="R418" s="178" t="s">
        <v>54</v>
      </c>
      <c r="S418" s="175"/>
      <c r="T418" s="182"/>
      <c r="U418" s="175"/>
      <c r="V418" s="183">
        <f>$AB$15-((N418*24))</f>
        <v>720</v>
      </c>
      <c r="W418" s="184">
        <v>131</v>
      </c>
      <c r="X418" s="185">
        <v>15.69</v>
      </c>
      <c r="Y418" s="186">
        <f>W418*X418</f>
        <v>2055.39</v>
      </c>
      <c r="Z418" s="187">
        <f>(Y418*(V418-L418*24))/V418</f>
        <v>2055.39</v>
      </c>
      <c r="AA418" s="909">
        <f>(Z418/Y418)*100</f>
        <v>100</v>
      </c>
      <c r="AC418" s="1228" t="e">
        <f>VLOOKUP(B418,'AVBT_Septmber-17'!$B$18:$M$291,12,FALSE)</f>
        <v>#N/A</v>
      </c>
    </row>
    <row r="419" spans="1:39" s="76" customFormat="1" ht="33.75" customHeight="1" thickBot="1" x14ac:dyDescent="0.3">
      <c r="A419" s="1361">
        <v>11</v>
      </c>
      <c r="B419" s="1339" t="s">
        <v>275</v>
      </c>
      <c r="C419" s="1346" t="s">
        <v>276</v>
      </c>
      <c r="D419" s="1369">
        <v>15.69</v>
      </c>
      <c r="E419" s="1384" t="s">
        <v>53</v>
      </c>
      <c r="F419" s="96" t="s">
        <v>54</v>
      </c>
      <c r="G419" s="78"/>
      <c r="H419" s="78"/>
      <c r="I419" s="367" t="s">
        <v>54</v>
      </c>
      <c r="J419" s="367" t="s">
        <v>54</v>
      </c>
      <c r="K419" s="367"/>
      <c r="L419" s="368">
        <f>IF(RIGHT(S419)="T",(+H419-G419),0)</f>
        <v>0</v>
      </c>
      <c r="M419" s="65">
        <f>IF(RIGHT(S419)="U",(+H419-G419),0)</f>
        <v>0</v>
      </c>
      <c r="N419" s="65">
        <f>IF(RIGHT(S419)="C",(+H419-G419),0)</f>
        <v>0</v>
      </c>
      <c r="O419" s="65">
        <f>IF(RIGHT(S419)="D",(+H419-G419),0)</f>
        <v>0</v>
      </c>
      <c r="P419" s="282" t="s">
        <v>54</v>
      </c>
      <c r="Q419" s="282" t="s">
        <v>54</v>
      </c>
      <c r="R419" s="282" t="s">
        <v>54</v>
      </c>
      <c r="S419" s="97"/>
      <c r="T419" s="80"/>
      <c r="U419" s="112"/>
      <c r="V419" s="232"/>
      <c r="W419" s="252"/>
      <c r="X419" s="252"/>
      <c r="Y419" s="252"/>
      <c r="Z419" s="1241"/>
      <c r="AA419" s="253"/>
      <c r="AB419" s="75"/>
      <c r="AC419" s="1228" t="e">
        <f>VLOOKUP(B419,'AVBT_Septmber-17'!$B$18:$M$291,12,FALSE)</f>
        <v>#VALUE!</v>
      </c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</row>
    <row r="420" spans="1:39" s="76" customFormat="1" ht="27" customHeight="1" x14ac:dyDescent="0.25">
      <c r="A420" s="1436"/>
      <c r="B420" s="1373"/>
      <c r="C420" s="1348"/>
      <c r="D420" s="1376"/>
      <c r="E420" s="1390"/>
      <c r="F420" s="77"/>
      <c r="G420" s="78"/>
      <c r="H420" s="78"/>
      <c r="I420" s="369" t="s">
        <v>54</v>
      </c>
      <c r="J420" s="369" t="s">
        <v>54</v>
      </c>
      <c r="K420" s="370"/>
      <c r="L420" s="371">
        <f>IF(RIGHT(S420)="T",(+H420-G420),0)</f>
        <v>0</v>
      </c>
      <c r="M420" s="372">
        <f>IF(RIGHT(S420)="U",(+H420-G420),0)</f>
        <v>0</v>
      </c>
      <c r="N420" s="372">
        <f>IF(RIGHT(S420)="C",(+H420-G420),0)</f>
        <v>0</v>
      </c>
      <c r="O420" s="372">
        <f>IF(RIGHT(S420)="D",(+H420-G420),0)</f>
        <v>0</v>
      </c>
      <c r="P420" s="366" t="s">
        <v>54</v>
      </c>
      <c r="Q420" s="112" t="s">
        <v>54</v>
      </c>
      <c r="R420" s="112" t="s">
        <v>54</v>
      </c>
      <c r="S420" s="866"/>
      <c r="T420" s="80"/>
      <c r="U420" s="282"/>
      <c r="V420" s="114"/>
      <c r="W420" s="114"/>
      <c r="X420" s="114"/>
      <c r="Y420" s="114"/>
      <c r="Z420" s="212"/>
      <c r="AA420" s="114"/>
      <c r="AB420" s="75"/>
      <c r="AC420" s="1228" t="e">
        <f>VLOOKUP(B420,'AVBT_Septmber-17'!$B$18:$M$291,12,FALSE)</f>
        <v>#N/A</v>
      </c>
      <c r="AD420" s="74"/>
      <c r="AE420" s="74"/>
      <c r="AF420" s="74"/>
      <c r="AG420" s="74"/>
      <c r="AH420" s="74"/>
      <c r="AI420" s="74"/>
      <c r="AJ420" s="74"/>
      <c r="AK420" s="74"/>
      <c r="AL420" s="74"/>
      <c r="AM420" s="74"/>
    </row>
    <row r="421" spans="1:39" s="76" customFormat="1" ht="30" customHeight="1" thickBot="1" x14ac:dyDescent="0.3">
      <c r="A421" s="373"/>
      <c r="B421" s="640"/>
      <c r="C421" s="374" t="s">
        <v>56</v>
      </c>
      <c r="D421" s="185"/>
      <c r="E421" s="85"/>
      <c r="F421" s="375" t="s">
        <v>54</v>
      </c>
      <c r="G421" s="376"/>
      <c r="H421" s="376"/>
      <c r="I421" s="377" t="s">
        <v>54</v>
      </c>
      <c r="J421" s="377" t="s">
        <v>54</v>
      </c>
      <c r="K421" s="377"/>
      <c r="L421" s="378">
        <f>SUM(L419:L420)</f>
        <v>0</v>
      </c>
      <c r="M421" s="379">
        <f>SUM(M419:M420)</f>
        <v>0</v>
      </c>
      <c r="N421" s="379">
        <f>SUM(N419:N420)</f>
        <v>0</v>
      </c>
      <c r="O421" s="379">
        <f>SUM(O419:O420)</f>
        <v>0</v>
      </c>
      <c r="P421" s="285" t="s">
        <v>54</v>
      </c>
      <c r="Q421" s="285" t="s">
        <v>54</v>
      </c>
      <c r="R421" s="285" t="s">
        <v>54</v>
      </c>
      <c r="S421" s="285"/>
      <c r="T421" s="380"/>
      <c r="U421" s="285"/>
      <c r="V421" s="128">
        <f>$AB$15-((N421*24))</f>
        <v>720</v>
      </c>
      <c r="W421" s="197">
        <v>131</v>
      </c>
      <c r="X421" s="185">
        <v>15.69</v>
      </c>
      <c r="Y421" s="198">
        <f>W421*X421</f>
        <v>2055.39</v>
      </c>
      <c r="Z421" s="128">
        <f>(Y421*(V421-L421*24))/V421</f>
        <v>2055.39</v>
      </c>
      <c r="AA421" s="95">
        <f>(Z421/Y421)*100</f>
        <v>100</v>
      </c>
      <c r="AB421" s="75"/>
      <c r="AC421" s="1228" t="e">
        <f>VLOOKUP(B421,'AVBT_Septmber-17'!$B$18:$M$291,12,FALSE)</f>
        <v>#N/A</v>
      </c>
      <c r="AD421" s="74"/>
      <c r="AE421" s="74"/>
      <c r="AF421" s="74"/>
      <c r="AG421" s="74"/>
      <c r="AH421" s="74"/>
      <c r="AI421" s="74"/>
      <c r="AJ421" s="74"/>
      <c r="AK421" s="74"/>
      <c r="AL421" s="74"/>
      <c r="AM421" s="74"/>
    </row>
    <row r="422" spans="1:39" s="38" customFormat="1" ht="30" customHeight="1" thickBot="1" x14ac:dyDescent="0.3">
      <c r="A422" s="1449">
        <v>12</v>
      </c>
      <c r="B422" s="1365" t="s">
        <v>277</v>
      </c>
      <c r="C422" s="1367" t="s">
        <v>278</v>
      </c>
      <c r="D422" s="1369">
        <v>17.690999999999999</v>
      </c>
      <c r="E422" s="1384" t="s">
        <v>53</v>
      </c>
      <c r="F422" s="162" t="s">
        <v>54</v>
      </c>
      <c r="G422" s="78"/>
      <c r="H422" s="78"/>
      <c r="I422" s="162" t="s">
        <v>54</v>
      </c>
      <c r="J422" s="162" t="s">
        <v>54</v>
      </c>
      <c r="K422" s="110"/>
      <c r="L422" s="336">
        <f>IF(RIGHT(S422)="T",(+H422-G422),0)</f>
        <v>0</v>
      </c>
      <c r="M422" s="336">
        <f>IF(RIGHT(S422)="U",(+H422-G422),0)</f>
        <v>0</v>
      </c>
      <c r="N422" s="336">
        <f>IF(RIGHT(S422)="C",(+H422-G422),0)</f>
        <v>0</v>
      </c>
      <c r="O422" s="336">
        <f>IF(RIGHT(S422)="D",(+H422-G422),0)</f>
        <v>0</v>
      </c>
      <c r="P422" s="162" t="s">
        <v>54</v>
      </c>
      <c r="Q422" s="162" t="s">
        <v>54</v>
      </c>
      <c r="R422" s="162" t="s">
        <v>54</v>
      </c>
      <c r="S422" s="97"/>
      <c r="T422" s="80"/>
      <c r="U422" s="164"/>
      <c r="V422" s="344"/>
      <c r="W422" s="345"/>
      <c r="X422" s="345"/>
      <c r="Y422" s="345"/>
      <c r="Z422" s="1251"/>
      <c r="AA422" s="346"/>
      <c r="AC422" s="1228" t="e">
        <f>VLOOKUP(B422,'AVBT_Septmber-17'!$B$18:$M$291,12,FALSE)</f>
        <v>#VALUE!</v>
      </c>
    </row>
    <row r="423" spans="1:39" s="38" customFormat="1" ht="30" customHeight="1" x14ac:dyDescent="0.25">
      <c r="A423" s="1498"/>
      <c r="B423" s="1373"/>
      <c r="C423" s="1499"/>
      <c r="D423" s="1376"/>
      <c r="E423" s="1390"/>
      <c r="F423" s="162" t="s">
        <v>54</v>
      </c>
      <c r="G423" s="78"/>
      <c r="H423" s="78"/>
      <c r="I423" s="162" t="s">
        <v>54</v>
      </c>
      <c r="J423" s="162" t="s">
        <v>54</v>
      </c>
      <c r="K423" s="110"/>
      <c r="L423" s="361">
        <f>IF(RIGHT(S423)="T",(+H423-G423),0)</f>
        <v>0</v>
      </c>
      <c r="M423" s="361">
        <f>IF(RIGHT(S423)="U",(+H423-G423),0)</f>
        <v>0</v>
      </c>
      <c r="N423" s="361">
        <f>IF(RIGHT(S423)="C",(+H423-G423),0)</f>
        <v>0</v>
      </c>
      <c r="O423" s="361">
        <f>IF(RIGHT(S423)="D",(+H423-G423),0)</f>
        <v>0</v>
      </c>
      <c r="P423" s="162" t="s">
        <v>54</v>
      </c>
      <c r="Q423" s="162" t="s">
        <v>54</v>
      </c>
      <c r="R423" s="162" t="s">
        <v>54</v>
      </c>
      <c r="S423" s="97"/>
      <c r="T423" s="80"/>
      <c r="U423" s="191"/>
      <c r="V423" s="349"/>
      <c r="W423" s="318"/>
      <c r="X423" s="318"/>
      <c r="Y423" s="318"/>
      <c r="Z423" s="1250"/>
      <c r="AA423" s="319"/>
      <c r="AC423" s="1228" t="e">
        <f>VLOOKUP(B423,'AVBT_Septmber-17'!$B$18:$M$291,12,FALSE)</f>
        <v>#N/A</v>
      </c>
    </row>
    <row r="424" spans="1:39" s="38" customFormat="1" ht="30" customHeight="1" thickBot="1" x14ac:dyDescent="0.3">
      <c r="A424" s="381"/>
      <c r="B424" s="412"/>
      <c r="C424" s="383" t="s">
        <v>56</v>
      </c>
      <c r="D424" s="382"/>
      <c r="E424" s="177"/>
      <c r="F424" s="178" t="s">
        <v>54</v>
      </c>
      <c r="G424" s="179"/>
      <c r="H424" s="179"/>
      <c r="I424" s="178" t="s">
        <v>54</v>
      </c>
      <c r="J424" s="178" t="s">
        <v>54</v>
      </c>
      <c r="K424" s="178" t="s">
        <v>54</v>
      </c>
      <c r="L424" s="192">
        <f>SUM(L422:L423)</f>
        <v>0</v>
      </c>
      <c r="M424" s="192">
        <f>SUM(M422:M423)</f>
        <v>0</v>
      </c>
      <c r="N424" s="192">
        <f>SUM(N422:N423)</f>
        <v>0</v>
      </c>
      <c r="O424" s="192">
        <f>SUM(O422:O423)</f>
        <v>0</v>
      </c>
      <c r="P424" s="178" t="s">
        <v>54</v>
      </c>
      <c r="Q424" s="178" t="s">
        <v>54</v>
      </c>
      <c r="R424" s="178" t="s">
        <v>54</v>
      </c>
      <c r="S424" s="382"/>
      <c r="T424" s="384"/>
      <c r="U424" s="382"/>
      <c r="V424" s="183">
        <f>$AB$15-((N424*24))</f>
        <v>720</v>
      </c>
      <c r="W424" s="184">
        <v>131</v>
      </c>
      <c r="X424" s="185">
        <v>17.690999999999999</v>
      </c>
      <c r="Y424" s="186">
        <f>W424*X424</f>
        <v>2317.5209999999997</v>
      </c>
      <c r="Z424" s="187">
        <f>(Y424*(V424-L424*24))/V424</f>
        <v>2317.5209999999997</v>
      </c>
      <c r="AA424" s="909">
        <f>(Z424/Y424)*100</f>
        <v>100</v>
      </c>
      <c r="AC424" s="1228" t="e">
        <f>VLOOKUP(B424,'AVBT_Septmber-17'!$B$18:$M$291,12,FALSE)</f>
        <v>#N/A</v>
      </c>
    </row>
    <row r="425" spans="1:39" s="76" customFormat="1" ht="27.75" customHeight="1" x14ac:dyDescent="0.25">
      <c r="A425" s="1451">
        <v>13</v>
      </c>
      <c r="B425" s="1339" t="s">
        <v>279</v>
      </c>
      <c r="C425" s="1346" t="s">
        <v>280</v>
      </c>
      <c r="D425" s="1386">
        <v>17.690999999999999</v>
      </c>
      <c r="E425" s="1349" t="s">
        <v>53</v>
      </c>
      <c r="F425" s="62" t="s">
        <v>54</v>
      </c>
      <c r="G425" s="78"/>
      <c r="H425" s="78"/>
      <c r="I425" s="358"/>
      <c r="J425" s="358"/>
      <c r="K425" s="358"/>
      <c r="L425" s="348">
        <f>IF(RIGHT(S425)="T",(+H425-G425),0)</f>
        <v>0</v>
      </c>
      <c r="M425" s="348">
        <f>IF(RIGHT(S425)="U",(+H425-G425),0)</f>
        <v>0</v>
      </c>
      <c r="N425" s="348">
        <f>IF(RIGHT(S425)="C",(+H425-G425),0)</f>
        <v>0</v>
      </c>
      <c r="O425" s="348">
        <f>IF(RIGHT(S425)="D",(+H425-G425),0)</f>
        <v>0</v>
      </c>
      <c r="P425" s="66"/>
      <c r="Q425" s="66"/>
      <c r="R425" s="66"/>
      <c r="S425" s="97"/>
      <c r="T425" s="80"/>
      <c r="U425" s="66"/>
      <c r="V425" s="125"/>
      <c r="W425" s="1026"/>
      <c r="X425" s="1020"/>
      <c r="Y425" s="126"/>
      <c r="Z425" s="125"/>
      <c r="AA425" s="127"/>
      <c r="AB425" s="75"/>
      <c r="AC425" s="1228" t="e">
        <f>VLOOKUP(B425,'AVBT_Septmber-17'!$B$18:$M$291,12,FALSE)</f>
        <v>#VALUE!</v>
      </c>
      <c r="AD425" s="74"/>
      <c r="AE425" s="74"/>
      <c r="AF425" s="74"/>
      <c r="AG425" s="74"/>
      <c r="AH425" s="74"/>
      <c r="AI425" s="74"/>
      <c r="AJ425" s="74"/>
      <c r="AK425" s="74"/>
      <c r="AL425" s="74"/>
      <c r="AM425" s="74"/>
    </row>
    <row r="426" spans="1:39" s="38" customFormat="1" ht="30" customHeight="1" x14ac:dyDescent="0.25">
      <c r="A426" s="1479"/>
      <c r="B426" s="1373"/>
      <c r="C426" s="1348"/>
      <c r="D426" s="1460"/>
      <c r="E426" s="1463"/>
      <c r="F426" s="189"/>
      <c r="G426" s="78"/>
      <c r="H426" s="78"/>
      <c r="I426" s="189"/>
      <c r="J426" s="189"/>
      <c r="K426" s="251"/>
      <c r="L426" s="348">
        <f>IF(RIGHT(S426)="T",(+H426-G426),0)</f>
        <v>0</v>
      </c>
      <c r="M426" s="348">
        <f>IF(RIGHT(S426)="U",(+H426-G426),0)</f>
        <v>0</v>
      </c>
      <c r="N426" s="348">
        <f>IF(RIGHT(S426)="C",(+H426-G426),0)</f>
        <v>0</v>
      </c>
      <c r="O426" s="348">
        <f>IF(RIGHT(S426)="D",(+H426-G426),0)</f>
        <v>0</v>
      </c>
      <c r="P426" s="189"/>
      <c r="Q426" s="189"/>
      <c r="R426" s="189"/>
      <c r="S426" s="97"/>
      <c r="T426" s="80"/>
      <c r="U426" s="385"/>
      <c r="V426" s="386"/>
      <c r="W426" s="386"/>
      <c r="X426" s="386"/>
      <c r="Y426" s="386"/>
      <c r="Z426" s="1252"/>
      <c r="AA426" s="762"/>
      <c r="AC426" s="1228" t="e">
        <f>VLOOKUP(B426,'AVBT_Septmber-17'!$B$18:$M$291,12,FALSE)</f>
        <v>#N/A</v>
      </c>
    </row>
    <row r="427" spans="1:39" s="38" customFormat="1" ht="30" customHeight="1" thickBot="1" x14ac:dyDescent="0.3">
      <c r="A427" s="387"/>
      <c r="B427" s="448"/>
      <c r="C427" s="389" t="s">
        <v>56</v>
      </c>
      <c r="D427" s="388"/>
      <c r="E427" s="390"/>
      <c r="F427" s="330" t="s">
        <v>54</v>
      </c>
      <c r="G427" s="179"/>
      <c r="H427" s="179"/>
      <c r="I427" s="330" t="s">
        <v>54</v>
      </c>
      <c r="J427" s="330" t="s">
        <v>54</v>
      </c>
      <c r="K427" s="330" t="s">
        <v>54</v>
      </c>
      <c r="L427" s="332">
        <f>SUM(L425:L426)</f>
        <v>0</v>
      </c>
      <c r="M427" s="332">
        <f>SUM(M425:M426)</f>
        <v>0</v>
      </c>
      <c r="N427" s="332">
        <f>SUM(N425:N426)</f>
        <v>0</v>
      </c>
      <c r="O427" s="332">
        <f>SUM(O425:O426)</f>
        <v>0</v>
      </c>
      <c r="P427" s="330" t="s">
        <v>54</v>
      </c>
      <c r="Q427" s="330" t="s">
        <v>54</v>
      </c>
      <c r="R427" s="330" t="s">
        <v>54</v>
      </c>
      <c r="S427" s="388"/>
      <c r="T427" s="391"/>
      <c r="U427" s="388"/>
      <c r="V427" s="201">
        <f>$AB$15-((N427*24))</f>
        <v>720</v>
      </c>
      <c r="W427" s="1027">
        <v>131</v>
      </c>
      <c r="X427" s="1021">
        <v>17.690999999999999</v>
      </c>
      <c r="Y427" s="202">
        <f>W427*X427</f>
        <v>2317.5209999999997</v>
      </c>
      <c r="Z427" s="201">
        <f>(Y427*(V427-L427*24))/V427</f>
        <v>2317.5209999999997</v>
      </c>
      <c r="AA427" s="249">
        <f>(Z427/Y427)*100</f>
        <v>100</v>
      </c>
      <c r="AC427" s="1228" t="e">
        <f>VLOOKUP(B427,'AVBT_Septmber-17'!$B$18:$M$291,12,FALSE)</f>
        <v>#N/A</v>
      </c>
    </row>
    <row r="428" spans="1:39" s="76" customFormat="1" ht="30" customHeight="1" thickBot="1" x14ac:dyDescent="0.3">
      <c r="A428" s="392">
        <v>14</v>
      </c>
      <c r="B428" s="1339" t="s">
        <v>281</v>
      </c>
      <c r="C428" s="1346" t="s">
        <v>282</v>
      </c>
      <c r="D428" s="1369">
        <v>24.875</v>
      </c>
      <c r="E428" s="395" t="s">
        <v>53</v>
      </c>
      <c r="F428" s="396" t="s">
        <v>54</v>
      </c>
      <c r="G428" s="78"/>
      <c r="H428" s="78"/>
      <c r="I428" s="397"/>
      <c r="J428" s="397"/>
      <c r="K428" s="397"/>
      <c r="L428" s="398">
        <f>IF(RIGHT(S428)="T",(+H428-G428),0)</f>
        <v>0</v>
      </c>
      <c r="M428" s="66">
        <f>IF(RIGHT(S428)="U",(+H428-G428),0)</f>
        <v>0</v>
      </c>
      <c r="N428" s="66">
        <f>IF(RIGHT(S428)="C",(+H428-G428),0)</f>
        <v>0</v>
      </c>
      <c r="O428" s="66">
        <f>IF(RIGHT(S428)="D",(+H428-G428),0)</f>
        <v>0</v>
      </c>
      <c r="P428" s="225"/>
      <c r="Q428" s="225"/>
      <c r="R428" s="225"/>
      <c r="S428" s="97"/>
      <c r="T428" s="80"/>
      <c r="U428" s="112"/>
      <c r="V428" s="787"/>
      <c r="W428" s="835"/>
      <c r="X428" s="789"/>
      <c r="Y428" s="790"/>
      <c r="Z428" s="787"/>
      <c r="AA428" s="778"/>
      <c r="AB428" s="75"/>
      <c r="AC428" s="1228" t="e">
        <f>VLOOKUP(B428,'AVBT_Septmber-17'!$B$18:$M$291,12,FALSE)</f>
        <v>#VALUE!</v>
      </c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</row>
    <row r="429" spans="1:39" s="76" customFormat="1" ht="30" customHeight="1" thickBot="1" x14ac:dyDescent="0.3">
      <c r="A429" s="392"/>
      <c r="B429" s="1340"/>
      <c r="C429" s="1347"/>
      <c r="D429" s="1458"/>
      <c r="E429" s="1033"/>
      <c r="F429" s="217"/>
      <c r="G429" s="78"/>
      <c r="H429" s="78"/>
      <c r="I429" s="397"/>
      <c r="J429" s="397"/>
      <c r="K429" s="397"/>
      <c r="L429" s="348">
        <f>IF(RIGHT(S429)="T",(+H429-G429),0)</f>
        <v>0</v>
      </c>
      <c r="M429" s="348">
        <f>IF(RIGHT(S429)="U",(+H429-G429),0)</f>
        <v>0</v>
      </c>
      <c r="N429" s="348">
        <f>IF(RIGHT(S429)="C",(+H429-G429),0)</f>
        <v>0</v>
      </c>
      <c r="O429" s="348">
        <f>IF(RIGHT(S429)="D",(+H429-G429),0)</f>
        <v>0</v>
      </c>
      <c r="P429" s="225"/>
      <c r="Q429" s="225"/>
      <c r="R429" s="225"/>
      <c r="S429" s="97"/>
      <c r="T429" s="80"/>
      <c r="U429" s="222"/>
      <c r="V429" s="206"/>
      <c r="W429" s="1046"/>
      <c r="X429" s="1053"/>
      <c r="Y429" s="207"/>
      <c r="Z429" s="206"/>
      <c r="AA429" s="208"/>
      <c r="AB429" s="75"/>
      <c r="AC429" s="1228" t="e">
        <f>VLOOKUP(B429,'AVBT_Septmber-17'!$B$18:$M$291,12,FALSE)</f>
        <v>#N/A</v>
      </c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</row>
    <row r="430" spans="1:39" s="76" customFormat="1" ht="30" customHeight="1" thickBot="1" x14ac:dyDescent="0.3">
      <c r="A430" s="392"/>
      <c r="B430" s="393"/>
      <c r="C430" s="389" t="s">
        <v>56</v>
      </c>
      <c r="D430" s="388"/>
      <c r="E430" s="390"/>
      <c r="F430" s="330" t="s">
        <v>54</v>
      </c>
      <c r="G430" s="399"/>
      <c r="H430" s="399"/>
      <c r="I430" s="397"/>
      <c r="J430" s="397"/>
      <c r="K430" s="397"/>
      <c r="L430" s="88">
        <f>SUM(L428:L429)</f>
        <v>0</v>
      </c>
      <c r="M430" s="88">
        <f>SUM(M428:M429)</f>
        <v>0</v>
      </c>
      <c r="N430" s="88">
        <f>SUM(N428:N429)</f>
        <v>0</v>
      </c>
      <c r="O430" s="88">
        <f>SUM(O428:O429)</f>
        <v>0</v>
      </c>
      <c r="P430" s="225"/>
      <c r="Q430" s="225"/>
      <c r="R430" s="225"/>
      <c r="S430" s="225"/>
      <c r="T430" s="400"/>
      <c r="U430" s="225"/>
      <c r="V430" s="277">
        <f>$AB$15-((N430*24))</f>
        <v>720</v>
      </c>
      <c r="W430" s="278">
        <v>131</v>
      </c>
      <c r="X430" s="279">
        <v>24.875</v>
      </c>
      <c r="Y430" s="280">
        <f>W430*X430</f>
        <v>3258.625</v>
      </c>
      <c r="Z430" s="277">
        <f>(Y430*(V430-L430*24))/V430</f>
        <v>3258.625</v>
      </c>
      <c r="AA430" s="281">
        <f>(Z430/Y430)*100</f>
        <v>100</v>
      </c>
      <c r="AB430" s="75"/>
      <c r="AC430" s="1228" t="e">
        <f>VLOOKUP(B430,'AVBT_Septmber-17'!$B$18:$M$291,12,FALSE)</f>
        <v>#N/A</v>
      </c>
      <c r="AD430" s="74"/>
      <c r="AE430" s="74"/>
      <c r="AF430" s="74"/>
      <c r="AG430" s="74"/>
      <c r="AH430" s="74"/>
      <c r="AI430" s="74"/>
      <c r="AJ430" s="74"/>
      <c r="AK430" s="74"/>
      <c r="AL430" s="74"/>
      <c r="AM430" s="74"/>
    </row>
    <row r="431" spans="1:39" s="76" customFormat="1" ht="30" customHeight="1" thickBot="1" x14ac:dyDescent="0.3">
      <c r="A431" s="392">
        <v>15</v>
      </c>
      <c r="B431" s="393" t="s">
        <v>283</v>
      </c>
      <c r="C431" s="394" t="s">
        <v>284</v>
      </c>
      <c r="D431" s="279">
        <v>12</v>
      </c>
      <c r="E431" s="1044" t="s">
        <v>53</v>
      </c>
      <c r="F431" s="396" t="s">
        <v>54</v>
      </c>
      <c r="G431" s="78"/>
      <c r="H431" s="78"/>
      <c r="I431" s="397"/>
      <c r="J431" s="397"/>
      <c r="K431" s="397"/>
      <c r="L431" s="398">
        <f>IF(RIGHT(S431)="T",(+H431-G431),0)</f>
        <v>0</v>
      </c>
      <c r="M431" s="66">
        <f>IF(RIGHT(S431)="U",(+H431-G431),0)</f>
        <v>0</v>
      </c>
      <c r="N431" s="66">
        <f>IF(RIGHT(S431)="C",(+H431-G431),0)</f>
        <v>0</v>
      </c>
      <c r="O431" s="66">
        <f>IF(RIGHT(S431)="D",(+H431-G431),0)</f>
        <v>0</v>
      </c>
      <c r="P431" s="225"/>
      <c r="Q431" s="225"/>
      <c r="R431" s="225"/>
      <c r="S431" s="97"/>
      <c r="T431" s="80"/>
      <c r="U431" s="225"/>
      <c r="V431" s="277"/>
      <c r="W431" s="278"/>
      <c r="X431" s="279"/>
      <c r="Y431" s="280"/>
      <c r="Z431" s="277"/>
      <c r="AA431" s="281"/>
      <c r="AB431" s="75"/>
      <c r="AC431" s="1228" t="e">
        <f>VLOOKUP(B431,'AVBT_Septmber-17'!$B$18:$M$291,12,FALSE)</f>
        <v>#VALUE!</v>
      </c>
      <c r="AD431" s="74"/>
      <c r="AE431" s="74"/>
      <c r="AF431" s="74"/>
      <c r="AG431" s="74"/>
      <c r="AH431" s="74"/>
      <c r="AI431" s="74"/>
      <c r="AJ431" s="74"/>
      <c r="AK431" s="74"/>
      <c r="AL431" s="74"/>
      <c r="AM431" s="74"/>
    </row>
    <row r="432" spans="1:39" s="76" customFormat="1" ht="30" customHeight="1" thickBot="1" x14ac:dyDescent="0.3">
      <c r="A432" s="1040"/>
      <c r="B432" s="1280"/>
      <c r="C432" s="389" t="s">
        <v>56</v>
      </c>
      <c r="D432" s="388"/>
      <c r="E432" s="390"/>
      <c r="F432" s="330" t="s">
        <v>54</v>
      </c>
      <c r="G432" s="399"/>
      <c r="H432" s="399"/>
      <c r="I432" s="397"/>
      <c r="J432" s="397"/>
      <c r="K432" s="397"/>
      <c r="L432" s="88">
        <f>SUM(L431:L431)</f>
        <v>0</v>
      </c>
      <c r="M432" s="88">
        <f>SUM(M431:M431)</f>
        <v>0</v>
      </c>
      <c r="N432" s="88">
        <f>SUM(N431:N431)</f>
        <v>0</v>
      </c>
      <c r="O432" s="88">
        <f>SUM(O431:O431)</f>
        <v>0</v>
      </c>
      <c r="P432" s="225"/>
      <c r="Q432" s="225"/>
      <c r="R432" s="225"/>
      <c r="S432" s="225"/>
      <c r="T432" s="400"/>
      <c r="U432" s="225"/>
      <c r="V432" s="277">
        <f>$AB$15-((N432*24))</f>
        <v>720</v>
      </c>
      <c r="W432" s="278">
        <v>131</v>
      </c>
      <c r="X432" s="279">
        <v>12</v>
      </c>
      <c r="Y432" s="280">
        <f>W432*X432</f>
        <v>1572</v>
      </c>
      <c r="Z432" s="277">
        <f>(Y432*(V432-L432*24))/V432</f>
        <v>1572</v>
      </c>
      <c r="AA432" s="281">
        <f>(Z432/Y432)*100</f>
        <v>100</v>
      </c>
      <c r="AB432" s="75"/>
      <c r="AC432" s="1228" t="e">
        <f>VLOOKUP(B432,'AVBT_Septmber-17'!$B$18:$M$291,12,FALSE)</f>
        <v>#N/A</v>
      </c>
      <c r="AD432" s="74"/>
      <c r="AE432" s="74"/>
      <c r="AF432" s="74"/>
      <c r="AG432" s="74"/>
      <c r="AH432" s="74"/>
      <c r="AI432" s="74"/>
      <c r="AJ432" s="74"/>
      <c r="AK432" s="74"/>
      <c r="AL432" s="74"/>
      <c r="AM432" s="74"/>
    </row>
    <row r="433" spans="1:39" s="76" customFormat="1" ht="30" customHeight="1" thickBot="1" x14ac:dyDescent="0.3">
      <c r="A433" s="1361">
        <v>16</v>
      </c>
      <c r="B433" s="1339" t="s">
        <v>557</v>
      </c>
      <c r="C433" s="1367" t="s">
        <v>285</v>
      </c>
      <c r="D433" s="1369">
        <v>132</v>
      </c>
      <c r="E433" s="1467" t="s">
        <v>53</v>
      </c>
      <c r="F433" s="396" t="s">
        <v>54</v>
      </c>
      <c r="G433" s="78"/>
      <c r="H433" s="78"/>
      <c r="I433" s="397"/>
      <c r="J433" s="397"/>
      <c r="K433" s="397"/>
      <c r="L433" s="398">
        <f>IF(RIGHT(S433)="T",(+H433-G433),0)</f>
        <v>0</v>
      </c>
      <c r="M433" s="66">
        <f>IF(RIGHT(S433)="U",(+H433-G433),0)</f>
        <v>0</v>
      </c>
      <c r="N433" s="66">
        <f>IF(RIGHT(S433)="C",(+H433-G433),0)</f>
        <v>0</v>
      </c>
      <c r="O433" s="66">
        <f>IF(RIGHT(S433)="D",(+H433-G433),0)</f>
        <v>0</v>
      </c>
      <c r="P433" s="225"/>
      <c r="Q433" s="225"/>
      <c r="R433" s="225"/>
      <c r="S433" s="97"/>
      <c r="T433" s="80"/>
      <c r="U433" s="112"/>
      <c r="V433" s="125"/>
      <c r="W433" s="1026"/>
      <c r="X433" s="1020"/>
      <c r="Y433" s="126"/>
      <c r="Z433" s="125"/>
      <c r="AA433" s="127"/>
      <c r="AB433" s="75"/>
      <c r="AC433" s="1228" t="e">
        <f>VLOOKUP(B433,'AVBT_Septmber-17'!$B$18:$M$291,12,FALSE)</f>
        <v>#VALUE!</v>
      </c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</row>
    <row r="434" spans="1:39" s="76" customFormat="1" ht="30" customHeight="1" thickBot="1" x14ac:dyDescent="0.3">
      <c r="A434" s="1455"/>
      <c r="B434" s="1456"/>
      <c r="C434" s="1497"/>
      <c r="D434" s="1458"/>
      <c r="E434" s="1463"/>
      <c r="F434" s="217"/>
      <c r="G434" s="78"/>
      <c r="H434" s="78"/>
      <c r="I434" s="397"/>
      <c r="J434" s="397"/>
      <c r="K434" s="397"/>
      <c r="L434" s="368">
        <f>IF(RIGHT(S434)="T",(+H434-G434),0)</f>
        <v>0</v>
      </c>
      <c r="M434" s="65">
        <f>IF(RIGHT(S434)="U",(+H434-G434),0)</f>
        <v>0</v>
      </c>
      <c r="N434" s="65">
        <f>IF(RIGHT(S434)="C",(+H434-G434),0)</f>
        <v>0</v>
      </c>
      <c r="O434" s="65">
        <f>IF(RIGHT(S434)="D",(+H434-G434),0)</f>
        <v>0</v>
      </c>
      <c r="P434" s="225"/>
      <c r="Q434" s="225"/>
      <c r="R434" s="225"/>
      <c r="S434" s="97"/>
      <c r="T434" s="80"/>
      <c r="U434" s="222"/>
      <c r="V434" s="206"/>
      <c r="W434" s="68"/>
      <c r="X434" s="69"/>
      <c r="Y434" s="70"/>
      <c r="Z434" s="71"/>
      <c r="AA434" s="401"/>
      <c r="AB434" s="75"/>
      <c r="AC434" s="1228" t="e">
        <f>VLOOKUP(B434,'AVBT_Septmber-17'!$B$18:$M$291,12,FALSE)</f>
        <v>#N/A</v>
      </c>
      <c r="AD434" s="74"/>
      <c r="AE434" s="74"/>
      <c r="AF434" s="74"/>
      <c r="AG434" s="74"/>
      <c r="AH434" s="74"/>
      <c r="AI434" s="74"/>
      <c r="AJ434" s="74"/>
      <c r="AK434" s="74"/>
      <c r="AL434" s="74"/>
      <c r="AM434" s="74"/>
    </row>
    <row r="435" spans="1:39" s="76" customFormat="1" ht="30" customHeight="1" thickBot="1" x14ac:dyDescent="0.3">
      <c r="A435" s="1040"/>
      <c r="B435" s="1280"/>
      <c r="C435" s="389" t="s">
        <v>56</v>
      </c>
      <c r="D435" s="388"/>
      <c r="E435" s="390"/>
      <c r="F435" s="330" t="s">
        <v>54</v>
      </c>
      <c r="G435" s="399"/>
      <c r="H435" s="399"/>
      <c r="I435" s="397"/>
      <c r="J435" s="397"/>
      <c r="K435" s="397"/>
      <c r="L435" s="88">
        <f>SUM(L433:L434)</f>
        <v>0</v>
      </c>
      <c r="M435" s="88">
        <f>SUM(M433:M434)</f>
        <v>0</v>
      </c>
      <c r="N435" s="88">
        <f>SUM(N433:N434)</f>
        <v>0</v>
      </c>
      <c r="O435" s="88">
        <f>SUM(O433:O434)</f>
        <v>0</v>
      </c>
      <c r="P435" s="225"/>
      <c r="Q435" s="225"/>
      <c r="R435" s="225"/>
      <c r="S435" s="225"/>
      <c r="T435" s="400"/>
      <c r="U435" s="225"/>
      <c r="V435" s="277">
        <f>$AB$15-((N435*24))</f>
        <v>720</v>
      </c>
      <c r="W435" s="321">
        <v>132</v>
      </c>
      <c r="X435" s="263">
        <v>13.77</v>
      </c>
      <c r="Y435" s="402">
        <f>W435*X435</f>
        <v>1817.6399999999999</v>
      </c>
      <c r="Z435" s="324">
        <f>(Y435*(V435-R435*24))/V435</f>
        <v>1817.6399999999996</v>
      </c>
      <c r="AA435" s="910">
        <f>(Z435/Y435)*100</f>
        <v>99.999999999999986</v>
      </c>
      <c r="AB435" s="75"/>
      <c r="AC435" s="1228" t="e">
        <f>VLOOKUP(B435,'AVBT_Septmber-17'!$B$18:$M$291,12,FALSE)</f>
        <v>#N/A</v>
      </c>
      <c r="AD435" s="74"/>
      <c r="AE435" s="74"/>
      <c r="AF435" s="74"/>
      <c r="AG435" s="74"/>
      <c r="AH435" s="74"/>
      <c r="AI435" s="74"/>
      <c r="AJ435" s="74"/>
      <c r="AK435" s="74"/>
      <c r="AL435" s="74"/>
      <c r="AM435" s="74"/>
    </row>
    <row r="436" spans="1:39" s="76" customFormat="1" ht="30" customHeight="1" thickBot="1" x14ac:dyDescent="0.3">
      <c r="A436" s="1361">
        <v>17</v>
      </c>
      <c r="B436" s="1339" t="s">
        <v>558</v>
      </c>
      <c r="C436" s="1367" t="s">
        <v>286</v>
      </c>
      <c r="D436" s="1369">
        <v>132</v>
      </c>
      <c r="E436" s="1467" t="s">
        <v>53</v>
      </c>
      <c r="F436" s="396" t="s">
        <v>54</v>
      </c>
      <c r="G436" s="78"/>
      <c r="H436" s="78"/>
      <c r="I436" s="397"/>
      <c r="J436" s="397"/>
      <c r="K436" s="397"/>
      <c r="L436" s="398">
        <f>IF(RIGHT(S436)="T",(+H436-G436),0)</f>
        <v>0</v>
      </c>
      <c r="M436" s="66">
        <f>IF(RIGHT(S436)="U",(+H436-G436),0)</f>
        <v>0</v>
      </c>
      <c r="N436" s="66">
        <f>IF(RIGHT(S436)="C",(+H436-G436),0)</f>
        <v>0</v>
      </c>
      <c r="O436" s="66">
        <f>IF(RIGHT(S436)="D",(+H436-G436),0)</f>
        <v>0</v>
      </c>
      <c r="P436" s="225"/>
      <c r="Q436" s="225"/>
      <c r="R436" s="225"/>
      <c r="S436" s="97"/>
      <c r="T436" s="80"/>
      <c r="U436" s="112"/>
      <c r="V436" s="125"/>
      <c r="W436" s="1026"/>
      <c r="X436" s="1020"/>
      <c r="Y436" s="126"/>
      <c r="Z436" s="125"/>
      <c r="AA436" s="543"/>
      <c r="AB436" s="801"/>
      <c r="AC436" s="1228" t="e">
        <f>VLOOKUP(B436,'AVBT_Septmber-17'!$B$18:$M$291,12,FALSE)</f>
        <v>#VALUE!</v>
      </c>
      <c r="AD436" s="74"/>
      <c r="AE436" s="74"/>
      <c r="AF436" s="74"/>
      <c r="AG436" s="74"/>
      <c r="AH436" s="74"/>
      <c r="AI436" s="74"/>
      <c r="AJ436" s="74"/>
      <c r="AK436" s="74"/>
      <c r="AL436" s="74"/>
      <c r="AM436" s="74"/>
    </row>
    <row r="437" spans="1:39" s="76" customFormat="1" ht="30" customHeight="1" thickBot="1" x14ac:dyDescent="0.3">
      <c r="A437" s="1455"/>
      <c r="B437" s="1456"/>
      <c r="C437" s="1497"/>
      <c r="D437" s="1458"/>
      <c r="E437" s="1463"/>
      <c r="F437" s="217"/>
      <c r="G437" s="78"/>
      <c r="H437" s="78"/>
      <c r="I437" s="397"/>
      <c r="J437" s="397"/>
      <c r="K437" s="397"/>
      <c r="L437" s="368">
        <f>IF(RIGHT(S437)="T",(+H437-G437),0)</f>
        <v>0</v>
      </c>
      <c r="M437" s="65">
        <f>IF(RIGHT(S437)="U",(+H437-G437),0)</f>
        <v>0</v>
      </c>
      <c r="N437" s="65">
        <f>IF(RIGHT(S437)="C",(+H437-G437),0)</f>
        <v>0</v>
      </c>
      <c r="O437" s="65">
        <f>IF(RIGHT(S437)="D",(+H437-G437),0)</f>
        <v>0</v>
      </c>
      <c r="P437" s="225"/>
      <c r="Q437" s="225"/>
      <c r="R437" s="225"/>
      <c r="S437" s="97"/>
      <c r="T437" s="80"/>
      <c r="U437" s="222"/>
      <c r="V437" s="206"/>
      <c r="W437" s="68"/>
      <c r="X437" s="69"/>
      <c r="Y437" s="70"/>
      <c r="Z437" s="71"/>
      <c r="AA437" s="802"/>
      <c r="AB437" s="801"/>
      <c r="AC437" s="1228" t="e">
        <f>VLOOKUP(B437,'AVBT_Septmber-17'!$B$18:$M$291,12,FALSE)</f>
        <v>#N/A</v>
      </c>
      <c r="AD437" s="74"/>
      <c r="AE437" s="74"/>
      <c r="AF437" s="74"/>
      <c r="AG437" s="74"/>
      <c r="AH437" s="74"/>
      <c r="AI437" s="74"/>
      <c r="AJ437" s="74"/>
      <c r="AK437" s="74"/>
      <c r="AL437" s="74"/>
      <c r="AM437" s="74"/>
    </row>
    <row r="438" spans="1:39" s="76" customFormat="1" ht="30" customHeight="1" thickBot="1" x14ac:dyDescent="0.3">
      <c r="A438" s="1040"/>
      <c r="B438" s="1280"/>
      <c r="C438" s="389" t="s">
        <v>56</v>
      </c>
      <c r="D438" s="388"/>
      <c r="E438" s="390"/>
      <c r="F438" s="330" t="s">
        <v>54</v>
      </c>
      <c r="G438" s="399"/>
      <c r="H438" s="399"/>
      <c r="I438" s="397"/>
      <c r="J438" s="397"/>
      <c r="K438" s="397"/>
      <c r="L438" s="88">
        <f>SUM(L436:L437)</f>
        <v>0</v>
      </c>
      <c r="M438" s="88">
        <f>SUM(M436:M437)</f>
        <v>0</v>
      </c>
      <c r="N438" s="88">
        <f>SUM(N436:N437)</f>
        <v>0</v>
      </c>
      <c r="O438" s="88">
        <f>SUM(O436:O437)</f>
        <v>0</v>
      </c>
      <c r="P438" s="225"/>
      <c r="Q438" s="225"/>
      <c r="R438" s="225"/>
      <c r="S438" s="225"/>
      <c r="T438" s="400"/>
      <c r="U438" s="225"/>
      <c r="V438" s="277">
        <f>$AB$15-((N438*24))</f>
        <v>720</v>
      </c>
      <c r="W438" s="321">
        <v>132</v>
      </c>
      <c r="X438" s="263">
        <v>13.77</v>
      </c>
      <c r="Y438" s="402">
        <f>W438*X438</f>
        <v>1817.6399999999999</v>
      </c>
      <c r="Z438" s="410">
        <f>(Y438*(V438-L438*24))/V438</f>
        <v>1817.6399999999996</v>
      </c>
      <c r="AA438" s="782">
        <f>(Z438/Y438)*100</f>
        <v>99.999999999999986</v>
      </c>
      <c r="AB438" s="801"/>
      <c r="AC438" s="1228" t="e">
        <f>VLOOKUP(B438,'AVBT_Septmber-17'!$B$18:$M$291,12,FALSE)</f>
        <v>#N/A</v>
      </c>
      <c r="AD438" s="74"/>
      <c r="AE438" s="74"/>
      <c r="AF438" s="74"/>
      <c r="AG438" s="74"/>
      <c r="AH438" s="74"/>
      <c r="AI438" s="74"/>
      <c r="AJ438" s="74"/>
      <c r="AK438" s="74"/>
      <c r="AL438" s="74"/>
      <c r="AM438" s="74"/>
    </row>
    <row r="439" spans="1:39" ht="30" customHeight="1" x14ac:dyDescent="0.25">
      <c r="A439" s="1371">
        <v>18</v>
      </c>
      <c r="B439" s="1339" t="s">
        <v>287</v>
      </c>
      <c r="C439" s="1500" t="s">
        <v>288</v>
      </c>
      <c r="D439" s="1369">
        <v>28.02</v>
      </c>
      <c r="E439" s="1349" t="s">
        <v>53</v>
      </c>
      <c r="F439" s="161" t="s">
        <v>54</v>
      </c>
      <c r="G439" s="78"/>
      <c r="H439" s="78"/>
      <c r="I439" s="403"/>
      <c r="J439" s="403"/>
      <c r="K439" s="403"/>
      <c r="L439" s="336">
        <f>IF(RIGHT(S439)="T",(+H439-G439),0)</f>
        <v>0</v>
      </c>
      <c r="M439" s="336">
        <f>IF(RIGHT(S439)="U",(+H439-G439),0)</f>
        <v>0</v>
      </c>
      <c r="N439" s="336">
        <f>IF(RIGHT(S439)="C",(+H439-G439),0)</f>
        <v>0</v>
      </c>
      <c r="O439" s="336">
        <f>IF(RIGHT(S439)="D",(+H439-G439),0)</f>
        <v>0</v>
      </c>
      <c r="P439" s="66"/>
      <c r="Q439" s="66"/>
      <c r="R439" s="66"/>
      <c r="S439" s="97"/>
      <c r="T439" s="80"/>
      <c r="U439" s="66"/>
      <c r="V439" s="344"/>
      <c r="W439" s="345"/>
      <c r="X439" s="345"/>
      <c r="Y439" s="345"/>
      <c r="Z439" s="1251"/>
      <c r="AA439" s="346"/>
      <c r="AB439" s="28"/>
      <c r="AC439" s="1228" t="e">
        <f>VLOOKUP(B439,'AVBT_Septmber-17'!$B$18:$M$291,12,FALSE)</f>
        <v>#VALUE!</v>
      </c>
      <c r="AD439" s="405"/>
      <c r="AE439" s="404"/>
      <c r="AF439" s="404"/>
      <c r="AG439" s="404"/>
      <c r="AH439" s="404"/>
      <c r="AI439" s="404"/>
      <c r="AJ439" s="404"/>
      <c r="AK439" s="404"/>
      <c r="AL439" s="404"/>
      <c r="AM439" s="405"/>
    </row>
    <row r="440" spans="1:39" ht="30" customHeight="1" x14ac:dyDescent="0.25">
      <c r="A440" s="1491"/>
      <c r="B440" s="1391"/>
      <c r="C440" s="1501"/>
      <c r="D440" s="1370"/>
      <c r="E440" s="1463"/>
      <c r="F440" s="168"/>
      <c r="G440" s="78"/>
      <c r="H440" s="78"/>
      <c r="I440" s="406"/>
      <c r="J440" s="406"/>
      <c r="K440" s="406"/>
      <c r="L440" s="348">
        <f>IF(RIGHT(S440)="T",(+H440-G440),0)</f>
        <v>0</v>
      </c>
      <c r="M440" s="348">
        <f>IF(RIGHT(S440)="U",(+H440-G440),0)</f>
        <v>0</v>
      </c>
      <c r="N440" s="348">
        <f>IF(RIGHT(S440)="C",(+H440-G440),0)</f>
        <v>0</v>
      </c>
      <c r="O440" s="348">
        <f>IF(RIGHT(S440)="D",(+H440-G440),0)</f>
        <v>0</v>
      </c>
      <c r="P440" s="65"/>
      <c r="Q440" s="65"/>
      <c r="R440" s="65"/>
      <c r="S440" s="97"/>
      <c r="T440" s="80"/>
      <c r="U440" s="65"/>
      <c r="V440" s="349"/>
      <c r="W440" s="318"/>
      <c r="X440" s="318"/>
      <c r="Y440" s="318"/>
      <c r="Z440" s="1250"/>
      <c r="AA440" s="319"/>
      <c r="AB440" s="28"/>
      <c r="AC440" s="1228" t="e">
        <f>VLOOKUP(B440,'AVBT_Septmber-17'!$B$18:$M$291,12,FALSE)</f>
        <v>#N/A</v>
      </c>
      <c r="AD440" s="405"/>
      <c r="AE440" s="404"/>
      <c r="AF440" s="404"/>
      <c r="AG440" s="404"/>
      <c r="AH440" s="404"/>
      <c r="AI440" s="404"/>
      <c r="AJ440" s="404"/>
      <c r="AK440" s="404"/>
      <c r="AL440" s="404"/>
      <c r="AM440" s="405"/>
    </row>
    <row r="441" spans="1:39" s="38" customFormat="1" ht="30" customHeight="1" thickBot="1" x14ac:dyDescent="0.3">
      <c r="A441" s="387"/>
      <c r="B441" s="448"/>
      <c r="C441" s="389" t="s">
        <v>56</v>
      </c>
      <c r="D441" s="388"/>
      <c r="E441" s="177"/>
      <c r="F441" s="330" t="s">
        <v>54</v>
      </c>
      <c r="G441" s="331"/>
      <c r="H441" s="331"/>
      <c r="I441" s="330" t="s">
        <v>54</v>
      </c>
      <c r="J441" s="330" t="s">
        <v>54</v>
      </c>
      <c r="K441" s="220"/>
      <c r="L441" s="332">
        <f>SUM(L439:L440)</f>
        <v>0</v>
      </c>
      <c r="M441" s="332">
        <f>SUM(M439:M440)</f>
        <v>0</v>
      </c>
      <c r="N441" s="332">
        <f>SUM(N439:N440)</f>
        <v>0</v>
      </c>
      <c r="O441" s="332">
        <f>SUM(O439:O440)</f>
        <v>0</v>
      </c>
      <c r="P441" s="330" t="s">
        <v>54</v>
      </c>
      <c r="Q441" s="330" t="s">
        <v>54</v>
      </c>
      <c r="R441" s="330" t="s">
        <v>54</v>
      </c>
      <c r="S441" s="388"/>
      <c r="T441" s="391"/>
      <c r="U441" s="388"/>
      <c r="V441" s="407">
        <f>$AB$15-((N441*24))</f>
        <v>720</v>
      </c>
      <c r="W441" s="408">
        <v>132</v>
      </c>
      <c r="X441" s="1053">
        <v>28.02</v>
      </c>
      <c r="Y441" s="409">
        <f>W441*X441</f>
        <v>3698.64</v>
      </c>
      <c r="Z441" s="410">
        <f>(Y441*(V441-L441*24))/V441</f>
        <v>3698.64</v>
      </c>
      <c r="AA441" s="911">
        <f>(Z441/Y441)*100</f>
        <v>100</v>
      </c>
      <c r="AC441" s="1228" t="e">
        <f>VLOOKUP(B441,'AVBT_Septmber-17'!$B$18:$M$291,12,FALSE)</f>
        <v>#N/A</v>
      </c>
    </row>
    <row r="442" spans="1:39" s="102" customFormat="1" ht="30" customHeight="1" x14ac:dyDescent="0.25">
      <c r="A442" s="1380">
        <v>19</v>
      </c>
      <c r="B442" s="1365" t="s">
        <v>289</v>
      </c>
      <c r="C442" s="1382" t="s">
        <v>290</v>
      </c>
      <c r="D442" s="1369">
        <v>2.3159999999999998</v>
      </c>
      <c r="E442" s="1349" t="s">
        <v>53</v>
      </c>
      <c r="F442" s="62" t="s">
        <v>54</v>
      </c>
      <c r="G442" s="1275">
        <v>42997.59375</v>
      </c>
      <c r="H442" s="1275">
        <v>42997.732638888891</v>
      </c>
      <c r="I442" s="62" t="s">
        <v>54</v>
      </c>
      <c r="J442" s="62" t="s">
        <v>54</v>
      </c>
      <c r="K442" s="62" t="s">
        <v>54</v>
      </c>
      <c r="L442" s="133">
        <f>IF(RIGHT(S442)="T",(+H442-G442),0)</f>
        <v>0</v>
      </c>
      <c r="M442" s="133">
        <f>IF(RIGHT(S442)="U",(+H442-G442),0)</f>
        <v>0</v>
      </c>
      <c r="N442" s="133">
        <f>IF(RIGHT(S442)="C",(+H442-G442),0)</f>
        <v>0</v>
      </c>
      <c r="O442" s="133">
        <f>IF(RIGHT(S442)="D",(+H442-G442),0)</f>
        <v>0.13888888889050577</v>
      </c>
      <c r="P442" s="62" t="s">
        <v>54</v>
      </c>
      <c r="Q442" s="62" t="s">
        <v>54</v>
      </c>
      <c r="R442" s="62" t="s">
        <v>54</v>
      </c>
      <c r="S442" s="1276" t="s">
        <v>168</v>
      </c>
      <c r="T442" s="1277" t="s">
        <v>750</v>
      </c>
      <c r="U442" s="264"/>
      <c r="V442" s="99"/>
      <c r="W442" s="100"/>
      <c r="X442" s="100"/>
      <c r="Y442" s="100"/>
      <c r="Z442" s="1229"/>
      <c r="AA442" s="101"/>
      <c r="AC442" s="1228" t="e">
        <f>VLOOKUP(B442,'AVBT_Septmber-17'!$B$18:$M$291,12,FALSE)</f>
        <v>#VALUE!</v>
      </c>
    </row>
    <row r="443" spans="1:39" s="102" customFormat="1" ht="30" customHeight="1" x14ac:dyDescent="0.25">
      <c r="A443" s="1388"/>
      <c r="B443" s="1373"/>
      <c r="C443" s="1389"/>
      <c r="D443" s="1376"/>
      <c r="E443" s="1463"/>
      <c r="F443" s="77"/>
      <c r="G443" s="78"/>
      <c r="H443" s="78"/>
      <c r="I443" s="77"/>
      <c r="J443" s="77"/>
      <c r="K443" s="77"/>
      <c r="L443" s="111">
        <f>IF(RIGHT(S443)="T",(+H443-G443),0)</f>
        <v>0</v>
      </c>
      <c r="M443" s="111">
        <f>IF(RIGHT(S443)="U",(+H443-G443),0)</f>
        <v>0</v>
      </c>
      <c r="N443" s="111">
        <f>IF(RIGHT(S443)="C",(+H443-G443),0)</f>
        <v>0</v>
      </c>
      <c r="O443" s="111">
        <f>IF(RIGHT(S443)="D",(+H443-G443),0)</f>
        <v>0</v>
      </c>
      <c r="P443" s="77"/>
      <c r="Q443" s="77"/>
      <c r="R443" s="77"/>
      <c r="S443" s="97"/>
      <c r="T443" s="80"/>
      <c r="U443" s="122"/>
      <c r="V443" s="106"/>
      <c r="W443" s="107"/>
      <c r="X443" s="107"/>
      <c r="Y443" s="107"/>
      <c r="Z443" s="1232"/>
      <c r="AA443" s="108"/>
      <c r="AC443" s="1228" t="e">
        <f>VLOOKUP(B443,'AVBT_Septmber-17'!$B$18:$M$291,12,FALSE)</f>
        <v>#N/A</v>
      </c>
    </row>
    <row r="444" spans="1:39" s="38" customFormat="1" ht="30" customHeight="1" thickBot="1" x14ac:dyDescent="0.3">
      <c r="A444" s="411"/>
      <c r="B444" s="412"/>
      <c r="C444" s="413" t="s">
        <v>56</v>
      </c>
      <c r="D444" s="412"/>
      <c r="E444" s="85"/>
      <c r="F444" s="86" t="s">
        <v>54</v>
      </c>
      <c r="G444" s="87"/>
      <c r="H444" s="87"/>
      <c r="I444" s="86" t="s">
        <v>54</v>
      </c>
      <c r="J444" s="86" t="s">
        <v>54</v>
      </c>
      <c r="K444" s="158"/>
      <c r="L444" s="88">
        <f>SUM(L442:L443)</f>
        <v>0</v>
      </c>
      <c r="M444" s="88">
        <f>SUM(M442:M443)</f>
        <v>0</v>
      </c>
      <c r="N444" s="88">
        <f>SUM(N442:N443)</f>
        <v>0</v>
      </c>
      <c r="O444" s="88">
        <f>SUM(O442:O443)</f>
        <v>0.13888888889050577</v>
      </c>
      <c r="P444" s="86" t="s">
        <v>54</v>
      </c>
      <c r="Q444" s="86" t="s">
        <v>54</v>
      </c>
      <c r="R444" s="86" t="s">
        <v>54</v>
      </c>
      <c r="S444" s="414"/>
      <c r="T444" s="415"/>
      <c r="U444" s="412"/>
      <c r="V444" s="128">
        <f>$AB$15-((N444*24))</f>
        <v>720</v>
      </c>
      <c r="W444" s="197">
        <v>132</v>
      </c>
      <c r="X444" s="185">
        <v>2.3159999999999998</v>
      </c>
      <c r="Y444" s="198">
        <f>W444*X444</f>
        <v>305.71199999999999</v>
      </c>
      <c r="Z444" s="128">
        <f>(Y444*(V444-L444*24))/V444</f>
        <v>305.71199999999999</v>
      </c>
      <c r="AA444" s="95">
        <f>(Z444/Y444)*100</f>
        <v>100</v>
      </c>
      <c r="AB444" s="102"/>
      <c r="AC444" s="1228" t="e">
        <f>VLOOKUP(B444,'AVBT_Septmber-17'!$B$18:$M$291,12,FALSE)</f>
        <v>#N/A</v>
      </c>
    </row>
    <row r="445" spans="1:39" s="102" customFormat="1" ht="30" customHeight="1" x14ac:dyDescent="0.25">
      <c r="A445" s="1380">
        <v>20</v>
      </c>
      <c r="B445" s="1365" t="s">
        <v>291</v>
      </c>
      <c r="C445" s="1382" t="s">
        <v>292</v>
      </c>
      <c r="D445" s="1369">
        <v>9.2539999999999996</v>
      </c>
      <c r="E445" s="1384" t="s">
        <v>53</v>
      </c>
      <c r="F445" s="62" t="s">
        <v>54</v>
      </c>
      <c r="G445" s="1275">
        <v>42996.454861111109</v>
      </c>
      <c r="H445" s="1275">
        <v>42996.57916666667</v>
      </c>
      <c r="I445" s="62" t="s">
        <v>54</v>
      </c>
      <c r="J445" s="62" t="s">
        <v>54</v>
      </c>
      <c r="K445" s="62" t="s">
        <v>54</v>
      </c>
      <c r="L445" s="133">
        <f>IF(RIGHT(S445)="T",(+H445-G445),0)</f>
        <v>0</v>
      </c>
      <c r="M445" s="133">
        <f>IF(RIGHT(S445)="U",(+H445-G445),0)</f>
        <v>0</v>
      </c>
      <c r="N445" s="133">
        <f>IF(RIGHT(S445)="C",(+H445-G445),0)</f>
        <v>0</v>
      </c>
      <c r="O445" s="133">
        <f>IF(RIGHT(S445)="D",(+H445-G445),0)</f>
        <v>0.12430555556056788</v>
      </c>
      <c r="P445" s="62" t="s">
        <v>54</v>
      </c>
      <c r="Q445" s="62" t="s">
        <v>54</v>
      </c>
      <c r="R445" s="62" t="s">
        <v>54</v>
      </c>
      <c r="S445" s="1276" t="s">
        <v>149</v>
      </c>
      <c r="T445" s="1277" t="s">
        <v>751</v>
      </c>
      <c r="U445" s="264"/>
      <c r="V445" s="99"/>
      <c r="W445" s="100"/>
      <c r="X445" s="100"/>
      <c r="Y445" s="100"/>
      <c r="Z445" s="1229"/>
      <c r="AA445" s="101"/>
      <c r="AC445" s="1228" t="e">
        <f>VLOOKUP(B445,'AVBT_Septmber-17'!$B$18:$M$291,12,FALSE)</f>
        <v>#VALUE!</v>
      </c>
    </row>
    <row r="446" spans="1:39" s="102" customFormat="1" ht="30" customHeight="1" x14ac:dyDescent="0.25">
      <c r="A446" s="1381"/>
      <c r="B446" s="1366"/>
      <c r="C446" s="1383"/>
      <c r="D446" s="1370"/>
      <c r="E446" s="1385"/>
      <c r="F446" s="77"/>
      <c r="G446" s="78"/>
      <c r="H446" s="78"/>
      <c r="I446" s="77"/>
      <c r="J446" s="77"/>
      <c r="K446" s="77"/>
      <c r="L446" s="111">
        <f>IF(RIGHT(S446)="T",(+H446-G446),0)</f>
        <v>0</v>
      </c>
      <c r="M446" s="111">
        <f>IF(RIGHT(S446)="U",(+H446-G446),0)</f>
        <v>0</v>
      </c>
      <c r="N446" s="111">
        <f>IF(RIGHT(S446)="C",(+H446-G446),0)</f>
        <v>0</v>
      </c>
      <c r="O446" s="111">
        <f>IF(RIGHT(S446)="D",(+H446-G446),0)</f>
        <v>0</v>
      </c>
      <c r="P446" s="77"/>
      <c r="Q446" s="77"/>
      <c r="R446" s="77"/>
      <c r="S446" s="866"/>
      <c r="T446" s="80"/>
      <c r="U446" s="122"/>
      <c r="V446" s="106"/>
      <c r="W446" s="107"/>
      <c r="X446" s="107"/>
      <c r="Y446" s="107"/>
      <c r="Z446" s="1232"/>
      <c r="AA446" s="108"/>
      <c r="AC446" s="1228" t="e">
        <f>VLOOKUP(B446,'AVBT_Septmber-17'!$B$18:$M$291,12,FALSE)</f>
        <v>#N/A</v>
      </c>
    </row>
    <row r="447" spans="1:39" s="38" customFormat="1" ht="30" customHeight="1" x14ac:dyDescent="0.25">
      <c r="A447" s="416"/>
      <c r="B447" s="417"/>
      <c r="C447" s="418" t="s">
        <v>56</v>
      </c>
      <c r="D447" s="417"/>
      <c r="E447" s="419"/>
      <c r="F447" s="420" t="s">
        <v>54</v>
      </c>
      <c r="G447" s="421"/>
      <c r="H447" s="421"/>
      <c r="I447" s="420" t="s">
        <v>54</v>
      </c>
      <c r="J447" s="420" t="s">
        <v>54</v>
      </c>
      <c r="K447" s="420" t="s">
        <v>54</v>
      </c>
      <c r="L447" s="422">
        <f>SUM(L445:L446)</f>
        <v>0</v>
      </c>
      <c r="M447" s="422">
        <f>SUM(M445:M446)</f>
        <v>0</v>
      </c>
      <c r="N447" s="422">
        <f>SUM(N445:N446)</f>
        <v>0</v>
      </c>
      <c r="O447" s="422">
        <f>SUM(O445:O446)</f>
        <v>0.12430555556056788</v>
      </c>
      <c r="P447" s="420" t="s">
        <v>54</v>
      </c>
      <c r="Q447" s="420" t="s">
        <v>54</v>
      </c>
      <c r="R447" s="420" t="s">
        <v>54</v>
      </c>
      <c r="S447" s="423"/>
      <c r="T447" s="424"/>
      <c r="U447" s="417"/>
      <c r="V447" s="212">
        <f>$AB$15-((N447*24))</f>
        <v>720</v>
      </c>
      <c r="W447" s="213">
        <v>132</v>
      </c>
      <c r="X447" s="214">
        <v>9.2539999999999996</v>
      </c>
      <c r="Y447" s="215">
        <f>W447*X447</f>
        <v>1221.528</v>
      </c>
      <c r="Z447" s="212">
        <f>(Y447*(V447-L447*24))/V447</f>
        <v>1221.528</v>
      </c>
      <c r="AA447" s="763">
        <f>(Z447/Y447)*100</f>
        <v>100</v>
      </c>
      <c r="AB447" s="102"/>
      <c r="AC447" s="1228" t="e">
        <f>VLOOKUP(B447,'AVBT_Septmber-17'!$B$18:$M$291,12,FALSE)</f>
        <v>#N/A</v>
      </c>
    </row>
    <row r="448" spans="1:39" s="38" customFormat="1" ht="30" customHeight="1" x14ac:dyDescent="0.25">
      <c r="A448" s="1502">
        <v>21</v>
      </c>
      <c r="B448" s="1504" t="s">
        <v>293</v>
      </c>
      <c r="C448" s="1505" t="s">
        <v>294</v>
      </c>
      <c r="D448" s="1506">
        <v>2.3159999999999998</v>
      </c>
      <c r="E448" s="1490" t="s">
        <v>53</v>
      </c>
      <c r="F448" s="168" t="s">
        <v>54</v>
      </c>
      <c r="G448" s="1275">
        <v>42982.310416666667</v>
      </c>
      <c r="H448" s="1275">
        <v>42982.310416666667</v>
      </c>
      <c r="I448" s="168" t="s">
        <v>54</v>
      </c>
      <c r="J448" s="168" t="s">
        <v>54</v>
      </c>
      <c r="K448" s="168" t="s">
        <v>54</v>
      </c>
      <c r="L448" s="425">
        <f>IF(RIGHT(S448)="T",(+H448-G448),0)</f>
        <v>0</v>
      </c>
      <c r="M448" s="425">
        <f>IF(RIGHT(S448)="U",(+H448-G448),0)</f>
        <v>0</v>
      </c>
      <c r="N448" s="425">
        <f>IF(RIGHT(S448)="C",(+H448-G448),0)</f>
        <v>0</v>
      </c>
      <c r="O448" s="425">
        <f>IF(RIGHT(S448)="D",(+H448-G448),0)</f>
        <v>0</v>
      </c>
      <c r="P448" s="168" t="s">
        <v>54</v>
      </c>
      <c r="Q448" s="168" t="s">
        <v>54</v>
      </c>
      <c r="R448" s="168" t="s">
        <v>54</v>
      </c>
      <c r="S448" s="1276" t="s">
        <v>104</v>
      </c>
      <c r="T448" s="1277" t="s">
        <v>752</v>
      </c>
      <c r="U448" s="426"/>
      <c r="V448" s="171"/>
      <c r="W448" s="172"/>
      <c r="X448" s="172"/>
      <c r="Y448" s="172"/>
      <c r="Z448" s="1237"/>
      <c r="AA448" s="173"/>
      <c r="AC448" s="1228" t="e">
        <f>VLOOKUP(B448,'AVBT_Septmber-17'!$B$18:$M$291,12,FALSE)</f>
        <v>#VALUE!</v>
      </c>
    </row>
    <row r="449" spans="1:39" s="38" customFormat="1" ht="30" customHeight="1" x14ac:dyDescent="0.25">
      <c r="A449" s="1503"/>
      <c r="B449" s="1366"/>
      <c r="C449" s="1368"/>
      <c r="D449" s="1370"/>
      <c r="E449" s="1385"/>
      <c r="F449" s="168"/>
      <c r="G449" s="1275">
        <v>43007.469444444447</v>
      </c>
      <c r="H449" s="1275">
        <v>43007.469444444447</v>
      </c>
      <c r="I449" s="168"/>
      <c r="J449" s="168"/>
      <c r="K449" s="168"/>
      <c r="L449" s="425">
        <f>IF(RIGHT(S449)="T",(+H449-G449),0)</f>
        <v>0</v>
      </c>
      <c r="M449" s="425">
        <f>IF(RIGHT(S449)="U",(+H449-G449),0)</f>
        <v>0</v>
      </c>
      <c r="N449" s="425">
        <f>IF(RIGHT(S449)="C",(+H449-G449),0)</f>
        <v>0</v>
      </c>
      <c r="O449" s="425">
        <f>IF(RIGHT(S449)="D",(+H449-G449),0)</f>
        <v>0</v>
      </c>
      <c r="P449" s="168"/>
      <c r="Q449" s="168"/>
      <c r="R449" s="168"/>
      <c r="S449" s="1276" t="s">
        <v>104</v>
      </c>
      <c r="T449" s="1277" t="s">
        <v>753</v>
      </c>
      <c r="U449" s="426"/>
      <c r="V449" s="171"/>
      <c r="W449" s="172"/>
      <c r="X449" s="172"/>
      <c r="Y449" s="172"/>
      <c r="Z449" s="1237"/>
      <c r="AA449" s="173"/>
      <c r="AC449" s="1228" t="e">
        <f>VLOOKUP(B449,'AVBT_Septmber-17'!$B$18:$M$291,12,FALSE)</f>
        <v>#N/A</v>
      </c>
    </row>
    <row r="450" spans="1:39" s="38" customFormat="1" ht="30" customHeight="1" thickBot="1" x14ac:dyDescent="0.3">
      <c r="A450" s="427"/>
      <c r="B450" s="42"/>
      <c r="C450" s="429" t="s">
        <v>56</v>
      </c>
      <c r="D450" s="428"/>
      <c r="E450" s="419"/>
      <c r="F450" s="189" t="s">
        <v>54</v>
      </c>
      <c r="G450" s="430"/>
      <c r="H450" s="430"/>
      <c r="I450" s="189" t="s">
        <v>54</v>
      </c>
      <c r="J450" s="189" t="s">
        <v>54</v>
      </c>
      <c r="K450" s="251"/>
      <c r="L450" s="348">
        <f>SUM(L448:L449)</f>
        <v>0</v>
      </c>
      <c r="M450" s="348">
        <f>SUM(M448:M449)</f>
        <v>0</v>
      </c>
      <c r="N450" s="348">
        <f>SUM(N448:N449)</f>
        <v>0</v>
      </c>
      <c r="O450" s="348">
        <f>SUM(O448:O449)</f>
        <v>0</v>
      </c>
      <c r="P450" s="189" t="s">
        <v>54</v>
      </c>
      <c r="Q450" s="189" t="s">
        <v>54</v>
      </c>
      <c r="R450" s="189" t="s">
        <v>54</v>
      </c>
      <c r="S450" s="428"/>
      <c r="T450" s="431"/>
      <c r="U450" s="774"/>
      <c r="V450" s="407">
        <f>$AB$15-((N450*24))</f>
        <v>720</v>
      </c>
      <c r="W450" s="408">
        <v>132</v>
      </c>
      <c r="X450" s="1053">
        <v>2.3159999999999998</v>
      </c>
      <c r="Y450" s="409">
        <f>W450*X450</f>
        <v>305.71199999999999</v>
      </c>
      <c r="Z450" s="410">
        <f>(Y450*(V450-L450*24))/V450</f>
        <v>305.71199999999999</v>
      </c>
      <c r="AA450" s="911">
        <f>(Z450/Y450)*100</f>
        <v>100</v>
      </c>
      <c r="AC450" s="1228" t="e">
        <f>VLOOKUP(B450,'AVBT_Septmber-17'!$B$18:$M$291,12,FALSE)</f>
        <v>#N/A</v>
      </c>
    </row>
    <row r="451" spans="1:39" s="102" customFormat="1" ht="30" customHeight="1" x14ac:dyDescent="0.25">
      <c r="A451" s="1507">
        <v>22</v>
      </c>
      <c r="B451" s="1504" t="s">
        <v>295</v>
      </c>
      <c r="C451" s="1509" t="s">
        <v>296</v>
      </c>
      <c r="D451" s="1506">
        <v>8.234</v>
      </c>
      <c r="E451" s="1490" t="s">
        <v>53</v>
      </c>
      <c r="F451" s="77" t="s">
        <v>54</v>
      </c>
      <c r="G451" s="1275">
        <v>42986.3125</v>
      </c>
      <c r="H451" s="1275">
        <v>42986.3125</v>
      </c>
      <c r="I451" s="77" t="s">
        <v>54</v>
      </c>
      <c r="J451" s="77" t="s">
        <v>54</v>
      </c>
      <c r="K451" s="77" t="s">
        <v>54</v>
      </c>
      <c r="L451" s="210">
        <f>IF(RIGHT(S451)="T",(+H451-G451),0)</f>
        <v>0</v>
      </c>
      <c r="M451" s="210">
        <f>IF(RIGHT(S451)="U",(+H451-G451),0)</f>
        <v>0</v>
      </c>
      <c r="N451" s="210">
        <f>IF(RIGHT(S451)="C",(+H451-G451),0)</f>
        <v>0</v>
      </c>
      <c r="O451" s="210">
        <f>IF(RIGHT(S451)="D",(+H451-G451),0)</f>
        <v>0</v>
      </c>
      <c r="P451" s="77" t="s">
        <v>54</v>
      </c>
      <c r="Q451" s="77" t="s">
        <v>54</v>
      </c>
      <c r="R451" s="77" t="s">
        <v>54</v>
      </c>
      <c r="S451" s="1276" t="s">
        <v>104</v>
      </c>
      <c r="T451" s="1277" t="s">
        <v>754</v>
      </c>
      <c r="U451" s="122"/>
      <c r="V451" s="106"/>
      <c r="W451" s="107"/>
      <c r="X451" s="107"/>
      <c r="Y451" s="107"/>
      <c r="Z451" s="1232"/>
      <c r="AA451" s="108"/>
      <c r="AC451" s="1228" t="e">
        <f>VLOOKUP(B451,'AVBT_Septmber-17'!$B$18:$M$291,12,FALSE)</f>
        <v>#VALUE!</v>
      </c>
    </row>
    <row r="452" spans="1:39" s="102" customFormat="1" ht="30" customHeight="1" x14ac:dyDescent="0.25">
      <c r="A452" s="1508"/>
      <c r="B452" s="1366"/>
      <c r="C452" s="1383"/>
      <c r="D452" s="1370"/>
      <c r="E452" s="1385"/>
      <c r="F452" s="77"/>
      <c r="G452" s="1275">
        <v>43000.383333333331</v>
      </c>
      <c r="H452" s="1275">
        <v>43000.458333333336</v>
      </c>
      <c r="I452" s="77"/>
      <c r="J452" s="77"/>
      <c r="K452" s="77"/>
      <c r="L452" s="425">
        <f>IF(RIGHT(S452)="T",(+H452-G452),0)</f>
        <v>0</v>
      </c>
      <c r="M452" s="425">
        <f>IF(RIGHT(S452)="U",(+H452-G452),0)</f>
        <v>7.5000000004365575E-2</v>
      </c>
      <c r="N452" s="425">
        <f>IF(RIGHT(S452)="C",(+H452-G452),0)</f>
        <v>0</v>
      </c>
      <c r="O452" s="425">
        <f>IF(RIGHT(S452)="D",(+H452-G452),0)</f>
        <v>0</v>
      </c>
      <c r="P452" s="77"/>
      <c r="Q452" s="77"/>
      <c r="R452" s="77"/>
      <c r="S452" s="1276" t="s">
        <v>104</v>
      </c>
      <c r="T452" s="1277" t="s">
        <v>755</v>
      </c>
      <c r="U452" s="122"/>
      <c r="V452" s="106"/>
      <c r="W452" s="107"/>
      <c r="X452" s="107"/>
      <c r="Y452" s="107"/>
      <c r="Z452" s="1232"/>
      <c r="AA452" s="108"/>
      <c r="AC452" s="1228" t="e">
        <f>VLOOKUP(B452,'AVBT_Septmber-17'!$B$18:$M$291,12,FALSE)</f>
        <v>#N/A</v>
      </c>
    </row>
    <row r="453" spans="1:39" s="38" customFormat="1" ht="30" customHeight="1" thickBot="1" x14ac:dyDescent="0.3">
      <c r="A453" s="432"/>
      <c r="B453" s="42"/>
      <c r="C453" s="433" t="s">
        <v>56</v>
      </c>
      <c r="D453" s="42"/>
      <c r="E453" s="419"/>
      <c r="F453" s="420" t="s">
        <v>54</v>
      </c>
      <c r="G453" s="421"/>
      <c r="H453" s="421"/>
      <c r="I453" s="420" t="s">
        <v>54</v>
      </c>
      <c r="J453" s="420" t="s">
        <v>54</v>
      </c>
      <c r="K453" s="420" t="s">
        <v>54</v>
      </c>
      <c r="L453" s="422">
        <f>SUM(L451:L452)</f>
        <v>0</v>
      </c>
      <c r="M453" s="422">
        <f>SUM(M451:M452)</f>
        <v>7.5000000004365575E-2</v>
      </c>
      <c r="N453" s="422">
        <f>SUM(N451:N452)</f>
        <v>0</v>
      </c>
      <c r="O453" s="422">
        <f>SUM(O451:O452)</f>
        <v>0</v>
      </c>
      <c r="P453" s="420" t="s">
        <v>54</v>
      </c>
      <c r="Q453" s="420" t="s">
        <v>54</v>
      </c>
      <c r="R453" s="420" t="s">
        <v>54</v>
      </c>
      <c r="S453" s="434"/>
      <c r="T453" s="435"/>
      <c r="U453" s="42"/>
      <c r="V453" s="212">
        <f>$AB$15-((N453*24))</f>
        <v>720</v>
      </c>
      <c r="W453" s="213">
        <v>132</v>
      </c>
      <c r="X453" s="214">
        <v>8.234</v>
      </c>
      <c r="Y453" s="215">
        <f>W453*X453</f>
        <v>1086.8879999999999</v>
      </c>
      <c r="Z453" s="212">
        <f>(Y453*(V453-L453*24))/V453</f>
        <v>1086.8879999999999</v>
      </c>
      <c r="AA453" s="763">
        <f>(Z453/Y453)*100</f>
        <v>100</v>
      </c>
      <c r="AB453" s="102"/>
      <c r="AC453" s="1228" t="e">
        <f>VLOOKUP(B453,'AVBT_Septmber-17'!$B$18:$M$291,12,FALSE)</f>
        <v>#N/A</v>
      </c>
    </row>
    <row r="454" spans="1:39" s="38" customFormat="1" ht="30" customHeight="1" x14ac:dyDescent="0.25">
      <c r="A454" s="1510">
        <v>23</v>
      </c>
      <c r="B454" s="1504" t="s">
        <v>297</v>
      </c>
      <c r="C454" s="1505" t="s">
        <v>298</v>
      </c>
      <c r="D454" s="1506">
        <v>9.2539999999999996</v>
      </c>
      <c r="E454" s="1490" t="s">
        <v>53</v>
      </c>
      <c r="F454" s="168" t="s">
        <v>54</v>
      </c>
      <c r="G454" s="1275">
        <v>42983.789583333331</v>
      </c>
      <c r="H454" s="1275">
        <v>42984.405555555553</v>
      </c>
      <c r="I454" s="358"/>
      <c r="J454" s="358"/>
      <c r="K454" s="358"/>
      <c r="L454" s="425">
        <f>IF(RIGHT(S454)="T",(+H454-G454),0)</f>
        <v>0</v>
      </c>
      <c r="M454" s="425">
        <f>IF(RIGHT(S454)="U",(+H454-G454),0)</f>
        <v>0.61597222222189885</v>
      </c>
      <c r="N454" s="425">
        <f>IF(RIGHT(S454)="C",(+H454-G454),0)</f>
        <v>0</v>
      </c>
      <c r="O454" s="425">
        <f>IF(RIGHT(S454)="D",(+H454-G454),0)</f>
        <v>0</v>
      </c>
      <c r="P454" s="66"/>
      <c r="Q454" s="66"/>
      <c r="R454" s="66"/>
      <c r="S454" s="1276" t="s">
        <v>104</v>
      </c>
      <c r="T454" s="1277" t="s">
        <v>756</v>
      </c>
      <c r="U454" s="170"/>
      <c r="V454" s="171"/>
      <c r="W454" s="172"/>
      <c r="X454" s="172"/>
      <c r="Y454" s="172"/>
      <c r="Z454" s="1237"/>
      <c r="AA454" s="173"/>
      <c r="AC454" s="1228" t="e">
        <f>VLOOKUP(B454,'AVBT_Septmber-17'!$B$18:$M$291,12,FALSE)</f>
        <v>#VALUE!</v>
      </c>
    </row>
    <row r="455" spans="1:39" s="38" customFormat="1" ht="30" customHeight="1" x14ac:dyDescent="0.25">
      <c r="A455" s="1364"/>
      <c r="B455" s="1366"/>
      <c r="C455" s="1368"/>
      <c r="D455" s="1370"/>
      <c r="E455" s="1385"/>
      <c r="F455" s="168"/>
      <c r="G455" s="1275">
        <v>42984.405555555553</v>
      </c>
      <c r="H455" s="1275">
        <v>42986.790972222225</v>
      </c>
      <c r="I455" s="360"/>
      <c r="J455" s="360"/>
      <c r="K455" s="360"/>
      <c r="L455" s="425">
        <f>IF(RIGHT(S455)="T",(+H455-G455),0)</f>
        <v>0</v>
      </c>
      <c r="M455" s="425">
        <f>IF(RIGHT(S455)="U",(+H455-G455),0)</f>
        <v>0</v>
      </c>
      <c r="N455" s="425">
        <f>IF(RIGHT(S455)="C",(+H455-G455),0)</f>
        <v>0</v>
      </c>
      <c r="O455" s="425">
        <f>IF(RIGHT(S455)="D",(+H455-G455),0)</f>
        <v>2.3854166666715173</v>
      </c>
      <c r="P455" s="65"/>
      <c r="Q455" s="65"/>
      <c r="R455" s="65"/>
      <c r="S455" s="1276" t="s">
        <v>168</v>
      </c>
      <c r="T455" s="1277" t="s">
        <v>757</v>
      </c>
      <c r="U455" s="170"/>
      <c r="V455" s="171"/>
      <c r="W455" s="172"/>
      <c r="X455" s="172"/>
      <c r="Y455" s="172"/>
      <c r="Z455" s="1237"/>
      <c r="AA455" s="173"/>
      <c r="AC455" s="1228" t="e">
        <f>VLOOKUP(B455,'AVBT_Septmber-17'!$B$18:$M$291,12,FALSE)</f>
        <v>#N/A</v>
      </c>
    </row>
    <row r="456" spans="1:39" s="38" customFormat="1" ht="30" customHeight="1" thickBot="1" x14ac:dyDescent="0.3">
      <c r="A456" s="174"/>
      <c r="B456" s="83"/>
      <c r="C456" s="176" t="s">
        <v>56</v>
      </c>
      <c r="D456" s="175"/>
      <c r="E456" s="85"/>
      <c r="F456" s="178" t="s">
        <v>54</v>
      </c>
      <c r="G456" s="179"/>
      <c r="H456" s="179"/>
      <c r="I456" s="178" t="s">
        <v>54</v>
      </c>
      <c r="J456" s="178" t="s">
        <v>54</v>
      </c>
      <c r="K456" s="178" t="s">
        <v>54</v>
      </c>
      <c r="L456" s="192">
        <f>SUM(L454:L455)</f>
        <v>0</v>
      </c>
      <c r="M456" s="192">
        <f>SUM(M454:M455)</f>
        <v>0.61597222222189885</v>
      </c>
      <c r="N456" s="192">
        <f>SUM(N454:N455)</f>
        <v>0</v>
      </c>
      <c r="O456" s="192">
        <f>SUM(O454:O455)</f>
        <v>2.3854166666715173</v>
      </c>
      <c r="P456" s="178" t="s">
        <v>54</v>
      </c>
      <c r="Q456" s="178" t="s">
        <v>54</v>
      </c>
      <c r="R456" s="178" t="s">
        <v>54</v>
      </c>
      <c r="S456" s="175"/>
      <c r="T456" s="182"/>
      <c r="U456" s="175"/>
      <c r="V456" s="183">
        <f>$AB$15-((N456*24))</f>
        <v>720</v>
      </c>
      <c r="W456" s="184">
        <v>132</v>
      </c>
      <c r="X456" s="185">
        <v>9.2539999999999996</v>
      </c>
      <c r="Y456" s="186">
        <f>W456*X456</f>
        <v>1221.528</v>
      </c>
      <c r="Z456" s="187">
        <f>(Y456*(V456-L456*24))/V456</f>
        <v>1221.528</v>
      </c>
      <c r="AA456" s="909">
        <f>(Z456/Y456)*100</f>
        <v>100</v>
      </c>
      <c r="AC456" s="1228" t="e">
        <f>VLOOKUP(B456,'AVBT_Septmber-17'!$B$18:$M$291,12,FALSE)</f>
        <v>#N/A</v>
      </c>
    </row>
    <row r="457" spans="1:39" s="76" customFormat="1" ht="41.25" customHeight="1" x14ac:dyDescent="0.25">
      <c r="A457" s="1361">
        <v>24</v>
      </c>
      <c r="B457" s="1339" t="s">
        <v>299</v>
      </c>
      <c r="C457" s="1346" t="s">
        <v>300</v>
      </c>
      <c r="D457" s="1369">
        <v>128.833</v>
      </c>
      <c r="E457" s="1384" t="s">
        <v>53</v>
      </c>
      <c r="F457" s="77" t="s">
        <v>54</v>
      </c>
      <c r="G457" s="1262"/>
      <c r="H457" s="1262"/>
      <c r="I457" s="360"/>
      <c r="J457" s="360"/>
      <c r="K457" s="360"/>
      <c r="L457" s="210">
        <f>IF(RIGHT(S457)="T",(+H457-G457),0)</f>
        <v>0</v>
      </c>
      <c r="M457" s="210">
        <f>IF(RIGHT(S457)="U",(+H457-G457),0)</f>
        <v>0</v>
      </c>
      <c r="N457" s="210">
        <f>IF(RIGHT(S457)="C",(+H457-G457),0)</f>
        <v>0</v>
      </c>
      <c r="O457" s="210">
        <f>IF(RIGHT(S457)="D",(+H457-G457),0)</f>
        <v>0</v>
      </c>
      <c r="P457" s="65"/>
      <c r="Q457" s="65"/>
      <c r="R457" s="65"/>
      <c r="S457" s="1265"/>
      <c r="T457" s="1266"/>
      <c r="U457" s="65"/>
      <c r="V457" s="201"/>
      <c r="W457" s="1027"/>
      <c r="X457" s="1021"/>
      <c r="Y457" s="202"/>
      <c r="Z457" s="201"/>
      <c r="AA457" s="127"/>
      <c r="AB457" s="75"/>
      <c r="AC457" s="1228" t="e">
        <f>VLOOKUP(B457,'AVBT_Septmber-17'!$B$18:$M$291,12,FALSE)</f>
        <v>#VALUE!</v>
      </c>
      <c r="AD457" s="436"/>
      <c r="AE457" s="436"/>
      <c r="AF457" s="436"/>
      <c r="AG457" s="436"/>
      <c r="AH457" s="436"/>
      <c r="AI457" s="436"/>
      <c r="AJ457" s="436"/>
      <c r="AK457" s="436"/>
      <c r="AL457" s="436"/>
      <c r="AM457" s="436"/>
    </row>
    <row r="458" spans="1:39" s="76" customFormat="1" ht="26.25" customHeight="1" x14ac:dyDescent="0.25">
      <c r="A458" s="1436"/>
      <c r="B458" s="1511"/>
      <c r="C458" s="1348"/>
      <c r="D458" s="1376"/>
      <c r="E458" s="1390"/>
      <c r="F458" s="77"/>
      <c r="G458" s="78"/>
      <c r="H458" s="78"/>
      <c r="I458" s="360"/>
      <c r="J458" s="360"/>
      <c r="K458" s="360"/>
      <c r="L458" s="111">
        <f>IF(RIGHT(S458)="T",(+H458-G458),0)</f>
        <v>0</v>
      </c>
      <c r="M458" s="111">
        <f>IF(RIGHT(S458)="U",(+H458-G458),0)</f>
        <v>0</v>
      </c>
      <c r="N458" s="111">
        <f>IF(RIGHT(S458)="C",(+H458-G458),0)</f>
        <v>0</v>
      </c>
      <c r="O458" s="111">
        <f>IF(RIGHT(S458)="D",(+H458-G458),0)</f>
        <v>0</v>
      </c>
      <c r="P458" s="65"/>
      <c r="Q458" s="65"/>
      <c r="R458" s="65"/>
      <c r="S458" s="97"/>
      <c r="T458" s="80"/>
      <c r="U458" s="65"/>
      <c r="V458" s="212"/>
      <c r="W458" s="213"/>
      <c r="X458" s="214"/>
      <c r="Y458" s="215"/>
      <c r="Z458" s="212"/>
      <c r="AA458" s="763"/>
      <c r="AB458" s="75"/>
      <c r="AC458" s="1228" t="e">
        <f>VLOOKUP(B458,'AVBT_Septmber-17'!$B$18:$M$291,12,FALSE)</f>
        <v>#N/A</v>
      </c>
      <c r="AD458" s="436"/>
      <c r="AE458" s="436"/>
      <c r="AF458" s="436"/>
      <c r="AG458" s="436"/>
      <c r="AH458" s="436"/>
      <c r="AI458" s="436"/>
      <c r="AJ458" s="436"/>
      <c r="AK458" s="436"/>
      <c r="AL458" s="436"/>
      <c r="AM458" s="436"/>
    </row>
    <row r="459" spans="1:39" s="38" customFormat="1" ht="30" customHeight="1" thickBot="1" x14ac:dyDescent="0.3">
      <c r="A459" s="82"/>
      <c r="B459" s="83"/>
      <c r="C459" s="84" t="s">
        <v>56</v>
      </c>
      <c r="D459" s="83"/>
      <c r="E459" s="177"/>
      <c r="F459" s="142" t="s">
        <v>54</v>
      </c>
      <c r="G459" s="143"/>
      <c r="H459" s="143"/>
      <c r="I459" s="142" t="s">
        <v>54</v>
      </c>
      <c r="J459" s="142" t="s">
        <v>54</v>
      </c>
      <c r="K459" s="248"/>
      <c r="L459" s="144">
        <f>SUM(L457:L458)</f>
        <v>0</v>
      </c>
      <c r="M459" s="144">
        <f>SUM(M457:M458)</f>
        <v>0</v>
      </c>
      <c r="N459" s="144">
        <f>SUM(N457:N458)</f>
        <v>0</v>
      </c>
      <c r="O459" s="144">
        <f>SUM(O457:O458)</f>
        <v>0</v>
      </c>
      <c r="P459" s="142" t="s">
        <v>54</v>
      </c>
      <c r="Q459" s="142" t="s">
        <v>54</v>
      </c>
      <c r="R459" s="142" t="s">
        <v>54</v>
      </c>
      <c r="S459" s="205"/>
      <c r="T459" s="145"/>
      <c r="U459" s="141"/>
      <c r="V459" s="201">
        <f>$AB$15-((N459*24))</f>
        <v>720</v>
      </c>
      <c r="W459" s="1027">
        <v>131</v>
      </c>
      <c r="X459" s="1021">
        <v>128.833</v>
      </c>
      <c r="Y459" s="202">
        <f>W459*X459</f>
        <v>16877.123</v>
      </c>
      <c r="Z459" s="201">
        <f>(Y459*(V459-L459*24))/V459</f>
        <v>16877.123</v>
      </c>
      <c r="AA459" s="249">
        <f>(Z459/Y459)*100</f>
        <v>100</v>
      </c>
      <c r="AB459" s="102"/>
      <c r="AC459" s="1228" t="e">
        <f>VLOOKUP(B459,'AVBT_Septmber-17'!$B$18:$M$291,12,FALSE)</f>
        <v>#N/A</v>
      </c>
    </row>
    <row r="460" spans="1:39" s="76" customFormat="1" ht="30" customHeight="1" x14ac:dyDescent="0.25">
      <c r="A460" s="1361">
        <v>25</v>
      </c>
      <c r="B460" s="1339" t="s">
        <v>301</v>
      </c>
      <c r="C460" s="1346" t="s">
        <v>302</v>
      </c>
      <c r="D460" s="1369">
        <v>128.833</v>
      </c>
      <c r="E460" s="1349" t="s">
        <v>53</v>
      </c>
      <c r="F460" s="62" t="s">
        <v>54</v>
      </c>
      <c r="G460" s="1262"/>
      <c r="H460" s="1262"/>
      <c r="I460" s="358"/>
      <c r="J460" s="358"/>
      <c r="K460" s="358"/>
      <c r="L460" s="437">
        <f>IF(RIGHT(S460)="T",(+H460-G460),0)</f>
        <v>0</v>
      </c>
      <c r="M460" s="437">
        <f>IF(RIGHT(S460)="U",(+H460-G460),0)</f>
        <v>0</v>
      </c>
      <c r="N460" s="437">
        <f>IF(RIGHT(S460)="C",(+H460-G460),0)</f>
        <v>0</v>
      </c>
      <c r="O460" s="437">
        <f>IF(RIGHT(S460)="D",(+H460-G460),0)</f>
        <v>0</v>
      </c>
      <c r="P460" s="66"/>
      <c r="Q460" s="66"/>
      <c r="R460" s="66"/>
      <c r="S460" s="1265"/>
      <c r="T460" s="1266"/>
      <c r="U460" s="66"/>
      <c r="V460" s="125"/>
      <c r="W460" s="1026"/>
      <c r="X460" s="1020"/>
      <c r="Y460" s="126"/>
      <c r="Z460" s="125"/>
      <c r="AA460" s="127"/>
      <c r="AB460" s="75"/>
      <c r="AC460" s="1228" t="e">
        <f>VLOOKUP(B460,'AVBT_Septmber-17'!$B$18:$M$291,12,FALSE)</f>
        <v>#VALUE!</v>
      </c>
      <c r="AD460" s="436"/>
      <c r="AE460" s="436"/>
      <c r="AF460" s="436"/>
      <c r="AG460" s="436"/>
      <c r="AH460" s="436"/>
      <c r="AI460" s="436"/>
      <c r="AJ460" s="436"/>
      <c r="AK460" s="436"/>
      <c r="AL460" s="436"/>
      <c r="AM460" s="436"/>
    </row>
    <row r="461" spans="1:39" s="76" customFormat="1" ht="30" customHeight="1" x14ac:dyDescent="0.25">
      <c r="A461" s="1436"/>
      <c r="B461" s="1373"/>
      <c r="C461" s="1348"/>
      <c r="D461" s="1376"/>
      <c r="E461" s="1463"/>
      <c r="F461" s="77"/>
      <c r="G461" s="78"/>
      <c r="H461" s="78"/>
      <c r="I461" s="360"/>
      <c r="J461" s="360"/>
      <c r="K461" s="360"/>
      <c r="L461" s="111">
        <f>IF(RIGHT(S461)="T",(+H461-G461),0)</f>
        <v>0</v>
      </c>
      <c r="M461" s="111">
        <f>IF(RIGHT(S461)="U",(+H461-G461),0)</f>
        <v>0</v>
      </c>
      <c r="N461" s="111">
        <f>IF(RIGHT(S461)="C",(+H461-G461),0)</f>
        <v>0</v>
      </c>
      <c r="O461" s="111">
        <f>IF(RIGHT(S461)="D",(+H461-G461),0)</f>
        <v>0</v>
      </c>
      <c r="P461" s="65"/>
      <c r="Q461" s="65"/>
      <c r="R461" s="65"/>
      <c r="S461" s="97"/>
      <c r="T461" s="80"/>
      <c r="U461" s="65"/>
      <c r="V461" s="201"/>
      <c r="W461" s="1027"/>
      <c r="X461" s="1021"/>
      <c r="Y461" s="202"/>
      <c r="Z461" s="201"/>
      <c r="AA461" s="249"/>
      <c r="AB461" s="75"/>
      <c r="AC461" s="1228" t="e">
        <f>VLOOKUP(B461,'AVBT_Septmber-17'!$B$18:$M$291,12,FALSE)</f>
        <v>#N/A</v>
      </c>
      <c r="AD461" s="436"/>
      <c r="AE461" s="436"/>
      <c r="AF461" s="436"/>
      <c r="AG461" s="436"/>
      <c r="AH461" s="436"/>
      <c r="AI461" s="436"/>
      <c r="AJ461" s="436"/>
      <c r="AK461" s="436"/>
      <c r="AL461" s="436"/>
      <c r="AM461" s="436"/>
    </row>
    <row r="462" spans="1:39" s="38" customFormat="1" ht="30" customHeight="1" thickBot="1" x14ac:dyDescent="0.3">
      <c r="A462" s="82"/>
      <c r="B462" s="83"/>
      <c r="C462" s="84" t="s">
        <v>56</v>
      </c>
      <c r="D462" s="83"/>
      <c r="E462" s="177"/>
      <c r="F462" s="86" t="s">
        <v>54</v>
      </c>
      <c r="G462" s="87"/>
      <c r="H462" s="87"/>
      <c r="I462" s="86" t="s">
        <v>54</v>
      </c>
      <c r="J462" s="86" t="s">
        <v>54</v>
      </c>
      <c r="K462" s="158"/>
      <c r="L462" s="88">
        <f>SUM(L460:L461)</f>
        <v>0</v>
      </c>
      <c r="M462" s="88">
        <f>SUM(M460:M461)</f>
        <v>0</v>
      </c>
      <c r="N462" s="88">
        <f>SUM(N460:N461)</f>
        <v>0</v>
      </c>
      <c r="O462" s="88">
        <f>SUM(O460:O461)</f>
        <v>0</v>
      </c>
      <c r="P462" s="86" t="s">
        <v>54</v>
      </c>
      <c r="Q462" s="86" t="s">
        <v>54</v>
      </c>
      <c r="R462" s="86" t="s">
        <v>54</v>
      </c>
      <c r="S462" s="195"/>
      <c r="T462" s="116"/>
      <c r="U462" s="83"/>
      <c r="V462" s="128">
        <f>$AB$15-((N462*24))</f>
        <v>720</v>
      </c>
      <c r="W462" s="197">
        <v>131</v>
      </c>
      <c r="X462" s="185">
        <v>128.833</v>
      </c>
      <c r="Y462" s="198">
        <f>W462*X462</f>
        <v>16877.123</v>
      </c>
      <c r="Z462" s="128">
        <f>(Y462*(V462-L462*24))/V462</f>
        <v>16877.123</v>
      </c>
      <c r="AA462" s="226">
        <f>(Z462/Y462)*100</f>
        <v>100</v>
      </c>
      <c r="AB462" s="102"/>
      <c r="AC462" s="1228" t="e">
        <f>VLOOKUP(B462,'AVBT_Septmber-17'!$B$18:$M$291,12,FALSE)</f>
        <v>#N/A</v>
      </c>
    </row>
    <row r="463" spans="1:39" s="76" customFormat="1" ht="30" customHeight="1" x14ac:dyDescent="0.25">
      <c r="A463" s="1361">
        <v>26</v>
      </c>
      <c r="B463" s="1339" t="s">
        <v>303</v>
      </c>
      <c r="C463" s="1346" t="s">
        <v>304</v>
      </c>
      <c r="D463" s="1369">
        <v>0.17499999999999999</v>
      </c>
      <c r="E463" s="1384" t="s">
        <v>53</v>
      </c>
      <c r="F463" s="62" t="s">
        <v>54</v>
      </c>
      <c r="G463" s="1275">
        <v>42984.460416666669</v>
      </c>
      <c r="H463" s="1275">
        <v>42984.689583333333</v>
      </c>
      <c r="I463" s="358"/>
      <c r="J463" s="358"/>
      <c r="K463" s="358"/>
      <c r="L463" s="111">
        <f>IF(RIGHT(S463)="T",(+H463-G463),0)</f>
        <v>0</v>
      </c>
      <c r="M463" s="111">
        <f>IF(RIGHT(S463)="U",(+H463-G463),0)</f>
        <v>0</v>
      </c>
      <c r="N463" s="111">
        <f>IF(RIGHT(S463)="C",(+H463-G463),0)</f>
        <v>0</v>
      </c>
      <c r="O463" s="111">
        <f>IF(RIGHT(S463)="D",(+H463-G463),0)</f>
        <v>0.22916666666424135</v>
      </c>
      <c r="P463" s="66"/>
      <c r="Q463" s="66"/>
      <c r="R463" s="66"/>
      <c r="S463" s="1276" t="s">
        <v>168</v>
      </c>
      <c r="T463" s="1277" t="s">
        <v>758</v>
      </c>
      <c r="U463" s="66"/>
      <c r="V463" s="125"/>
      <c r="W463" s="1026"/>
      <c r="X463" s="1020"/>
      <c r="Y463" s="126"/>
      <c r="Z463" s="125"/>
      <c r="AA463" s="127"/>
      <c r="AB463" s="75"/>
      <c r="AC463" s="1228" t="e">
        <f>VLOOKUP(B463,'AVBT_Septmber-17'!$B$18:$M$291,12,FALSE)</f>
        <v>#VALUE!</v>
      </c>
      <c r="AD463" s="436"/>
      <c r="AE463" s="436"/>
      <c r="AF463" s="436"/>
      <c r="AG463" s="436"/>
      <c r="AH463" s="436"/>
      <c r="AI463" s="436"/>
      <c r="AJ463" s="436"/>
      <c r="AK463" s="436"/>
      <c r="AL463" s="436"/>
      <c r="AM463" s="436"/>
    </row>
    <row r="464" spans="1:39" s="76" customFormat="1" ht="30" customHeight="1" x14ac:dyDescent="0.25">
      <c r="A464" s="1436"/>
      <c r="B464" s="1373"/>
      <c r="C464" s="1348"/>
      <c r="D464" s="1376"/>
      <c r="E464" s="1390"/>
      <c r="F464" s="77"/>
      <c r="G464" s="1275">
        <v>42990.564583333333</v>
      </c>
      <c r="H464" s="1275">
        <v>42990.600694444445</v>
      </c>
      <c r="I464" s="360"/>
      <c r="J464" s="360"/>
      <c r="K464" s="360"/>
      <c r="L464" s="111">
        <f>IF(RIGHT(S464)="T",(+H464-G464),0)</f>
        <v>0</v>
      </c>
      <c r="M464" s="111">
        <f>IF(RIGHT(S464)="U",(+H464-G464),0)</f>
        <v>3.6111111112404615E-2</v>
      </c>
      <c r="N464" s="111">
        <f>IF(RIGHT(S464)="C",(+H464-G464),0)</f>
        <v>0</v>
      </c>
      <c r="O464" s="111">
        <f>IF(RIGHT(S464)="D",(+H464-G464),0)</f>
        <v>0</v>
      </c>
      <c r="P464" s="65"/>
      <c r="Q464" s="65"/>
      <c r="R464" s="65"/>
      <c r="S464" s="1276" t="s">
        <v>104</v>
      </c>
      <c r="T464" s="1277" t="s">
        <v>759</v>
      </c>
      <c r="U464" s="65"/>
      <c r="V464" s="201"/>
      <c r="W464" s="1027"/>
      <c r="X464" s="1021"/>
      <c r="Y464" s="202"/>
      <c r="Z464" s="201"/>
      <c r="AA464" s="249"/>
      <c r="AB464" s="75"/>
      <c r="AC464" s="1228" t="e">
        <f>VLOOKUP(B464,'AVBT_Septmber-17'!$B$18:$M$291,12,FALSE)</f>
        <v>#N/A</v>
      </c>
      <c r="AD464" s="436"/>
      <c r="AE464" s="436"/>
      <c r="AF464" s="436"/>
      <c r="AG464" s="436"/>
      <c r="AH464" s="436"/>
      <c r="AI464" s="436"/>
      <c r="AJ464" s="436"/>
      <c r="AK464" s="436"/>
      <c r="AL464" s="436"/>
      <c r="AM464" s="436"/>
    </row>
    <row r="465" spans="1:39" s="38" customFormat="1" ht="30" customHeight="1" thickBot="1" x14ac:dyDescent="0.3">
      <c r="A465" s="82"/>
      <c r="B465" s="83"/>
      <c r="C465" s="84" t="s">
        <v>56</v>
      </c>
      <c r="D465" s="83"/>
      <c r="E465" s="177"/>
      <c r="F465" s="86" t="s">
        <v>54</v>
      </c>
      <c r="G465" s="87"/>
      <c r="H465" s="87"/>
      <c r="I465" s="86" t="s">
        <v>54</v>
      </c>
      <c r="J465" s="86" t="s">
        <v>54</v>
      </c>
      <c r="K465" s="158"/>
      <c r="L465" s="88">
        <f>SUM(L463:L464)</f>
        <v>0</v>
      </c>
      <c r="M465" s="88">
        <f>SUM(M463:M464)</f>
        <v>3.6111111112404615E-2</v>
      </c>
      <c r="N465" s="88">
        <f>SUM(N463:N464)</f>
        <v>0</v>
      </c>
      <c r="O465" s="88">
        <f>SUM(O463:O464)</f>
        <v>0.22916666666424135</v>
      </c>
      <c r="P465" s="86" t="s">
        <v>54</v>
      </c>
      <c r="Q465" s="86" t="s">
        <v>54</v>
      </c>
      <c r="R465" s="86" t="s">
        <v>54</v>
      </c>
      <c r="S465" s="195"/>
      <c r="T465" s="116"/>
      <c r="U465" s="83"/>
      <c r="V465" s="128">
        <f>$AB$15-((N465*24))</f>
        <v>720</v>
      </c>
      <c r="W465" s="197">
        <v>131</v>
      </c>
      <c r="X465" s="185">
        <v>0.17499999999999999</v>
      </c>
      <c r="Y465" s="198">
        <f>W465*X465</f>
        <v>22.924999999999997</v>
      </c>
      <c r="Z465" s="128">
        <f>(Y465*(V465-L465*24))/V465</f>
        <v>22.924999999999994</v>
      </c>
      <c r="AA465" s="95">
        <f>(Z465/Y465)*100</f>
        <v>99.999999999999986</v>
      </c>
      <c r="AB465" s="102"/>
      <c r="AC465" s="1228" t="e">
        <f>VLOOKUP(B465,'AVBT_Septmber-17'!$B$18:$M$291,12,FALSE)</f>
        <v>#N/A</v>
      </c>
    </row>
    <row r="466" spans="1:39" s="102" customFormat="1" ht="30" customHeight="1" x14ac:dyDescent="0.25">
      <c r="A466" s="1380">
        <v>27</v>
      </c>
      <c r="B466" s="1365" t="s">
        <v>305</v>
      </c>
      <c r="C466" s="1382" t="s">
        <v>306</v>
      </c>
      <c r="D466" s="1369">
        <v>230.297</v>
      </c>
      <c r="E466" s="1349" t="s">
        <v>53</v>
      </c>
      <c r="F466" s="62" t="s">
        <v>54</v>
      </c>
      <c r="G466" s="78"/>
      <c r="H466" s="78"/>
      <c r="I466" s="62" t="s">
        <v>54</v>
      </c>
      <c r="J466" s="62" t="s">
        <v>54</v>
      </c>
      <c r="K466" s="124"/>
      <c r="L466" s="133">
        <f>IF(RIGHT(S466)="T",(+H466-G466),0)</f>
        <v>0</v>
      </c>
      <c r="M466" s="133">
        <f>IF(RIGHT(S466)="U",(+H466-G466),0)</f>
        <v>0</v>
      </c>
      <c r="N466" s="133">
        <f>IF(RIGHT(S466)="C",(+H466-G466),0)</f>
        <v>0</v>
      </c>
      <c r="O466" s="133">
        <f>IF(RIGHT(S466)="D",(+H466-G466),0)</f>
        <v>0</v>
      </c>
      <c r="P466" s="62" t="s">
        <v>54</v>
      </c>
      <c r="Q466" s="62" t="s">
        <v>54</v>
      </c>
      <c r="R466" s="62" t="s">
        <v>54</v>
      </c>
      <c r="S466" s="97"/>
      <c r="T466" s="80"/>
      <c r="U466" s="264"/>
      <c r="V466" s="99"/>
      <c r="W466" s="100"/>
      <c r="X466" s="100"/>
      <c r="Y466" s="100"/>
      <c r="Z466" s="1229"/>
      <c r="AA466" s="101"/>
      <c r="AC466" s="1228" t="e">
        <f>VLOOKUP(B466,'AVBT_Septmber-17'!$B$18:$M$291,12,FALSE)</f>
        <v>#VALUE!</v>
      </c>
    </row>
    <row r="467" spans="1:39" s="102" customFormat="1" ht="30" customHeight="1" x14ac:dyDescent="0.25">
      <c r="A467" s="1381"/>
      <c r="B467" s="1366"/>
      <c r="C467" s="1383"/>
      <c r="D467" s="1370"/>
      <c r="E467" s="1461"/>
      <c r="F467" s="77"/>
      <c r="G467" s="78"/>
      <c r="H467" s="78"/>
      <c r="I467" s="77"/>
      <c r="J467" s="77"/>
      <c r="K467" s="63"/>
      <c r="L467" s="111">
        <f>IF(RIGHT(S467)="T",(+H467-G467),0)</f>
        <v>0</v>
      </c>
      <c r="M467" s="111">
        <f>IF(RIGHT(S467)="U",(+H467-G467),0)</f>
        <v>0</v>
      </c>
      <c r="N467" s="111">
        <f>IF(RIGHT(S467)="C",(+H467-G467),0)</f>
        <v>0</v>
      </c>
      <c r="O467" s="111">
        <f>IF(RIGHT(S467)="D",(+H467-G467),0)</f>
        <v>0</v>
      </c>
      <c r="P467" s="77"/>
      <c r="Q467" s="77"/>
      <c r="R467" s="77"/>
      <c r="S467" s="97"/>
      <c r="T467" s="80"/>
      <c r="U467" s="122"/>
      <c r="V467" s="106"/>
      <c r="W467" s="107"/>
      <c r="X467" s="107"/>
      <c r="Y467" s="107"/>
      <c r="Z467" s="1232"/>
      <c r="AA467" s="108"/>
      <c r="AC467" s="1228" t="e">
        <f>VLOOKUP(B467,'AVBT_Septmber-17'!$B$18:$M$291,12,FALSE)</f>
        <v>#N/A</v>
      </c>
    </row>
    <row r="468" spans="1:39" s="102" customFormat="1" ht="30" customHeight="1" x14ac:dyDescent="0.25">
      <c r="A468" s="1381"/>
      <c r="B468" s="1391"/>
      <c r="C468" s="1383"/>
      <c r="D468" s="1370"/>
      <c r="E468" s="1461"/>
      <c r="F468" s="77"/>
      <c r="G468" s="78"/>
      <c r="H468" s="78"/>
      <c r="I468" s="77"/>
      <c r="J468" s="77"/>
      <c r="K468" s="63"/>
      <c r="L468" s="111">
        <f>IF(RIGHT(S468)="T",(+H468-G468),0)</f>
        <v>0</v>
      </c>
      <c r="M468" s="111">
        <f>IF(RIGHT(S468)="U",(+H468-G468),0)</f>
        <v>0</v>
      </c>
      <c r="N468" s="111">
        <f>IF(RIGHT(S468)="C",(+H468-G468),0)</f>
        <v>0</v>
      </c>
      <c r="O468" s="111">
        <f>IF(RIGHT(S468)="D",(+H468-G468),0)</f>
        <v>0</v>
      </c>
      <c r="P468" s="77"/>
      <c r="Q468" s="77"/>
      <c r="R468" s="77"/>
      <c r="S468" s="1265"/>
      <c r="T468" s="1266"/>
      <c r="U468" s="122"/>
      <c r="V468" s="106"/>
      <c r="W468" s="107"/>
      <c r="X468" s="107"/>
      <c r="Y468" s="107"/>
      <c r="Z468" s="1232"/>
      <c r="AA468" s="108"/>
      <c r="AC468" s="1228" t="e">
        <f>VLOOKUP(B468,'AVBT_Septmber-17'!$B$18:$M$291,12,FALSE)</f>
        <v>#N/A</v>
      </c>
    </row>
    <row r="469" spans="1:39" s="38" customFormat="1" ht="30" customHeight="1" thickBot="1" x14ac:dyDescent="0.3">
      <c r="A469" s="82"/>
      <c r="B469" s="83"/>
      <c r="C469" s="84" t="s">
        <v>56</v>
      </c>
      <c r="D469" s="83"/>
      <c r="E469" s="177"/>
      <c r="F469" s="86" t="s">
        <v>54</v>
      </c>
      <c r="G469" s="87"/>
      <c r="H469" s="87"/>
      <c r="I469" s="86" t="s">
        <v>54</v>
      </c>
      <c r="J469" s="86" t="s">
        <v>54</v>
      </c>
      <c r="K469" s="86" t="s">
        <v>54</v>
      </c>
      <c r="L469" s="88">
        <f>SUM(L466:L468)</f>
        <v>0</v>
      </c>
      <c r="M469" s="88">
        <f>SUM(M466:M468)</f>
        <v>0</v>
      </c>
      <c r="N469" s="88">
        <f>SUM(N466:N468)</f>
        <v>0</v>
      </c>
      <c r="O469" s="88">
        <f>SUM(O466:O468)</f>
        <v>0</v>
      </c>
      <c r="P469" s="86" t="s">
        <v>54</v>
      </c>
      <c r="Q469" s="86" t="s">
        <v>54</v>
      </c>
      <c r="R469" s="86" t="s">
        <v>54</v>
      </c>
      <c r="S469" s="195"/>
      <c r="T469" s="116"/>
      <c r="U469" s="83"/>
      <c r="V469" s="128">
        <f>$AB$15-((N469*24))</f>
        <v>720</v>
      </c>
      <c r="W469" s="197">
        <v>131</v>
      </c>
      <c r="X469" s="185">
        <v>230.297</v>
      </c>
      <c r="Y469" s="198">
        <f>W469*X469</f>
        <v>30168.906999999999</v>
      </c>
      <c r="Z469" s="128">
        <f>(Y469*(V469-L469*24))/V469</f>
        <v>30168.906999999999</v>
      </c>
      <c r="AA469" s="95">
        <f>(Z469/Y469)*100</f>
        <v>100</v>
      </c>
      <c r="AB469" s="102"/>
      <c r="AC469" s="1228" t="e">
        <f>VLOOKUP(B469,'AVBT_Septmber-17'!$B$18:$M$291,12,FALSE)</f>
        <v>#N/A</v>
      </c>
    </row>
    <row r="470" spans="1:39" ht="30" customHeight="1" thickBot="1" x14ac:dyDescent="0.3">
      <c r="A470" s="1380">
        <v>28</v>
      </c>
      <c r="B470" s="1365" t="s">
        <v>307</v>
      </c>
      <c r="C470" s="1382" t="s">
        <v>308</v>
      </c>
      <c r="D470" s="1369">
        <v>106.24299999999999</v>
      </c>
      <c r="E470" s="1349" t="s">
        <v>53</v>
      </c>
      <c r="F470" s="162" t="s">
        <v>54</v>
      </c>
      <c r="G470" s="1275">
        <v>42995.472222222219</v>
      </c>
      <c r="H470" s="1275">
        <v>42995.539583333331</v>
      </c>
      <c r="I470" s="343"/>
      <c r="J470" s="343"/>
      <c r="K470" s="343"/>
      <c r="L470" s="163">
        <f>IF(RIGHT(S470)="T",(+H470-G470),0)</f>
        <v>6.7361111112404615E-2</v>
      </c>
      <c r="M470" s="163">
        <f>IF(RIGHT(S470)="U",(+H470-G470),0)</f>
        <v>0</v>
      </c>
      <c r="N470" s="163">
        <f>IF(RIGHT(S470)="C",(+H470-G470),0)</f>
        <v>0</v>
      </c>
      <c r="O470" s="163">
        <f>IF(RIGHT(S470)="D",(+H470-G470),0)</f>
        <v>0</v>
      </c>
      <c r="P470" s="112"/>
      <c r="Q470" s="112"/>
      <c r="R470" s="112"/>
      <c r="S470" s="1276" t="s">
        <v>119</v>
      </c>
      <c r="T470" s="1277" t="s">
        <v>761</v>
      </c>
      <c r="U470" s="112"/>
      <c r="V470" s="438"/>
      <c r="W470" s="439"/>
      <c r="X470" s="439"/>
      <c r="Y470" s="439"/>
      <c r="Z470" s="1253"/>
      <c r="AA470" s="440"/>
      <c r="AB470" s="28"/>
      <c r="AC470" s="1228" t="e">
        <f>VLOOKUP(B470,'AVBT_Septmber-17'!$B$18:$M$291,12,FALSE)</f>
        <v>#VALUE!</v>
      </c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</row>
    <row r="471" spans="1:39" ht="30" customHeight="1" x14ac:dyDescent="0.25">
      <c r="A471" s="1388"/>
      <c r="B471" s="1373"/>
      <c r="C471" s="1389"/>
      <c r="D471" s="1376"/>
      <c r="E471" s="1463"/>
      <c r="F471" s="162" t="s">
        <v>54</v>
      </c>
      <c r="G471" s="78"/>
      <c r="H471" s="78"/>
      <c r="I471" s="343"/>
      <c r="J471" s="343"/>
      <c r="K471" s="343"/>
      <c r="L471" s="441">
        <f>IF(RIGHT(S471)="T",(+H471-G471),0)</f>
        <v>0</v>
      </c>
      <c r="M471" s="441">
        <f>IF(RIGHT(S471)="U",(+H471-G471),0)</f>
        <v>0</v>
      </c>
      <c r="N471" s="441">
        <f>IF(RIGHT(S471)="C",(+H471-G471),0)</f>
        <v>0</v>
      </c>
      <c r="O471" s="441">
        <f>IF(RIGHT(S471)="D",(+H471-G471),0)</f>
        <v>0</v>
      </c>
      <c r="P471" s="112"/>
      <c r="Q471" s="112"/>
      <c r="R471" s="112"/>
      <c r="S471" s="97"/>
      <c r="T471" s="80"/>
      <c r="U471" s="65"/>
      <c r="V471" s="349"/>
      <c r="W471" s="318"/>
      <c r="X471" s="318"/>
      <c r="Y471" s="318"/>
      <c r="Z471" s="1250"/>
      <c r="AA471" s="319"/>
      <c r="AB471" s="28"/>
      <c r="AC471" s="1228" t="e">
        <f>VLOOKUP(B471,'AVBT_Septmber-17'!$B$18:$M$291,12,FALSE)</f>
        <v>#N/A</v>
      </c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</row>
    <row r="472" spans="1:39" s="38" customFormat="1" ht="30" customHeight="1" thickBot="1" x14ac:dyDescent="0.3">
      <c r="A472" s="174"/>
      <c r="B472" s="83"/>
      <c r="C472" s="176" t="s">
        <v>56</v>
      </c>
      <c r="D472" s="175"/>
      <c r="E472" s="177"/>
      <c r="F472" s="178" t="s">
        <v>54</v>
      </c>
      <c r="G472" s="179"/>
      <c r="H472" s="179"/>
      <c r="I472" s="178" t="s">
        <v>54</v>
      </c>
      <c r="J472" s="178" t="s">
        <v>54</v>
      </c>
      <c r="K472" s="178" t="s">
        <v>54</v>
      </c>
      <c r="L472" s="192">
        <f>SUM(L470:L471)</f>
        <v>6.7361111112404615E-2</v>
      </c>
      <c r="M472" s="192">
        <f>SUM(M470:M471)</f>
        <v>0</v>
      </c>
      <c r="N472" s="192">
        <f>SUM(N470:N471)</f>
        <v>0</v>
      </c>
      <c r="O472" s="192">
        <f>SUM(O470:O471)</f>
        <v>0</v>
      </c>
      <c r="P472" s="178" t="s">
        <v>54</v>
      </c>
      <c r="Q472" s="178" t="s">
        <v>54</v>
      </c>
      <c r="R472" s="178" t="s">
        <v>54</v>
      </c>
      <c r="S472" s="175"/>
      <c r="T472" s="182"/>
      <c r="U472" s="175"/>
      <c r="V472" s="183">
        <f>$AB$15-((N472*24))</f>
        <v>720</v>
      </c>
      <c r="W472" s="184">
        <v>132</v>
      </c>
      <c r="X472" s="185">
        <v>106.24299999999999</v>
      </c>
      <c r="Y472" s="186">
        <f>W472*X472</f>
        <v>14024.075999999999</v>
      </c>
      <c r="Z472" s="187">
        <f>(Y472*(V472-L472*24))/V472</f>
        <v>13992.586755277172</v>
      </c>
      <c r="AA472" s="226">
        <f>(Z472/Y472)*100</f>
        <v>99.775462962958656</v>
      </c>
      <c r="AC472" s="1228" t="e">
        <f>VLOOKUP(B472,'AVBT_Septmber-17'!$B$18:$M$291,12,FALSE)</f>
        <v>#N/A</v>
      </c>
    </row>
    <row r="473" spans="1:39" s="38" customFormat="1" ht="30" customHeight="1" thickBot="1" x14ac:dyDescent="0.3">
      <c r="A473" s="1363">
        <v>29</v>
      </c>
      <c r="B473" s="1365" t="s">
        <v>309</v>
      </c>
      <c r="C473" s="1367" t="s">
        <v>310</v>
      </c>
      <c r="D473" s="1369">
        <v>2.83</v>
      </c>
      <c r="E473" s="1349" t="s">
        <v>53</v>
      </c>
      <c r="F473" s="162" t="s">
        <v>54</v>
      </c>
      <c r="G473" s="78"/>
      <c r="H473" s="78"/>
      <c r="I473" s="162" t="s">
        <v>54</v>
      </c>
      <c r="J473" s="162" t="s">
        <v>54</v>
      </c>
      <c r="K473" s="162" t="s">
        <v>54</v>
      </c>
      <c r="L473" s="163">
        <f>IF(RIGHT(S473)="T",(+H473-G473),0)</f>
        <v>0</v>
      </c>
      <c r="M473" s="163">
        <f>IF(RIGHT(S473)="U",(+H473-G473),0)</f>
        <v>0</v>
      </c>
      <c r="N473" s="163">
        <f>IF(RIGHT(S473)="C",(+H473-G473),0)</f>
        <v>0</v>
      </c>
      <c r="O473" s="163">
        <f>IF(RIGHT(S473)="D",(+H473-G473),0)</f>
        <v>0</v>
      </c>
      <c r="P473" s="162" t="s">
        <v>54</v>
      </c>
      <c r="Q473" s="162" t="s">
        <v>54</v>
      </c>
      <c r="R473" s="162" t="s">
        <v>54</v>
      </c>
      <c r="S473" s="866"/>
      <c r="T473" s="80"/>
      <c r="U473" s="164"/>
      <c r="V473" s="165"/>
      <c r="W473" s="166"/>
      <c r="X473" s="166"/>
      <c r="Y473" s="166"/>
      <c r="Z473" s="1236"/>
      <c r="AA473" s="167"/>
      <c r="AC473" s="1228" t="e">
        <f>VLOOKUP(B473,'AVBT_Septmber-17'!$B$18:$M$291,12,FALSE)</f>
        <v>#VALUE!</v>
      </c>
    </row>
    <row r="474" spans="1:39" s="38" customFormat="1" ht="30" customHeight="1" thickBot="1" x14ac:dyDescent="0.3">
      <c r="A474" s="1512"/>
      <c r="B474" s="1373"/>
      <c r="C474" s="1499"/>
      <c r="D474" s="1376"/>
      <c r="E474" s="1350"/>
      <c r="F474" s="162" t="s">
        <v>54</v>
      </c>
      <c r="G474" s="78"/>
      <c r="H474" s="78"/>
      <c r="I474" s="162" t="s">
        <v>54</v>
      </c>
      <c r="J474" s="162" t="s">
        <v>54</v>
      </c>
      <c r="K474" s="442" t="s">
        <v>54</v>
      </c>
      <c r="L474" s="443">
        <f>IF(RIGHT(S474)="T",(+H474-G474),0)</f>
        <v>0</v>
      </c>
      <c r="M474" s="443">
        <f>IF(RIGHT(S474)="U",(+H474-G474),0)</f>
        <v>0</v>
      </c>
      <c r="N474" s="443">
        <f>IF(RIGHT(S474)="C",(+H474-G474),0)</f>
        <v>0</v>
      </c>
      <c r="O474" s="443">
        <f>IF(RIGHT(S474)="D",(+H474-G474),0)</f>
        <v>0</v>
      </c>
      <c r="P474" s="444" t="s">
        <v>54</v>
      </c>
      <c r="Q474" s="162" t="s">
        <v>54</v>
      </c>
      <c r="R474" s="162" t="s">
        <v>54</v>
      </c>
      <c r="S474" s="97"/>
      <c r="T474" s="80"/>
      <c r="U474" s="170"/>
      <c r="V474" s="171"/>
      <c r="W474" s="172"/>
      <c r="X474" s="172"/>
      <c r="Y474" s="172"/>
      <c r="Z474" s="1237"/>
      <c r="AA474" s="173"/>
      <c r="AC474" s="1228" t="e">
        <f>VLOOKUP(B474,'AVBT_Septmber-17'!$B$18:$M$291,12,FALSE)</f>
        <v>#N/A</v>
      </c>
    </row>
    <row r="475" spans="1:39" s="38" customFormat="1" ht="30" customHeight="1" thickBot="1" x14ac:dyDescent="0.3">
      <c r="A475" s="174"/>
      <c r="B475" s="83"/>
      <c r="C475" s="176" t="s">
        <v>56</v>
      </c>
      <c r="D475" s="175"/>
      <c r="E475" s="258"/>
      <c r="F475" s="178" t="s">
        <v>54</v>
      </c>
      <c r="G475" s="179"/>
      <c r="H475" s="179"/>
      <c r="I475" s="178" t="s">
        <v>54</v>
      </c>
      <c r="J475" s="178" t="s">
        <v>54</v>
      </c>
      <c r="K475" s="178" t="s">
        <v>54</v>
      </c>
      <c r="L475" s="332">
        <f>SUM(L473:L474)</f>
        <v>0</v>
      </c>
      <c r="M475" s="332">
        <f>SUM(M473:M474)</f>
        <v>0</v>
      </c>
      <c r="N475" s="332">
        <f>SUM(N473:N474)</f>
        <v>0</v>
      </c>
      <c r="O475" s="332">
        <f>SUM(O473:O474)</f>
        <v>0</v>
      </c>
      <c r="P475" s="178" t="s">
        <v>54</v>
      </c>
      <c r="Q475" s="178" t="s">
        <v>54</v>
      </c>
      <c r="R475" s="178" t="s">
        <v>54</v>
      </c>
      <c r="S475" s="175"/>
      <c r="T475" s="182"/>
      <c r="U475" s="175"/>
      <c r="V475" s="183">
        <f>$AB$15-((N475*24))</f>
        <v>720</v>
      </c>
      <c r="W475" s="184">
        <v>132</v>
      </c>
      <c r="X475" s="185">
        <v>2.83</v>
      </c>
      <c r="Y475" s="186">
        <f>W475*X475</f>
        <v>373.56</v>
      </c>
      <c r="Z475" s="187">
        <f>(Y475*(V475-L475*24))/V475</f>
        <v>373.56</v>
      </c>
      <c r="AA475" s="909">
        <f>(Z475/Y475)*100</f>
        <v>100</v>
      </c>
      <c r="AC475" s="1228" t="e">
        <f>VLOOKUP(B475,'AVBT_Septmber-17'!$B$18:$M$291,12,FALSE)</f>
        <v>#N/A</v>
      </c>
    </row>
    <row r="476" spans="1:39" s="76" customFormat="1" ht="30" customHeight="1" x14ac:dyDescent="0.25">
      <c r="A476" s="1361">
        <v>30</v>
      </c>
      <c r="B476" s="1339" t="s">
        <v>311</v>
      </c>
      <c r="C476" s="1346" t="s">
        <v>312</v>
      </c>
      <c r="D476" s="1369">
        <v>2.83</v>
      </c>
      <c r="E476" s="1054" t="s">
        <v>53</v>
      </c>
      <c r="F476" s="62" t="s">
        <v>54</v>
      </c>
      <c r="G476" s="1275">
        <v>42986.473611111112</v>
      </c>
      <c r="H476" s="1275">
        <v>42986.788888888892</v>
      </c>
      <c r="I476" s="358"/>
      <c r="J476" s="358"/>
      <c r="K476" s="358"/>
      <c r="L476" s="163">
        <f>IF(RIGHT(S476)="T",(+H476-G476),0)</f>
        <v>0</v>
      </c>
      <c r="M476" s="163">
        <f>IF(RIGHT(S476)="U",(+H476-G476),0)</f>
        <v>0</v>
      </c>
      <c r="N476" s="163">
        <f>IF(RIGHT(S476)="C",(+H476-G476),0)</f>
        <v>0</v>
      </c>
      <c r="O476" s="163">
        <f>IF(RIGHT(S476)="D",(+H476-G476),0)</f>
        <v>0.31527777777955635</v>
      </c>
      <c r="P476" s="66"/>
      <c r="Q476" s="66"/>
      <c r="R476" s="66"/>
      <c r="S476" s="1276" t="s">
        <v>149</v>
      </c>
      <c r="T476" s="1277" t="s">
        <v>762</v>
      </c>
      <c r="U476" s="66"/>
      <c r="V476" s="125"/>
      <c r="W476" s="1026"/>
      <c r="X476" s="1020"/>
      <c r="Y476" s="126"/>
      <c r="Z476" s="125"/>
      <c r="AA476" s="127"/>
      <c r="AB476" s="75"/>
      <c r="AC476" s="1228" t="e">
        <f>VLOOKUP(B476,'AVBT_Septmber-17'!$B$18:$M$291,12,FALSE)</f>
        <v>#VALUE!</v>
      </c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</row>
    <row r="477" spans="1:39" s="76" customFormat="1" ht="30" customHeight="1" x14ac:dyDescent="0.25">
      <c r="A477" s="1362"/>
      <c r="B477" s="1391"/>
      <c r="C477" s="1513"/>
      <c r="D477" s="1370"/>
      <c r="E477" s="1029"/>
      <c r="F477" s="77"/>
      <c r="G477" s="78"/>
      <c r="H477" s="78"/>
      <c r="I477" s="360"/>
      <c r="J477" s="360"/>
      <c r="K477" s="360"/>
      <c r="L477" s="443">
        <f>IF(RIGHT(S477)="T",(+H477-G477),0)</f>
        <v>0</v>
      </c>
      <c r="M477" s="443">
        <f>IF(RIGHT(S477)="U",(+H477-G477),0)</f>
        <v>0</v>
      </c>
      <c r="N477" s="443">
        <f>IF(RIGHT(S477)="C",(+H477-G477),0)</f>
        <v>0</v>
      </c>
      <c r="O477" s="443">
        <f>IF(RIGHT(S477)="D",(+H477-G477),0)</f>
        <v>0</v>
      </c>
      <c r="P477" s="65"/>
      <c r="Q477" s="65"/>
      <c r="R477" s="65"/>
      <c r="S477" s="97"/>
      <c r="T477" s="80"/>
      <c r="U477" s="65"/>
      <c r="V477" s="201"/>
      <c r="W477" s="1027"/>
      <c r="X477" s="1021"/>
      <c r="Y477" s="202"/>
      <c r="Z477" s="201"/>
      <c r="AA477" s="249"/>
      <c r="AB477" s="75"/>
      <c r="AC477" s="1228" t="e">
        <f>VLOOKUP(B477,'AVBT_Septmber-17'!$B$18:$M$291,12,FALSE)</f>
        <v>#N/A</v>
      </c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</row>
    <row r="478" spans="1:39" s="38" customFormat="1" ht="30" customHeight="1" thickBot="1" x14ac:dyDescent="0.3">
      <c r="A478" s="327"/>
      <c r="B478" s="141"/>
      <c r="C478" s="329" t="s">
        <v>56</v>
      </c>
      <c r="D478" s="328"/>
      <c r="E478" s="1031"/>
      <c r="F478" s="330" t="s">
        <v>54</v>
      </c>
      <c r="G478" s="331"/>
      <c r="H478" s="331"/>
      <c r="I478" s="330" t="s">
        <v>54</v>
      </c>
      <c r="J478" s="330" t="s">
        <v>54</v>
      </c>
      <c r="K478" s="330" t="s">
        <v>54</v>
      </c>
      <c r="L478" s="332">
        <f>SUM(L476:L477)</f>
        <v>0</v>
      </c>
      <c r="M478" s="332">
        <f>SUM(M476:M477)</f>
        <v>0</v>
      </c>
      <c r="N478" s="332">
        <f>SUM(N476:N477)</f>
        <v>0</v>
      </c>
      <c r="O478" s="332">
        <f>SUM(O476:O477)</f>
        <v>0.31527777777955635</v>
      </c>
      <c r="P478" s="330" t="s">
        <v>54</v>
      </c>
      <c r="Q478" s="330" t="s">
        <v>54</v>
      </c>
      <c r="R478" s="330" t="s">
        <v>54</v>
      </c>
      <c r="S478" s="328"/>
      <c r="T478" s="445"/>
      <c r="U478" s="328"/>
      <c r="V478" s="206">
        <f>$AB$15-((N478*24))</f>
        <v>720</v>
      </c>
      <c r="W478" s="1046">
        <v>132</v>
      </c>
      <c r="X478" s="1053">
        <v>2.83</v>
      </c>
      <c r="Y478" s="207">
        <f>W478*X478</f>
        <v>373.56</v>
      </c>
      <c r="Z478" s="206">
        <f>(Y478*(V478-L478*24))/V478</f>
        <v>373.56</v>
      </c>
      <c r="AA478" s="208">
        <f>(Z478/Y478)*100</f>
        <v>100</v>
      </c>
      <c r="AC478" s="1228" t="e">
        <f>VLOOKUP(B478,'AVBT_Septmber-17'!$B$18:$M$291,12,FALSE)</f>
        <v>#N/A</v>
      </c>
    </row>
    <row r="479" spans="1:39" s="102" customFormat="1" ht="30" customHeight="1" thickBot="1" x14ac:dyDescent="0.3">
      <c r="A479" s="1380">
        <v>31</v>
      </c>
      <c r="B479" s="1365" t="s">
        <v>313</v>
      </c>
      <c r="C479" s="1382" t="s">
        <v>314</v>
      </c>
      <c r="D479" s="1369">
        <v>3</v>
      </c>
      <c r="E479" s="1384" t="s">
        <v>53</v>
      </c>
      <c r="F479" s="62" t="s">
        <v>54</v>
      </c>
      <c r="G479" s="1275">
        <v>43006.415972222225</v>
      </c>
      <c r="H479" s="1275">
        <v>43006.711805555555</v>
      </c>
      <c r="I479" s="62" t="s">
        <v>54</v>
      </c>
      <c r="J479" s="62" t="s">
        <v>54</v>
      </c>
      <c r="K479" s="124"/>
      <c r="L479" s="133">
        <f>IF(RIGHT(S479)="T",(+H479-G479),0)</f>
        <v>0</v>
      </c>
      <c r="M479" s="133">
        <f>IF(RIGHT(S479)="U",(+H479-G479),0)</f>
        <v>0</v>
      </c>
      <c r="N479" s="133">
        <f>IF(RIGHT(S479)="C",(+H479-G479),0)</f>
        <v>0</v>
      </c>
      <c r="O479" s="133">
        <f>IF(RIGHT(S479)="D",(+H479-G479),0)</f>
        <v>0.29583333332993789</v>
      </c>
      <c r="P479" s="62" t="s">
        <v>54</v>
      </c>
      <c r="Q479" s="62" t="s">
        <v>54</v>
      </c>
      <c r="R479" s="62" t="s">
        <v>54</v>
      </c>
      <c r="S479" s="1276" t="s">
        <v>149</v>
      </c>
      <c r="T479" s="1277" t="s">
        <v>760</v>
      </c>
      <c r="U479" s="264"/>
      <c r="V479" s="99"/>
      <c r="W479" s="100"/>
      <c r="X479" s="100"/>
      <c r="Y479" s="100"/>
      <c r="Z479" s="1229"/>
      <c r="AA479" s="101"/>
      <c r="AC479" s="1228" t="e">
        <f>VLOOKUP(B479,'AVBT_Septmber-17'!$B$18:$M$291,12,FALSE)</f>
        <v>#VALUE!</v>
      </c>
    </row>
    <row r="480" spans="1:39" s="102" customFormat="1" ht="30" customHeight="1" x14ac:dyDescent="0.25">
      <c r="A480" s="1381"/>
      <c r="B480" s="1391"/>
      <c r="C480" s="1383"/>
      <c r="D480" s="1370"/>
      <c r="E480" s="1390"/>
      <c r="F480" s="62"/>
      <c r="G480" s="78"/>
      <c r="H480" s="78"/>
      <c r="I480" s="62"/>
      <c r="J480" s="62"/>
      <c r="K480" s="124"/>
      <c r="L480" s="111">
        <f>IF(RIGHT(S480)="T",(+H480-G480),0)</f>
        <v>0</v>
      </c>
      <c r="M480" s="111">
        <f>IF(RIGHT(S480)="U",(+H480-G480),0)</f>
        <v>0</v>
      </c>
      <c r="N480" s="111">
        <f>IF(RIGHT(S480)="C",(+H480-G480),0)</f>
        <v>0</v>
      </c>
      <c r="O480" s="111">
        <f>IF(RIGHT(S480)="D",(+H480-G480),0)</f>
        <v>0</v>
      </c>
      <c r="P480" s="62"/>
      <c r="Q480" s="62"/>
      <c r="R480" s="62"/>
      <c r="S480" s="97"/>
      <c r="T480" s="80"/>
      <c r="U480" s="122"/>
      <c r="V480" s="106"/>
      <c r="W480" s="107"/>
      <c r="X480" s="107"/>
      <c r="Y480" s="107"/>
      <c r="Z480" s="1232"/>
      <c r="AA480" s="108"/>
      <c r="AC480" s="1228" t="e">
        <f>VLOOKUP(B480,'AVBT_Septmber-17'!$B$18:$M$291,12,FALSE)</f>
        <v>#N/A</v>
      </c>
    </row>
    <row r="481" spans="1:39" s="38" customFormat="1" ht="30" customHeight="1" thickBot="1" x14ac:dyDescent="0.3">
      <c r="A481" s="204"/>
      <c r="B481" s="141"/>
      <c r="C481" s="140" t="s">
        <v>56</v>
      </c>
      <c r="D481" s="141"/>
      <c r="E481" s="85"/>
      <c r="F481" s="142" t="s">
        <v>54</v>
      </c>
      <c r="G481" s="143"/>
      <c r="H481" s="143"/>
      <c r="I481" s="142" t="s">
        <v>54</v>
      </c>
      <c r="J481" s="142" t="s">
        <v>54</v>
      </c>
      <c r="K481" s="142" t="s">
        <v>54</v>
      </c>
      <c r="L481" s="144">
        <f>SUM(L479:L480)</f>
        <v>0</v>
      </c>
      <c r="M481" s="144">
        <f>SUM(M479:M480)</f>
        <v>0</v>
      </c>
      <c r="N481" s="144">
        <f>SUM(N479:N480)</f>
        <v>0</v>
      </c>
      <c r="O481" s="144">
        <f>SUM(O479:O480)</f>
        <v>0.29583333332993789</v>
      </c>
      <c r="P481" s="142" t="s">
        <v>54</v>
      </c>
      <c r="Q481" s="142" t="s">
        <v>54</v>
      </c>
      <c r="R481" s="142" t="s">
        <v>54</v>
      </c>
      <c r="S481" s="205"/>
      <c r="T481" s="145"/>
      <c r="U481" s="141"/>
      <c r="V481" s="206">
        <f>$AB$15-((N481*24))</f>
        <v>720</v>
      </c>
      <c r="W481" s="1046">
        <v>132</v>
      </c>
      <c r="X481" s="1053">
        <v>3</v>
      </c>
      <c r="Y481" s="207">
        <f>W481*X481</f>
        <v>396</v>
      </c>
      <c r="Z481" s="206">
        <f>(Y481*(V481-L481*24))/V481</f>
        <v>396</v>
      </c>
      <c r="AA481" s="208">
        <f>(Z481/Y481)*100</f>
        <v>100</v>
      </c>
      <c r="AB481" s="102"/>
      <c r="AC481" s="1228" t="e">
        <f>VLOOKUP(B481,'AVBT_Septmber-17'!$B$18:$M$291,12,FALSE)</f>
        <v>#N/A</v>
      </c>
    </row>
    <row r="482" spans="1:39" s="102" customFormat="1" ht="30" customHeight="1" thickBot="1" x14ac:dyDescent="0.3">
      <c r="A482" s="1380">
        <v>32</v>
      </c>
      <c r="B482" s="1365" t="s">
        <v>315</v>
      </c>
      <c r="C482" s="1382" t="s">
        <v>316</v>
      </c>
      <c r="D482" s="1369">
        <v>3</v>
      </c>
      <c r="E482" s="1384" t="s">
        <v>53</v>
      </c>
      <c r="F482" s="62" t="s">
        <v>54</v>
      </c>
      <c r="G482" s="78"/>
      <c r="H482" s="78"/>
      <c r="I482" s="62" t="s">
        <v>54</v>
      </c>
      <c r="J482" s="62" t="s">
        <v>54</v>
      </c>
      <c r="K482" s="62" t="s">
        <v>54</v>
      </c>
      <c r="L482" s="133">
        <f>IF(RIGHT(S482)="T",(+H482-G482),0)</f>
        <v>0</v>
      </c>
      <c r="M482" s="133">
        <f>IF(RIGHT(S482)="U",(+H482-G482),0)</f>
        <v>0</v>
      </c>
      <c r="N482" s="133">
        <f>IF(RIGHT(S482)="C",(+H482-G482),0)</f>
        <v>0</v>
      </c>
      <c r="O482" s="133">
        <f>IF(RIGHT(S482)="D",(+H482-G482),0)</f>
        <v>0</v>
      </c>
      <c r="P482" s="62" t="s">
        <v>54</v>
      </c>
      <c r="Q482" s="62" t="s">
        <v>54</v>
      </c>
      <c r="R482" s="62" t="s">
        <v>54</v>
      </c>
      <c r="S482" s="866"/>
      <c r="T482" s="80"/>
      <c r="U482" s="98"/>
      <c r="V482" s="99"/>
      <c r="W482" s="100"/>
      <c r="X482" s="100"/>
      <c r="Y482" s="100"/>
      <c r="Z482" s="1229"/>
      <c r="AA482" s="101"/>
      <c r="AC482" s="1228" t="e">
        <f>VLOOKUP(B482,'AVBT_Septmber-17'!$B$18:$M$291,12,FALSE)</f>
        <v>#VALUE!</v>
      </c>
    </row>
    <row r="483" spans="1:39" s="102" customFormat="1" ht="30" customHeight="1" x14ac:dyDescent="0.25">
      <c r="A483" s="1381"/>
      <c r="B483" s="1391"/>
      <c r="C483" s="1383"/>
      <c r="D483" s="1370"/>
      <c r="E483" s="1390"/>
      <c r="F483" s="62" t="s">
        <v>54</v>
      </c>
      <c r="G483" s="78"/>
      <c r="H483" s="78"/>
      <c r="I483" s="62" t="s">
        <v>54</v>
      </c>
      <c r="J483" s="62" t="s">
        <v>54</v>
      </c>
      <c r="K483" s="446" t="s">
        <v>54</v>
      </c>
      <c r="L483" s="317">
        <f>IF(RIGHT(S483)="T",(+H483-G483),0)</f>
        <v>0</v>
      </c>
      <c r="M483" s="317">
        <f>IF(RIGHT(S483)="U",(+H483-G483),0)</f>
        <v>0</v>
      </c>
      <c r="N483" s="317">
        <f>IF(RIGHT(S483)="C",(+H483-G483),0)</f>
        <v>0</v>
      </c>
      <c r="O483" s="317">
        <f>IF(RIGHT(S483)="D",(+H483-G483),0)</f>
        <v>0</v>
      </c>
      <c r="P483" s="342" t="s">
        <v>54</v>
      </c>
      <c r="Q483" s="62" t="s">
        <v>54</v>
      </c>
      <c r="R483" s="62" t="s">
        <v>54</v>
      </c>
      <c r="S483" s="97"/>
      <c r="T483" s="80"/>
      <c r="U483" s="122"/>
      <c r="V483" s="106"/>
      <c r="W483" s="107"/>
      <c r="X483" s="107"/>
      <c r="Y483" s="107"/>
      <c r="Z483" s="1232"/>
      <c r="AA483" s="108"/>
      <c r="AC483" s="1228" t="e">
        <f>VLOOKUP(B483,'AVBT_Septmber-17'!$B$18:$M$291,12,FALSE)</f>
        <v>#N/A</v>
      </c>
    </row>
    <row r="484" spans="1:39" s="38" customFormat="1" ht="30" customHeight="1" thickBot="1" x14ac:dyDescent="0.3">
      <c r="A484" s="447"/>
      <c r="B484" s="448"/>
      <c r="C484" s="449" t="s">
        <v>56</v>
      </c>
      <c r="D484" s="448"/>
      <c r="E484" s="85"/>
      <c r="F484" s="142" t="s">
        <v>54</v>
      </c>
      <c r="G484" s="143"/>
      <c r="H484" s="143"/>
      <c r="I484" s="142" t="s">
        <v>54</v>
      </c>
      <c r="J484" s="142" t="s">
        <v>54</v>
      </c>
      <c r="K484" s="142" t="s">
        <v>54</v>
      </c>
      <c r="L484" s="144">
        <f>SUM(L482:L483)</f>
        <v>0</v>
      </c>
      <c r="M484" s="144">
        <f>SUM(M482:M483)</f>
        <v>0</v>
      </c>
      <c r="N484" s="144">
        <f>SUM(N482:N483)</f>
        <v>0</v>
      </c>
      <c r="O484" s="144">
        <f>SUM(O482:O483)</f>
        <v>0</v>
      </c>
      <c r="P484" s="142" t="s">
        <v>54</v>
      </c>
      <c r="Q484" s="142" t="s">
        <v>54</v>
      </c>
      <c r="R484" s="142" t="s">
        <v>54</v>
      </c>
      <c r="S484" s="450"/>
      <c r="T484" s="451"/>
      <c r="U484" s="448"/>
      <c r="V484" s="206">
        <f>$AB$15-((N484*24))</f>
        <v>720</v>
      </c>
      <c r="W484" s="1046">
        <v>132</v>
      </c>
      <c r="X484" s="1053">
        <v>3</v>
      </c>
      <c r="Y484" s="207">
        <f>W484*X484</f>
        <v>396</v>
      </c>
      <c r="Z484" s="206">
        <f>(Y484*(V484-L484*24))/V484</f>
        <v>396</v>
      </c>
      <c r="AA484" s="208">
        <f>(Z484/Y484)*100</f>
        <v>100</v>
      </c>
      <c r="AB484" s="102"/>
      <c r="AC484" s="1228" t="e">
        <f>VLOOKUP(B484,'AVBT_Septmber-17'!$B$18:$M$291,12,FALSE)</f>
        <v>#N/A</v>
      </c>
    </row>
    <row r="485" spans="1:39" s="76" customFormat="1" ht="30" customHeight="1" x14ac:dyDescent="0.25">
      <c r="A485" s="452"/>
      <c r="B485" s="452"/>
      <c r="C485" s="453"/>
      <c r="D485" s="454"/>
      <c r="E485" s="1029"/>
      <c r="F485" s="103" t="s">
        <v>54</v>
      </c>
      <c r="G485" s="454"/>
      <c r="H485" s="454"/>
      <c r="I485" s="453"/>
      <c r="J485" s="453"/>
      <c r="K485" s="453"/>
      <c r="L485" s="455"/>
      <c r="M485" s="455"/>
      <c r="N485" s="455"/>
      <c r="O485" s="455"/>
      <c r="P485" s="455"/>
      <c r="Q485" s="455"/>
      <c r="R485" s="455"/>
      <c r="S485" s="455"/>
      <c r="T485" s="456"/>
      <c r="U485" s="455"/>
      <c r="V485" s="457"/>
      <c r="W485" s="1045"/>
      <c r="X485" s="458">
        <f>SUM(X389:X484)</f>
        <v>1637.99</v>
      </c>
      <c r="Y485" s="459"/>
      <c r="Z485" s="457"/>
      <c r="AA485" s="764"/>
      <c r="AB485" s="75"/>
      <c r="AC485" s="1228" t="e">
        <f>VLOOKUP(B485,'AVBT_Septmber-17'!$B$18:$M$291,12,FALSE)</f>
        <v>#N/A</v>
      </c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</row>
    <row r="486" spans="1:39" s="76" customFormat="1" ht="30" customHeight="1" x14ac:dyDescent="0.25">
      <c r="A486" s="460"/>
      <c r="B486" s="469" t="s">
        <v>317</v>
      </c>
      <c r="C486" s="461" t="s">
        <v>318</v>
      </c>
      <c r="D486" s="462"/>
      <c r="E486" s="419"/>
      <c r="F486" s="250"/>
      <c r="G486" s="462"/>
      <c r="H486" s="462"/>
      <c r="I486" s="461"/>
      <c r="J486" s="461"/>
      <c r="K486" s="461"/>
      <c r="L486" s="463">
        <f>SUM(L15:L485)</f>
        <v>10.95416666669189</v>
      </c>
      <c r="M486" s="463">
        <f>SUM(M15:M485)</f>
        <v>5.0041666666802485</v>
      </c>
      <c r="N486" s="463">
        <f>SUM(N15:N485)</f>
        <v>0</v>
      </c>
      <c r="O486" s="463">
        <f>SUM(O15:O485)</f>
        <v>258.44722222228302</v>
      </c>
      <c r="P486" s="463"/>
      <c r="Q486" s="463"/>
      <c r="R486" s="463"/>
      <c r="S486" s="463"/>
      <c r="T486" s="464"/>
      <c r="U486" s="463"/>
      <c r="V486" s="212"/>
      <c r="W486" s="463"/>
      <c r="X486" s="754"/>
      <c r="Y486" s="465">
        <f>SUM(Y15:Y485)</f>
        <v>6810352.8819999946</v>
      </c>
      <c r="Z486" s="465">
        <f>SUM(Z15:Z485)</f>
        <v>6796134.7003867533</v>
      </c>
      <c r="AA486" s="763">
        <f>(Z486/Y486)*100</f>
        <v>99.791226947272875</v>
      </c>
      <c r="AB486" s="466"/>
      <c r="AC486" s="1228" t="e">
        <f>VLOOKUP(B486,'AVBT_Septmber-17'!$B$18:$M$291,12,FALSE)</f>
        <v>#VALUE!</v>
      </c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</row>
    <row r="487" spans="1:39" s="76" customFormat="1" ht="30" customHeight="1" x14ac:dyDescent="0.25">
      <c r="A487" s="467"/>
      <c r="B487" s="467"/>
      <c r="C487" s="468"/>
      <c r="D487" s="469"/>
      <c r="E487" s="390"/>
      <c r="F487" s="250"/>
      <c r="G487" s="469"/>
      <c r="H487" s="469"/>
      <c r="I487" s="468"/>
      <c r="J487" s="468"/>
      <c r="K487" s="468"/>
      <c r="L487" s="469"/>
      <c r="M487" s="470"/>
      <c r="N487" s="471"/>
      <c r="O487" s="470"/>
      <c r="P487" s="470"/>
      <c r="Q487" s="470"/>
      <c r="R487" s="470"/>
      <c r="S487" s="215"/>
      <c r="T487" s="472"/>
      <c r="U487" s="470"/>
      <c r="V487" s="473" t="s">
        <v>320</v>
      </c>
      <c r="W487" s="215"/>
      <c r="X487" s="473"/>
      <c r="Y487" s="469"/>
      <c r="Z487" s="215"/>
      <c r="AA487" s="765"/>
      <c r="AB487" s="75"/>
      <c r="AC487" s="1228" t="e">
        <f>VLOOKUP(B487,'AVBT_Septmber-17'!$B$18:$M$291,12,FALSE)</f>
        <v>#N/A</v>
      </c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</row>
    <row r="488" spans="1:39" s="76" customFormat="1" ht="30" customHeight="1" thickBot="1" x14ac:dyDescent="0.3">
      <c r="A488" s="474" t="s">
        <v>45</v>
      </c>
      <c r="B488" s="474"/>
      <c r="C488" s="475" t="s">
        <v>321</v>
      </c>
      <c r="D488" s="51"/>
      <c r="E488" s="85"/>
      <c r="F488" s="247" t="s">
        <v>54</v>
      </c>
      <c r="G488" s="476"/>
      <c r="H488" s="476"/>
      <c r="I488" s="477"/>
      <c r="J488" s="477"/>
      <c r="K488" s="477"/>
      <c r="L488" s="478"/>
      <c r="M488" s="478"/>
      <c r="N488" s="478"/>
      <c r="O488" s="478"/>
      <c r="P488" s="478"/>
      <c r="Q488" s="478"/>
      <c r="R488" s="478"/>
      <c r="S488" s="479"/>
      <c r="T488" s="480"/>
      <c r="U488" s="478"/>
      <c r="V488" s="90"/>
      <c r="W488" s="259" t="s">
        <v>322</v>
      </c>
      <c r="X488" s="259"/>
      <c r="Y488" s="481" t="s">
        <v>323</v>
      </c>
      <c r="Z488" s="481"/>
      <c r="AA488" s="766"/>
      <c r="AB488" s="75"/>
      <c r="AC488" s="1228" t="e">
        <f>VLOOKUP(B488,'AVBT_Septmber-17'!$B$18:$M$291,12,FALSE)</f>
        <v>#N/A</v>
      </c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</row>
    <row r="489" spans="1:39" s="76" customFormat="1" ht="30" customHeight="1" thickBot="1" x14ac:dyDescent="0.3">
      <c r="A489" s="1451">
        <v>1</v>
      </c>
      <c r="B489" s="1339" t="s">
        <v>324</v>
      </c>
      <c r="C489" s="1346" t="s">
        <v>325</v>
      </c>
      <c r="D489" s="1343">
        <v>1500</v>
      </c>
      <c r="E489" s="1384" t="s">
        <v>53</v>
      </c>
      <c r="F489" s="396" t="s">
        <v>54</v>
      </c>
      <c r="G489" s="78"/>
      <c r="H489" s="78"/>
      <c r="I489" s="397"/>
      <c r="J489" s="397"/>
      <c r="K489" s="397"/>
      <c r="L489" s="133">
        <f>IF(RIGHT(S489)="T",(+H489-G489),0)</f>
        <v>0</v>
      </c>
      <c r="M489" s="133">
        <f>IF(RIGHT(S489)="U",(+H489-G489),0)</f>
        <v>0</v>
      </c>
      <c r="N489" s="133">
        <f>IF(RIGHT(S489)="C",(+H489-G489),0)</f>
        <v>0</v>
      </c>
      <c r="O489" s="133">
        <f>IF(RIGHT(S489)="D",(+H489-G489),0)</f>
        <v>0</v>
      </c>
      <c r="P489" s="62" t="s">
        <v>54</v>
      </c>
      <c r="Q489" s="62" t="s">
        <v>54</v>
      </c>
      <c r="R489" s="62" t="s">
        <v>54</v>
      </c>
      <c r="S489" s="97"/>
      <c r="T489" s="80"/>
      <c r="U489" s="833"/>
      <c r="V489" s="787"/>
      <c r="W489" s="788"/>
      <c r="X489" s="789"/>
      <c r="Y489" s="790"/>
      <c r="Z489" s="787"/>
      <c r="AA489" s="778"/>
      <c r="AB489" s="75"/>
      <c r="AC489" s="1228" t="e">
        <f>VLOOKUP(B489,'AVBT_Septmber-17'!$B$18:$M$291,12,FALSE)</f>
        <v>#VALUE!</v>
      </c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</row>
    <row r="490" spans="1:39" s="76" customFormat="1" ht="30" customHeight="1" thickBot="1" x14ac:dyDescent="0.3">
      <c r="A490" s="1452"/>
      <c r="B490" s="1391"/>
      <c r="C490" s="1513"/>
      <c r="D490" s="1515"/>
      <c r="E490" s="1385"/>
      <c r="F490" s="396"/>
      <c r="G490" s="78"/>
      <c r="H490" s="78"/>
      <c r="I490" s="397"/>
      <c r="J490" s="397"/>
      <c r="K490" s="397"/>
      <c r="L490" s="111">
        <f>IF(RIGHT(S490)="T",(+H490-G490),0)</f>
        <v>0</v>
      </c>
      <c r="M490" s="111">
        <f>IF(RIGHT(S490)="U",(+H490-G490),0)</f>
        <v>0</v>
      </c>
      <c r="N490" s="111">
        <f>IF(RIGHT(S490)="C",(+H490-G490),0)</f>
        <v>0</v>
      </c>
      <c r="O490" s="111">
        <f>IF(RIGHT(S490)="D",(+H490-G490),0)</f>
        <v>0</v>
      </c>
      <c r="P490" s="62"/>
      <c r="Q490" s="62"/>
      <c r="R490" s="62"/>
      <c r="S490" s="97"/>
      <c r="T490" s="80"/>
      <c r="U490" s="455"/>
      <c r="V490" s="457"/>
      <c r="W490" s="1036"/>
      <c r="X490" s="1042"/>
      <c r="Y490" s="459"/>
      <c r="Z490" s="457"/>
      <c r="AA490" s="834"/>
      <c r="AB490" s="75"/>
      <c r="AC490" s="1228" t="e">
        <f>VLOOKUP(B490,'AVBT_Septmber-17'!$B$18:$M$291,12,FALSE)</f>
        <v>#N/A</v>
      </c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</row>
    <row r="491" spans="1:39" s="76" customFormat="1" ht="30" customHeight="1" thickBot="1" x14ac:dyDescent="0.3">
      <c r="A491" s="1514"/>
      <c r="B491" s="1456"/>
      <c r="C491" s="1347"/>
      <c r="D491" s="1345"/>
      <c r="E491" s="1459"/>
      <c r="F491" s="396" t="s">
        <v>54</v>
      </c>
      <c r="G491" s="78"/>
      <c r="H491" s="78"/>
      <c r="I491" s="397"/>
      <c r="J491" s="397"/>
      <c r="K491" s="397"/>
      <c r="L491" s="210">
        <f>IF(RIGHT(S491)="T",(+H491-G491),0)</f>
        <v>0</v>
      </c>
      <c r="M491" s="210">
        <f>IF(RIGHT(S491)="U",(+H491-G491),0)</f>
        <v>0</v>
      </c>
      <c r="N491" s="210">
        <f>IF(RIGHT(S491)="C",(+H491-G491),0)</f>
        <v>0</v>
      </c>
      <c r="O491" s="210">
        <f>IF(RIGHT(S491)="D",(+H491-G491),0)</f>
        <v>0</v>
      </c>
      <c r="P491" s="62" t="s">
        <v>54</v>
      </c>
      <c r="Q491" s="62" t="s">
        <v>54</v>
      </c>
      <c r="R491" s="62" t="s">
        <v>54</v>
      </c>
      <c r="S491" s="97"/>
      <c r="T491" s="80"/>
      <c r="U491" s="832"/>
      <c r="V491" s="206"/>
      <c r="W491" s="1038"/>
      <c r="X491" s="1053"/>
      <c r="Y491" s="207"/>
      <c r="Z491" s="206"/>
      <c r="AA491" s="208"/>
      <c r="AB491" s="75"/>
      <c r="AC491" s="1228" t="e">
        <f>VLOOKUP(B491,'AVBT_Septmber-17'!$B$18:$M$291,12,FALSE)</f>
        <v>#N/A</v>
      </c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</row>
    <row r="492" spans="1:39" s="76" customFormat="1" ht="30" customHeight="1" thickBot="1" x14ac:dyDescent="0.3">
      <c r="A492" s="484"/>
      <c r="B492" s="393"/>
      <c r="C492" s="485" t="s">
        <v>56</v>
      </c>
      <c r="D492" s="486"/>
      <c r="E492" s="177"/>
      <c r="F492" s="86" t="s">
        <v>54</v>
      </c>
      <c r="G492" s="87"/>
      <c r="H492" s="87"/>
      <c r="I492" s="86" t="s">
        <v>54</v>
      </c>
      <c r="J492" s="86" t="s">
        <v>54</v>
      </c>
      <c r="K492" s="158"/>
      <c r="L492" s="88">
        <f>SUM(L489:L491)</f>
        <v>0</v>
      </c>
      <c r="M492" s="88">
        <f>SUM(M489:M491)</f>
        <v>0</v>
      </c>
      <c r="N492" s="88">
        <f>SUM(N489:N491)</f>
        <v>0</v>
      </c>
      <c r="O492" s="88">
        <f>SUM(O489:O491)</f>
        <v>0</v>
      </c>
      <c r="P492" s="86" t="s">
        <v>54</v>
      </c>
      <c r="Q492" s="86" t="s">
        <v>54</v>
      </c>
      <c r="R492" s="86" t="s">
        <v>54</v>
      </c>
      <c r="S492" s="482"/>
      <c r="T492" s="487"/>
      <c r="U492" s="482"/>
      <c r="V492" s="277">
        <f>$AB$15-((N492*24))</f>
        <v>720</v>
      </c>
      <c r="W492" s="483">
        <v>1500</v>
      </c>
      <c r="X492" s="279"/>
      <c r="Y492" s="280">
        <f>W492</f>
        <v>1500</v>
      </c>
      <c r="Z492" s="277">
        <f>(Y492*(V492-L492*24))/V492</f>
        <v>1500</v>
      </c>
      <c r="AA492" s="281">
        <f>(Z492/Y492)*100</f>
        <v>100</v>
      </c>
      <c r="AB492" s="75"/>
      <c r="AC492" s="1228" t="e">
        <f>VLOOKUP(B492,'AVBT_Septmber-17'!$B$18:$M$291,12,FALSE)</f>
        <v>#N/A</v>
      </c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</row>
    <row r="493" spans="1:39" s="76" customFormat="1" ht="30" customHeight="1" thickBot="1" x14ac:dyDescent="0.3">
      <c r="A493" s="1451">
        <v>2</v>
      </c>
      <c r="B493" s="1339" t="s">
        <v>326</v>
      </c>
      <c r="C493" s="1346" t="s">
        <v>327</v>
      </c>
      <c r="D493" s="1343">
        <v>1500</v>
      </c>
      <c r="E493" s="1349" t="s">
        <v>53</v>
      </c>
      <c r="F493" s="396" t="s">
        <v>54</v>
      </c>
      <c r="G493" s="78"/>
      <c r="H493" s="78"/>
      <c r="I493" s="397"/>
      <c r="J493" s="397"/>
      <c r="K493" s="397"/>
      <c r="L493" s="133">
        <f>IF(RIGHT(S493)="T",(+H493-G493),0)</f>
        <v>0</v>
      </c>
      <c r="M493" s="133">
        <f>IF(RIGHT(S493)="U",(+H493-G493),0)</f>
        <v>0</v>
      </c>
      <c r="N493" s="133">
        <f>IF(RIGHT(S493)="C",(+H493-G493),0)</f>
        <v>0</v>
      </c>
      <c r="O493" s="133">
        <f>IF(RIGHT(S493)="D",(+H493-G493),0)</f>
        <v>0</v>
      </c>
      <c r="P493" s="62" t="s">
        <v>54</v>
      </c>
      <c r="Q493" s="62" t="s">
        <v>54</v>
      </c>
      <c r="R493" s="62" t="s">
        <v>54</v>
      </c>
      <c r="S493" s="97"/>
      <c r="T493" s="80"/>
      <c r="U493" s="833"/>
      <c r="V493" s="787"/>
      <c r="W493" s="788"/>
      <c r="X493" s="789"/>
      <c r="Y493" s="790"/>
      <c r="Z493" s="787"/>
      <c r="AA493" s="778"/>
      <c r="AB493" s="75"/>
      <c r="AC493" s="1228" t="e">
        <f>VLOOKUP(B493,'AVBT_Septmber-17'!$B$18:$M$291,12,FALSE)</f>
        <v>#VALUE!</v>
      </c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</row>
    <row r="494" spans="1:39" s="76" customFormat="1" ht="30" customHeight="1" thickBot="1" x14ac:dyDescent="0.3">
      <c r="A494" s="1514"/>
      <c r="B494" s="1456"/>
      <c r="C494" s="1347"/>
      <c r="D494" s="1345"/>
      <c r="E494" s="1350"/>
      <c r="F494" s="396" t="s">
        <v>54</v>
      </c>
      <c r="G494" s="78"/>
      <c r="H494" s="78"/>
      <c r="I494" s="397"/>
      <c r="J494" s="397"/>
      <c r="K494" s="397"/>
      <c r="L494" s="111">
        <f>IF(RIGHT(S494)="T",(+H494-G494),0)</f>
        <v>0</v>
      </c>
      <c r="M494" s="111">
        <f>IF(RIGHT(S494)="U",(+H494-G494),0)</f>
        <v>0</v>
      </c>
      <c r="N494" s="111">
        <f>IF(RIGHT(S494)="C",(+H494-G494),0)</f>
        <v>0</v>
      </c>
      <c r="O494" s="111">
        <f>IF(RIGHT(S494)="D",(+H494-G494),0)</f>
        <v>0</v>
      </c>
      <c r="P494" s="62" t="s">
        <v>54</v>
      </c>
      <c r="Q494" s="62" t="s">
        <v>54</v>
      </c>
      <c r="R494" s="62" t="s">
        <v>54</v>
      </c>
      <c r="S494" s="79"/>
      <c r="T494" s="80"/>
      <c r="U494" s="832"/>
      <c r="V494" s="206"/>
      <c r="W494" s="1038"/>
      <c r="X494" s="1053"/>
      <c r="Y494" s="207"/>
      <c r="Z494" s="206"/>
      <c r="AA494" s="208"/>
      <c r="AB494" s="75"/>
      <c r="AC494" s="1228" t="e">
        <f>VLOOKUP(B494,'AVBT_Septmber-17'!$B$18:$M$291,12,FALSE)</f>
        <v>#N/A</v>
      </c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</row>
    <row r="495" spans="1:39" s="76" customFormat="1" ht="30" customHeight="1" thickBot="1" x14ac:dyDescent="0.3">
      <c r="A495" s="484"/>
      <c r="B495" s="393"/>
      <c r="C495" s="485" t="s">
        <v>56</v>
      </c>
      <c r="D495" s="486"/>
      <c r="E495" s="177"/>
      <c r="F495" s="86" t="s">
        <v>54</v>
      </c>
      <c r="G495" s="87"/>
      <c r="H495" s="87"/>
      <c r="I495" s="86" t="s">
        <v>54</v>
      </c>
      <c r="J495" s="86" t="s">
        <v>54</v>
      </c>
      <c r="K495" s="158"/>
      <c r="L495" s="88">
        <f>SUM(L493:L494)</f>
        <v>0</v>
      </c>
      <c r="M495" s="88">
        <f>SUM(M493:M494)</f>
        <v>0</v>
      </c>
      <c r="N495" s="88">
        <f>SUM(N493:N494)</f>
        <v>0</v>
      </c>
      <c r="O495" s="88">
        <f>SUM(O493:O494)</f>
        <v>0</v>
      </c>
      <c r="P495" s="86" t="s">
        <v>54</v>
      </c>
      <c r="Q495" s="86" t="s">
        <v>54</v>
      </c>
      <c r="R495" s="86" t="s">
        <v>54</v>
      </c>
      <c r="S495" s="482"/>
      <c r="T495" s="487"/>
      <c r="U495" s="482"/>
      <c r="V495" s="277">
        <f>$AB$15-((N495*24))</f>
        <v>720</v>
      </c>
      <c r="W495" s="483">
        <v>1500</v>
      </c>
      <c r="X495" s="279"/>
      <c r="Y495" s="280">
        <f>W495</f>
        <v>1500</v>
      </c>
      <c r="Z495" s="277">
        <f>(Y495*(V495-L495*24))/V495</f>
        <v>1500</v>
      </c>
      <c r="AA495" s="281">
        <f>(Z495/Y495)*100</f>
        <v>100</v>
      </c>
      <c r="AB495" s="75"/>
      <c r="AC495" s="1228" t="e">
        <f>VLOOKUP(B495,'AVBT_Septmber-17'!$B$18:$M$291,12,FALSE)</f>
        <v>#N/A</v>
      </c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</row>
    <row r="496" spans="1:39" s="76" customFormat="1" ht="30" customHeight="1" thickBot="1" x14ac:dyDescent="0.3">
      <c r="A496" s="1451">
        <v>3</v>
      </c>
      <c r="B496" s="1339" t="s">
        <v>328</v>
      </c>
      <c r="C496" s="1346" t="s">
        <v>329</v>
      </c>
      <c r="D496" s="1343">
        <v>1500</v>
      </c>
      <c r="E496" s="1384" t="s">
        <v>53</v>
      </c>
      <c r="F496" s="396" t="s">
        <v>54</v>
      </c>
      <c r="G496" s="78"/>
      <c r="H496" s="78"/>
      <c r="I496" s="397"/>
      <c r="J496" s="397"/>
      <c r="K496" s="397"/>
      <c r="L496" s="133">
        <f>IF(RIGHT(S496)="T",(+H496-G496),0)</f>
        <v>0</v>
      </c>
      <c r="M496" s="133">
        <f>IF(RIGHT(S496)="U",(+H496-G496),0)</f>
        <v>0</v>
      </c>
      <c r="N496" s="133">
        <f>IF(RIGHT(S496)="C",(+H496-G496),0)</f>
        <v>0</v>
      </c>
      <c r="O496" s="133">
        <f>IF(RIGHT(S496)="D",(+H496-G496),0)</f>
        <v>0</v>
      </c>
      <c r="P496" s="62" t="s">
        <v>54</v>
      </c>
      <c r="Q496" s="62" t="s">
        <v>54</v>
      </c>
      <c r="R496" s="62" t="s">
        <v>54</v>
      </c>
      <c r="S496" s="97"/>
      <c r="T496" s="80"/>
      <c r="U496" s="398"/>
      <c r="V496" s="125"/>
      <c r="W496" s="1034"/>
      <c r="X496" s="1020"/>
      <c r="Y496" s="126"/>
      <c r="Z496" s="125"/>
      <c r="AA496" s="127"/>
      <c r="AB496" s="75"/>
      <c r="AC496" s="1228" t="e">
        <f>VLOOKUP(B496,'AVBT_Septmber-17'!$B$18:$M$291,12,FALSE)</f>
        <v>#VALUE!</v>
      </c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</row>
    <row r="497" spans="1:39" s="76" customFormat="1" ht="30" customHeight="1" thickBot="1" x14ac:dyDescent="0.3">
      <c r="A497" s="1452"/>
      <c r="B497" s="1391"/>
      <c r="C497" s="1513"/>
      <c r="D497" s="1515"/>
      <c r="E497" s="1385"/>
      <c r="F497" s="396"/>
      <c r="G497" s="78"/>
      <c r="H497" s="78"/>
      <c r="I497" s="397"/>
      <c r="J497" s="397"/>
      <c r="K497" s="397"/>
      <c r="L497" s="210">
        <f>IF(RIGHT(S497)="T",(+H497-G497),0)</f>
        <v>0</v>
      </c>
      <c r="M497" s="210">
        <f>IF(RIGHT(S497)="U",(+H497-G497),0)</f>
        <v>0</v>
      </c>
      <c r="N497" s="210">
        <f>IF(RIGHT(S497)="C",(+H497-G497),0)</f>
        <v>0</v>
      </c>
      <c r="O497" s="210">
        <f>IF(RIGHT(S497)="D",(+H497-G497),0)</f>
        <v>0</v>
      </c>
      <c r="P497" s="62"/>
      <c r="Q497" s="62"/>
      <c r="R497" s="62"/>
      <c r="S497" s="97"/>
      <c r="T497" s="80"/>
      <c r="U497" s="463"/>
      <c r="V497" s="212"/>
      <c r="W497" s="488"/>
      <c r="X497" s="214"/>
      <c r="Y497" s="215"/>
      <c r="Z497" s="212"/>
      <c r="AA497" s="763"/>
      <c r="AB497" s="75"/>
      <c r="AC497" s="1228" t="e">
        <f>VLOOKUP(B497,'AVBT_Septmber-17'!$B$18:$M$291,12,FALSE)</f>
        <v>#N/A</v>
      </c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</row>
    <row r="498" spans="1:39" s="76" customFormat="1" ht="30" customHeight="1" thickBot="1" x14ac:dyDescent="0.3">
      <c r="A498" s="1514"/>
      <c r="B498" s="1456"/>
      <c r="C498" s="1347"/>
      <c r="D498" s="1345"/>
      <c r="E498" s="1390"/>
      <c r="F498" s="396" t="s">
        <v>54</v>
      </c>
      <c r="G498" s="78"/>
      <c r="H498" s="78"/>
      <c r="I498" s="397"/>
      <c r="J498" s="397"/>
      <c r="K498" s="397"/>
      <c r="L498" s="210">
        <f>IF(RIGHT(S498)="T",(+H498-G498),0)</f>
        <v>0</v>
      </c>
      <c r="M498" s="210">
        <f>IF(RIGHT(S498)="U",(+H498-G498),0)</f>
        <v>0</v>
      </c>
      <c r="N498" s="210">
        <f>IF(RIGHT(S498)="C",(+H498-G498),0)</f>
        <v>0</v>
      </c>
      <c r="O498" s="210">
        <f>IF(RIGHT(S498)="D",(+H498-G498),0)</f>
        <v>0</v>
      </c>
      <c r="P498" s="62" t="s">
        <v>54</v>
      </c>
      <c r="Q498" s="62" t="s">
        <v>54</v>
      </c>
      <c r="R498" s="62" t="s">
        <v>54</v>
      </c>
      <c r="S498" s="97"/>
      <c r="T498" s="80"/>
      <c r="U498" s="832"/>
      <c r="V498" s="206"/>
      <c r="W498" s="1038"/>
      <c r="X498" s="1053"/>
      <c r="Y498" s="207"/>
      <c r="Z498" s="206"/>
      <c r="AA498" s="208"/>
      <c r="AB498" s="75"/>
      <c r="AC498" s="1228" t="e">
        <f>VLOOKUP(B498,'AVBT_Septmber-17'!$B$18:$M$291,12,FALSE)</f>
        <v>#N/A</v>
      </c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</row>
    <row r="499" spans="1:39" s="76" customFormat="1" ht="30" customHeight="1" thickBot="1" x14ac:dyDescent="0.3">
      <c r="A499" s="484"/>
      <c r="B499" s="393"/>
      <c r="C499" s="485" t="s">
        <v>56</v>
      </c>
      <c r="D499" s="486"/>
      <c r="E499" s="177"/>
      <c r="F499" s="86" t="s">
        <v>54</v>
      </c>
      <c r="G499" s="87"/>
      <c r="H499" s="87"/>
      <c r="I499" s="86" t="s">
        <v>54</v>
      </c>
      <c r="J499" s="86" t="s">
        <v>54</v>
      </c>
      <c r="K499" s="158"/>
      <c r="L499" s="88">
        <f>SUM(L496:L498)</f>
        <v>0</v>
      </c>
      <c r="M499" s="88">
        <f>SUM(M496:M498)</f>
        <v>0</v>
      </c>
      <c r="N499" s="88">
        <f>SUM(N496:N498)</f>
        <v>0</v>
      </c>
      <c r="O499" s="88">
        <f>SUM(O496:O498)</f>
        <v>0</v>
      </c>
      <c r="P499" s="86" t="s">
        <v>54</v>
      </c>
      <c r="Q499" s="86" t="s">
        <v>54</v>
      </c>
      <c r="R499" s="86" t="s">
        <v>54</v>
      </c>
      <c r="S499" s="482"/>
      <c r="T499" s="487"/>
      <c r="U499" s="482"/>
      <c r="V499" s="125">
        <f>$AB$15-((N499*24))</f>
        <v>720</v>
      </c>
      <c r="W499" s="1034">
        <v>1500</v>
      </c>
      <c r="X499" s="1020"/>
      <c r="Y499" s="126">
        <f>W499</f>
        <v>1500</v>
      </c>
      <c r="Z499" s="125">
        <f>(Y499*(V499-L499*24))/V499</f>
        <v>1500</v>
      </c>
      <c r="AA499" s="127">
        <f>(Z499/Y499)*100</f>
        <v>100</v>
      </c>
      <c r="AB499" s="75"/>
      <c r="AC499" s="1228" t="e">
        <f>VLOOKUP(B499,'AVBT_Septmber-17'!$B$18:$M$291,12,FALSE)</f>
        <v>#N/A</v>
      </c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</row>
    <row r="500" spans="1:39" s="76" customFormat="1" ht="30" customHeight="1" thickBot="1" x14ac:dyDescent="0.3">
      <c r="A500" s="1451">
        <v>4</v>
      </c>
      <c r="B500" s="1339" t="s">
        <v>330</v>
      </c>
      <c r="C500" s="1346" t="s">
        <v>331</v>
      </c>
      <c r="D500" s="1343">
        <v>1500</v>
      </c>
      <c r="E500" s="1349" t="s">
        <v>53</v>
      </c>
      <c r="F500" s="396" t="s">
        <v>54</v>
      </c>
      <c r="G500" s="78"/>
      <c r="H500" s="78"/>
      <c r="I500" s="397"/>
      <c r="J500" s="397"/>
      <c r="K500" s="397"/>
      <c r="L500" s="209">
        <f>IF(RIGHT(S500)="T",(+H500-G500),0)</f>
        <v>0</v>
      </c>
      <c r="M500" s="209">
        <f>IF(RIGHT(S500)="U",(+H500-G500),0)</f>
        <v>0</v>
      </c>
      <c r="N500" s="209">
        <f>IF(RIGHT(S500)="C",(+H500-G500),0)</f>
        <v>0</v>
      </c>
      <c r="O500" s="209">
        <f>IF(RIGHT(S500)="D",(+H500-G500),0)</f>
        <v>0</v>
      </c>
      <c r="P500" s="62" t="s">
        <v>54</v>
      </c>
      <c r="Q500" s="62" t="s">
        <v>54</v>
      </c>
      <c r="R500" s="62" t="s">
        <v>54</v>
      </c>
      <c r="S500" s="97"/>
      <c r="T500" s="80"/>
      <c r="U500" s="398"/>
      <c r="V500" s="212"/>
      <c r="W500" s="488"/>
      <c r="X500" s="214"/>
      <c r="Y500" s="215"/>
      <c r="Z500" s="212"/>
      <c r="AA500" s="216"/>
      <c r="AB500" s="75"/>
      <c r="AC500" s="1228" t="e">
        <f>VLOOKUP(B500,'AVBT_Septmber-17'!$B$18:$M$291,12,FALSE)</f>
        <v>#VALUE!</v>
      </c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</row>
    <row r="501" spans="1:39" s="76" customFormat="1" ht="30" customHeight="1" thickBot="1" x14ac:dyDescent="0.3">
      <c r="A501" s="1514"/>
      <c r="B501" s="1456"/>
      <c r="C501" s="1347"/>
      <c r="D501" s="1345"/>
      <c r="E501" s="1350"/>
      <c r="F501" s="396" t="s">
        <v>54</v>
      </c>
      <c r="G501" s="78"/>
      <c r="H501" s="78"/>
      <c r="I501" s="397"/>
      <c r="J501" s="397"/>
      <c r="K501" s="397"/>
      <c r="L501" s="210">
        <f>IF(RIGHT(S501)="T",(+H501-G501),0)</f>
        <v>0</v>
      </c>
      <c r="M501" s="210">
        <f>IF(RIGHT(S501)="U",(+H501-G501),0)</f>
        <v>0</v>
      </c>
      <c r="N501" s="210">
        <f>IF(RIGHT(S501)="C",(+H501-G501),0)</f>
        <v>0</v>
      </c>
      <c r="O501" s="210">
        <f>IF(RIGHT(S501)="D",(+H501-G501),0)</f>
        <v>0</v>
      </c>
      <c r="P501" s="62" t="s">
        <v>54</v>
      </c>
      <c r="Q501" s="62" t="s">
        <v>54</v>
      </c>
      <c r="R501" s="62" t="s">
        <v>54</v>
      </c>
      <c r="S501" s="79"/>
      <c r="T501" s="80"/>
      <c r="U501" s="831"/>
      <c r="V501" s="206"/>
      <c r="W501" s="1038"/>
      <c r="X501" s="1053"/>
      <c r="Y501" s="207"/>
      <c r="Z501" s="206"/>
      <c r="AA501" s="208"/>
      <c r="AB501" s="75"/>
      <c r="AC501" s="1228" t="e">
        <f>VLOOKUP(B501,'AVBT_Septmber-17'!$B$18:$M$291,12,FALSE)</f>
        <v>#N/A</v>
      </c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</row>
    <row r="502" spans="1:39" s="76" customFormat="1" ht="30" customHeight="1" thickBot="1" x14ac:dyDescent="0.3">
      <c r="A502" s="484"/>
      <c r="B502" s="393"/>
      <c r="C502" s="485" t="s">
        <v>56</v>
      </c>
      <c r="D502" s="486"/>
      <c r="E502" s="177"/>
      <c r="F502" s="86" t="s">
        <v>54</v>
      </c>
      <c r="G502" s="87"/>
      <c r="H502" s="87"/>
      <c r="I502" s="86" t="s">
        <v>54</v>
      </c>
      <c r="J502" s="86" t="s">
        <v>54</v>
      </c>
      <c r="K502" s="158"/>
      <c r="L502" s="88">
        <f>SUM(L500:L501)</f>
        <v>0</v>
      </c>
      <c r="M502" s="88">
        <f>SUM(M500:M501)</f>
        <v>0</v>
      </c>
      <c r="N502" s="88">
        <f>SUM(N500:N501)</f>
        <v>0</v>
      </c>
      <c r="O502" s="88">
        <f>SUM(O500:O501)</f>
        <v>0</v>
      </c>
      <c r="P502" s="86" t="s">
        <v>54</v>
      </c>
      <c r="Q502" s="86" t="s">
        <v>54</v>
      </c>
      <c r="R502" s="86" t="s">
        <v>54</v>
      </c>
      <c r="S502" s="482"/>
      <c r="T502" s="487"/>
      <c r="U502" s="482"/>
      <c r="V502" s="277">
        <f>$AB$15-((N502*24))</f>
        <v>720</v>
      </c>
      <c r="W502" s="483">
        <v>1500</v>
      </c>
      <c r="X502" s="279"/>
      <c r="Y502" s="280">
        <f>W502</f>
        <v>1500</v>
      </c>
      <c r="Z502" s="277">
        <f>(Y502*(V502-L502*24))/V502</f>
        <v>1500</v>
      </c>
      <c r="AA502" s="281">
        <f>(Z502/Y502)*100</f>
        <v>100</v>
      </c>
      <c r="AB502" s="75"/>
      <c r="AC502" s="1228" t="e">
        <f>VLOOKUP(B502,'AVBT_Septmber-17'!$B$18:$M$291,12,FALSE)</f>
        <v>#N/A</v>
      </c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</row>
    <row r="503" spans="1:39" s="76" customFormat="1" ht="30" customHeight="1" thickBot="1" x14ac:dyDescent="0.3">
      <c r="A503" s="392">
        <v>5</v>
      </c>
      <c r="B503" s="1339" t="s">
        <v>332</v>
      </c>
      <c r="C503" s="1346" t="s">
        <v>333</v>
      </c>
      <c r="D503" s="1343">
        <v>1500</v>
      </c>
      <c r="E503" s="258" t="s">
        <v>53</v>
      </c>
      <c r="F503" s="396" t="s">
        <v>54</v>
      </c>
      <c r="G503" s="78"/>
      <c r="H503" s="78"/>
      <c r="I503" s="397"/>
      <c r="J503" s="397"/>
      <c r="K503" s="397"/>
      <c r="L503" s="133">
        <f>IF(RIGHT(S503)="T",(+H503-G503),0)</f>
        <v>0</v>
      </c>
      <c r="M503" s="133">
        <f>IF(RIGHT(S503)="U",(+H503-G503),0)</f>
        <v>0</v>
      </c>
      <c r="N503" s="133">
        <f>IF(RIGHT(S503)="C",(+H503-G503),0)</f>
        <v>0</v>
      </c>
      <c r="O503" s="133">
        <f>IF(RIGHT(S503)="D",(+H503-G503),0)</f>
        <v>0</v>
      </c>
      <c r="P503" s="62" t="s">
        <v>54</v>
      </c>
      <c r="Q503" s="62" t="s">
        <v>54</v>
      </c>
      <c r="R503" s="62" t="s">
        <v>54</v>
      </c>
      <c r="S503" s="97"/>
      <c r="T503" s="80"/>
      <c r="U503" s="398"/>
      <c r="V503" s="125"/>
      <c r="W503" s="1034"/>
      <c r="X503" s="1020"/>
      <c r="Y503" s="126"/>
      <c r="Z503" s="125"/>
      <c r="AA503" s="127"/>
      <c r="AB503" s="75"/>
      <c r="AC503" s="1228" t="e">
        <f>VLOOKUP(B503,'AVBT_Septmber-17'!$B$18:$M$291,12,FALSE)</f>
        <v>#VALUE!</v>
      </c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</row>
    <row r="504" spans="1:39" s="76" customFormat="1" ht="30" customHeight="1" thickBot="1" x14ac:dyDescent="0.3">
      <c r="A504" s="392"/>
      <c r="B504" s="1340"/>
      <c r="C504" s="1347"/>
      <c r="D504" s="1345"/>
      <c r="E504" s="1033"/>
      <c r="F504" s="217"/>
      <c r="G504" s="78"/>
      <c r="H504" s="78"/>
      <c r="I504" s="630"/>
      <c r="J504" s="630"/>
      <c r="K504" s="630"/>
      <c r="L504" s="210">
        <f>IF(RIGHT(S504)="T",(+H504-G504),0)</f>
        <v>0</v>
      </c>
      <c r="M504" s="210">
        <f>IF(RIGHT(S504)="U",(+H504-G504),0)</f>
        <v>0</v>
      </c>
      <c r="N504" s="210">
        <f>IF(RIGHT(S504)="C",(+H504-G504),0)</f>
        <v>0</v>
      </c>
      <c r="O504" s="210">
        <f>IF(RIGHT(S504)="D",(+H504-G504),0)</f>
        <v>0</v>
      </c>
      <c r="P504" s="77"/>
      <c r="Q504" s="77"/>
      <c r="R504" s="77"/>
      <c r="S504" s="97"/>
      <c r="T504" s="80"/>
      <c r="U504" s="831"/>
      <c r="V504" s="128"/>
      <c r="W504" s="505"/>
      <c r="X504" s="185"/>
      <c r="Y504" s="198"/>
      <c r="Z504" s="128"/>
      <c r="AA504" s="95"/>
      <c r="AB504" s="75"/>
      <c r="AC504" s="1228" t="e">
        <f>VLOOKUP(B504,'AVBT_Septmber-17'!$B$18:$M$291,12,FALSE)</f>
        <v>#N/A</v>
      </c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</row>
    <row r="505" spans="1:39" s="76" customFormat="1" ht="30" customHeight="1" thickBot="1" x14ac:dyDescent="0.3">
      <c r="A505" s="392"/>
      <c r="B505" s="393"/>
      <c r="C505" s="485" t="s">
        <v>56</v>
      </c>
      <c r="D505" s="486"/>
      <c r="E505" s="177"/>
      <c r="F505" s="86" t="s">
        <v>54</v>
      </c>
      <c r="G505" s="87"/>
      <c r="H505" s="87"/>
      <c r="I505" s="86" t="s">
        <v>54</v>
      </c>
      <c r="J505" s="86" t="s">
        <v>54</v>
      </c>
      <c r="K505" s="158"/>
      <c r="L505" s="88">
        <f>SUM(L503:L504)</f>
        <v>0</v>
      </c>
      <c r="M505" s="88">
        <f>SUM(M503:M504)</f>
        <v>0</v>
      </c>
      <c r="N505" s="88">
        <f>SUM(N503:N504)</f>
        <v>0</v>
      </c>
      <c r="O505" s="88">
        <f>SUM(O503:O504)</f>
        <v>0</v>
      </c>
      <c r="P505" s="86" t="s">
        <v>54</v>
      </c>
      <c r="Q505" s="86" t="s">
        <v>54</v>
      </c>
      <c r="R505" s="86" t="s">
        <v>54</v>
      </c>
      <c r="S505" s="482"/>
      <c r="T505" s="487"/>
      <c r="U505" s="482"/>
      <c r="V505" s="277">
        <f>$AB$15-((N505*24))</f>
        <v>720</v>
      </c>
      <c r="W505" s="483">
        <v>1500</v>
      </c>
      <c r="X505" s="279"/>
      <c r="Y505" s="280">
        <f>W505</f>
        <v>1500</v>
      </c>
      <c r="Z505" s="277">
        <f>(Y505*(V505-L505*24))/V505</f>
        <v>1500</v>
      </c>
      <c r="AA505" s="281">
        <f>(Z505/Y505)*100</f>
        <v>100</v>
      </c>
      <c r="AB505" s="75"/>
      <c r="AC505" s="1228" t="e">
        <f>VLOOKUP(B505,'AVBT_Septmber-17'!$B$18:$M$291,12,FALSE)</f>
        <v>#N/A</v>
      </c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</row>
    <row r="506" spans="1:39" s="76" customFormat="1" ht="30" customHeight="1" thickBot="1" x14ac:dyDescent="0.3">
      <c r="A506" s="392">
        <v>6</v>
      </c>
      <c r="B506" s="393" t="s">
        <v>334</v>
      </c>
      <c r="C506" s="394" t="s">
        <v>335</v>
      </c>
      <c r="D506" s="483">
        <v>1500</v>
      </c>
      <c r="E506" s="85" t="s">
        <v>53</v>
      </c>
      <c r="F506" s="396" t="s">
        <v>54</v>
      </c>
      <c r="G506" s="78"/>
      <c r="H506" s="78"/>
      <c r="I506" s="397"/>
      <c r="J506" s="397"/>
      <c r="K506" s="397"/>
      <c r="L506" s="133">
        <f>IF(RIGHT(S506)="T",(+H506-G506),0)</f>
        <v>0</v>
      </c>
      <c r="M506" s="133">
        <f>IF(RIGHT(S506)="U",(+H506-G506),0)</f>
        <v>0</v>
      </c>
      <c r="N506" s="133">
        <f>IF(RIGHT(S506)="C",(+H506-G506),0)</f>
        <v>0</v>
      </c>
      <c r="O506" s="133">
        <f>IF(RIGHT(S506)="D",(+H506-G506),0)</f>
        <v>0</v>
      </c>
      <c r="P506" s="482"/>
      <c r="Q506" s="482"/>
      <c r="R506" s="482"/>
      <c r="S506" s="97"/>
      <c r="T506" s="80"/>
      <c r="U506" s="482"/>
      <c r="V506" s="277"/>
      <c r="W506" s="483"/>
      <c r="X506" s="279"/>
      <c r="Y506" s="280"/>
      <c r="Z506" s="277"/>
      <c r="AA506" s="281"/>
      <c r="AB506" s="75"/>
      <c r="AC506" s="1228" t="e">
        <f>VLOOKUP(B506,'AVBT_Septmber-17'!$B$18:$M$291,12,FALSE)</f>
        <v>#VALUE!</v>
      </c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</row>
    <row r="507" spans="1:39" s="76" customFormat="1" ht="30" customHeight="1" thickBot="1" x14ac:dyDescent="0.3">
      <c r="A507" s="484"/>
      <c r="B507" s="393"/>
      <c r="C507" s="485" t="s">
        <v>56</v>
      </c>
      <c r="D507" s="486"/>
      <c r="E507" s="177"/>
      <c r="F507" s="86" t="s">
        <v>54</v>
      </c>
      <c r="G507" s="87"/>
      <c r="H507" s="87"/>
      <c r="I507" s="86" t="s">
        <v>54</v>
      </c>
      <c r="J507" s="86" t="s">
        <v>54</v>
      </c>
      <c r="K507" s="158"/>
      <c r="L507" s="88">
        <f t="shared" ref="L507:R507" si="32">SUM(L506:L506)</f>
        <v>0</v>
      </c>
      <c r="M507" s="88">
        <f t="shared" si="32"/>
        <v>0</v>
      </c>
      <c r="N507" s="88">
        <f t="shared" si="32"/>
        <v>0</v>
      </c>
      <c r="O507" s="88">
        <f t="shared" si="32"/>
        <v>0</v>
      </c>
      <c r="P507" s="88">
        <f t="shared" si="32"/>
        <v>0</v>
      </c>
      <c r="Q507" s="88">
        <f t="shared" si="32"/>
        <v>0</v>
      </c>
      <c r="R507" s="88">
        <f t="shared" si="32"/>
        <v>0</v>
      </c>
      <c r="S507" s="482"/>
      <c r="T507" s="487"/>
      <c r="U507" s="482"/>
      <c r="V507" s="277">
        <f>$AB$15-((N507*24))</f>
        <v>720</v>
      </c>
      <c r="W507" s="483">
        <v>1500</v>
      </c>
      <c r="X507" s="279"/>
      <c r="Y507" s="280">
        <f>W507</f>
        <v>1500</v>
      </c>
      <c r="Z507" s="277">
        <f>(Y507*(V507-L507*24))/V507</f>
        <v>1500</v>
      </c>
      <c r="AA507" s="281">
        <f>(Z507/Y507)*100</f>
        <v>100</v>
      </c>
      <c r="AB507" s="75"/>
      <c r="AC507" s="1228" t="e">
        <f>VLOOKUP(B507,'AVBT_Septmber-17'!$B$18:$M$291,12,FALSE)</f>
        <v>#N/A</v>
      </c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</row>
    <row r="508" spans="1:39" s="76" customFormat="1" ht="30" customHeight="1" x14ac:dyDescent="0.25">
      <c r="A508" s="1351">
        <v>7</v>
      </c>
      <c r="B508" s="1353" t="s">
        <v>542</v>
      </c>
      <c r="C508" s="1355" t="s">
        <v>336</v>
      </c>
      <c r="D508" s="1357">
        <v>1500</v>
      </c>
      <c r="E508" s="1349" t="s">
        <v>53</v>
      </c>
      <c r="F508" s="295"/>
      <c r="G508" s="78"/>
      <c r="H508" s="78"/>
      <c r="I508" s="295"/>
      <c r="J508" s="295"/>
      <c r="K508" s="296"/>
      <c r="L508" s="133">
        <f>IF(RIGHT(S508)="T",(+H508-G508),0)</f>
        <v>0</v>
      </c>
      <c r="M508" s="133">
        <f>IF(RIGHT(S508)="U",(+H508-G508),0)</f>
        <v>0</v>
      </c>
      <c r="N508" s="133">
        <f>IF(RIGHT(S508)="C",(+H508-G508),0)</f>
        <v>0</v>
      </c>
      <c r="O508" s="133">
        <f>IF(RIGHT(S508)="D",(+H508-G508),0)</f>
        <v>0</v>
      </c>
      <c r="P508" s="62" t="s">
        <v>54</v>
      </c>
      <c r="Q508" s="62" t="s">
        <v>54</v>
      </c>
      <c r="R508" s="62" t="s">
        <v>54</v>
      </c>
      <c r="S508" s="1270"/>
      <c r="T508" s="1268"/>
      <c r="U508" s="264"/>
      <c r="V508" s="99"/>
      <c r="W508" s="100"/>
      <c r="X508" s="100"/>
      <c r="Y508" s="100"/>
      <c r="Z508" s="1229"/>
      <c r="AA508" s="101"/>
      <c r="AB508" s="75"/>
      <c r="AC508" s="1228" t="e">
        <f>VLOOKUP(B508,'AVBT_Septmber-17'!$B$18:$M$291,12,FALSE)</f>
        <v>#VALUE!</v>
      </c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</row>
    <row r="509" spans="1:39" s="76" customFormat="1" ht="30" customHeight="1" thickBot="1" x14ac:dyDescent="0.3">
      <c r="A509" s="1352"/>
      <c r="B509" s="1354"/>
      <c r="C509" s="1356"/>
      <c r="D509" s="1358"/>
      <c r="E509" s="1350"/>
      <c r="F509" s="295"/>
      <c r="G509" s="218"/>
      <c r="H509" s="219"/>
      <c r="I509" s="142"/>
      <c r="J509" s="142"/>
      <c r="K509" s="489"/>
      <c r="L509" s="490">
        <f>IF(RIGHT(S509)="T",(+H509-G509),0)</f>
        <v>0</v>
      </c>
      <c r="M509" s="490">
        <f>IF(RIGHT(S509)="U",(+H509-G509),0)</f>
        <v>0</v>
      </c>
      <c r="N509" s="490">
        <f>IF(RIGHT(S509)="C",(+H509-G509),0)</f>
        <v>0</v>
      </c>
      <c r="O509" s="490">
        <f>IF(RIGHT(S509)="D",(+H509-G509),0)</f>
        <v>0</v>
      </c>
      <c r="P509" s="491"/>
      <c r="Q509" s="217"/>
      <c r="R509" s="217"/>
      <c r="S509" s="492"/>
      <c r="T509" s="224"/>
      <c r="U509" s="122"/>
      <c r="V509" s="493"/>
      <c r="W509" s="494"/>
      <c r="X509" s="494"/>
      <c r="Y509" s="494"/>
      <c r="Z509" s="1234"/>
      <c r="AA509" s="767"/>
      <c r="AB509" s="75"/>
      <c r="AC509" s="1228" t="e">
        <f>VLOOKUP(B509,'AVBT_Septmber-17'!$B$18:$M$291,12,FALSE)</f>
        <v>#N/A</v>
      </c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</row>
    <row r="510" spans="1:39" s="731" customFormat="1" ht="30" customHeight="1" thickBot="1" x14ac:dyDescent="0.3">
      <c r="A510" s="742"/>
      <c r="B510" s="393"/>
      <c r="C510" s="743" t="s">
        <v>56</v>
      </c>
      <c r="D510" s="744"/>
      <c r="E510" s="745"/>
      <c r="F510" s="86" t="s">
        <v>54</v>
      </c>
      <c r="G510" s="143"/>
      <c r="H510" s="143"/>
      <c r="I510" s="142" t="s">
        <v>54</v>
      </c>
      <c r="J510" s="142" t="s">
        <v>54</v>
      </c>
      <c r="K510" s="746"/>
      <c r="L510" s="144">
        <f>SUM(L508:L508)</f>
        <v>0</v>
      </c>
      <c r="M510" s="144">
        <f>SUM(M508:M508)</f>
        <v>0</v>
      </c>
      <c r="N510" s="144">
        <f>SUM(N508:N508)</f>
        <v>0</v>
      </c>
      <c r="O510" s="144">
        <f>SUM(O508:O508)</f>
        <v>0</v>
      </c>
      <c r="P510" s="142" t="s">
        <v>54</v>
      </c>
      <c r="Q510" s="142" t="s">
        <v>54</v>
      </c>
      <c r="R510" s="142" t="s">
        <v>54</v>
      </c>
      <c r="S510" s="747"/>
      <c r="T510" s="748"/>
      <c r="U510" s="749"/>
      <c r="V510" s="750">
        <f>$AB$15-((N510*24))</f>
        <v>720</v>
      </c>
      <c r="W510" s="751">
        <v>1000</v>
      </c>
      <c r="X510" s="752"/>
      <c r="Y510" s="753">
        <f>W510</f>
        <v>1000</v>
      </c>
      <c r="Z510" s="750">
        <f>(Y510*(V510-L510*24))/V510</f>
        <v>1000</v>
      </c>
      <c r="AA510" s="999">
        <f>(Z510/Y510)*100</f>
        <v>100</v>
      </c>
      <c r="AB510" s="730"/>
      <c r="AC510" s="1228" t="e">
        <f>VLOOKUP(B510,'AVBT_Septmber-17'!$B$18:$M$291,12,FALSE)</f>
        <v>#N/A</v>
      </c>
      <c r="AD510" s="730"/>
      <c r="AE510" s="730"/>
      <c r="AF510" s="730"/>
      <c r="AG510" s="730"/>
      <c r="AH510" s="730"/>
      <c r="AI510" s="730"/>
      <c r="AJ510" s="730"/>
      <c r="AK510" s="730"/>
      <c r="AL510" s="730"/>
      <c r="AM510" s="730"/>
    </row>
    <row r="511" spans="1:39" s="76" customFormat="1" ht="30" customHeight="1" x14ac:dyDescent="0.25">
      <c r="A511" s="1351">
        <v>8</v>
      </c>
      <c r="B511" s="1353" t="s">
        <v>543</v>
      </c>
      <c r="C511" s="1355" t="s">
        <v>337</v>
      </c>
      <c r="D511" s="1357">
        <v>1500</v>
      </c>
      <c r="E511" s="1349" t="s">
        <v>53</v>
      </c>
      <c r="F511" s="295"/>
      <c r="G511" s="78"/>
      <c r="H511" s="78"/>
      <c r="I511" s="295"/>
      <c r="J511" s="295"/>
      <c r="K511" s="296"/>
      <c r="L511" s="133">
        <f>IF(RIGHT(S511)="T",(+H511-G511),0)</f>
        <v>0</v>
      </c>
      <c r="M511" s="133">
        <f>IF(RIGHT(S511)="U",(+H511-G511),0)</f>
        <v>0</v>
      </c>
      <c r="N511" s="133">
        <f>IF(RIGHT(S511)="C",(+H511-G511),0)</f>
        <v>0</v>
      </c>
      <c r="O511" s="133">
        <f>IF(RIGHT(S511)="D",(+H511-G511),0)</f>
        <v>0</v>
      </c>
      <c r="P511" s="62" t="s">
        <v>54</v>
      </c>
      <c r="Q511" s="62" t="s">
        <v>54</v>
      </c>
      <c r="R511" s="62" t="s">
        <v>54</v>
      </c>
      <c r="S511" s="1267"/>
      <c r="T511" s="1271"/>
      <c r="U511" s="264"/>
      <c r="V511" s="99"/>
      <c r="W511" s="100"/>
      <c r="X511" s="100"/>
      <c r="Y511" s="100"/>
      <c r="Z511" s="1229"/>
      <c r="AA511" s="101"/>
      <c r="AB511" s="75"/>
      <c r="AC511" s="1228" t="e">
        <f>VLOOKUP(B511,'AVBT_Septmber-17'!$B$18:$M$291,12,FALSE)</f>
        <v>#VALUE!</v>
      </c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</row>
    <row r="512" spans="1:39" s="76" customFormat="1" ht="30" customHeight="1" thickBot="1" x14ac:dyDescent="0.3">
      <c r="A512" s="1352"/>
      <c r="B512" s="1354"/>
      <c r="C512" s="1356"/>
      <c r="D512" s="1358"/>
      <c r="E512" s="1350"/>
      <c r="F512" s="295"/>
      <c r="G512" s="218"/>
      <c r="H512" s="219"/>
      <c r="I512" s="142"/>
      <c r="J512" s="142"/>
      <c r="K512" s="489"/>
      <c r="L512" s="490">
        <f>IF(RIGHT(S512)="T",(+H512-G512),0)</f>
        <v>0</v>
      </c>
      <c r="M512" s="490">
        <f>IF(RIGHT(S512)="U",(+H512-G512),0)</f>
        <v>0</v>
      </c>
      <c r="N512" s="490">
        <f>IF(RIGHT(S512)="C",(+H512-G512),0)</f>
        <v>0</v>
      </c>
      <c r="O512" s="490">
        <f>IF(RIGHT(S512)="D",(+H512-G512),0)</f>
        <v>0</v>
      </c>
      <c r="P512" s="491"/>
      <c r="Q512" s="217"/>
      <c r="R512" s="217"/>
      <c r="S512" s="492"/>
      <c r="T512" s="224"/>
      <c r="U512" s="122"/>
      <c r="V512" s="493"/>
      <c r="W512" s="494"/>
      <c r="X512" s="494"/>
      <c r="Y512" s="494"/>
      <c r="Z512" s="1234"/>
      <c r="AA512" s="767"/>
      <c r="AB512" s="75"/>
      <c r="AC512" s="1228" t="e">
        <f>VLOOKUP(B512,'AVBT_Septmber-17'!$B$18:$M$291,12,FALSE)</f>
        <v>#N/A</v>
      </c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</row>
    <row r="513" spans="1:39" s="731" customFormat="1" ht="30" customHeight="1" thickBot="1" x14ac:dyDescent="0.3">
      <c r="A513" s="742"/>
      <c r="B513" s="393"/>
      <c r="C513" s="743" t="s">
        <v>56</v>
      </c>
      <c r="D513" s="744"/>
      <c r="E513" s="745"/>
      <c r="F513" s="86" t="s">
        <v>54</v>
      </c>
      <c r="G513" s="143"/>
      <c r="H513" s="143"/>
      <c r="I513" s="142" t="s">
        <v>54</v>
      </c>
      <c r="J513" s="142" t="s">
        <v>54</v>
      </c>
      <c r="K513" s="746"/>
      <c r="L513" s="144">
        <f>SUM(L511:L511)</f>
        <v>0</v>
      </c>
      <c r="M513" s="144">
        <f>SUM(M511:M511)</f>
        <v>0</v>
      </c>
      <c r="N513" s="144">
        <f>SUM(N511:N511)</f>
        <v>0</v>
      </c>
      <c r="O513" s="144">
        <f>SUM(O511:O511)</f>
        <v>0</v>
      </c>
      <c r="P513" s="142" t="s">
        <v>54</v>
      </c>
      <c r="Q513" s="142" t="s">
        <v>54</v>
      </c>
      <c r="R513" s="142" t="s">
        <v>54</v>
      </c>
      <c r="S513" s="747"/>
      <c r="T513" s="748"/>
      <c r="U513" s="749"/>
      <c r="V513" s="750">
        <f>$AB$15-((N513*24))</f>
        <v>720</v>
      </c>
      <c r="W513" s="770">
        <v>1000</v>
      </c>
      <c r="X513" s="771"/>
      <c r="Y513" s="775">
        <f>W513</f>
        <v>1000</v>
      </c>
      <c r="Z513" s="750">
        <f>(Y513*(V513-L513*24))/V513</f>
        <v>1000</v>
      </c>
      <c r="AA513" s="1000">
        <f>(Z513/Y513)*100</f>
        <v>100</v>
      </c>
      <c r="AB513" s="730"/>
      <c r="AC513" s="1228" t="e">
        <f>VLOOKUP(B513,'AVBT_Septmber-17'!$B$18:$M$291,12,FALSE)</f>
        <v>#N/A</v>
      </c>
      <c r="AD513" s="730"/>
      <c r="AE513" s="730"/>
      <c r="AF513" s="730"/>
      <c r="AG513" s="730"/>
      <c r="AH513" s="730"/>
      <c r="AI513" s="730"/>
      <c r="AJ513" s="730"/>
      <c r="AK513" s="730"/>
      <c r="AL513" s="730"/>
      <c r="AM513" s="730"/>
    </row>
    <row r="514" spans="1:39" s="76" customFormat="1" ht="30" customHeight="1" thickBot="1" x14ac:dyDescent="0.3">
      <c r="A514" s="496" t="s">
        <v>46</v>
      </c>
      <c r="B514" s="496"/>
      <c r="C514" s="497" t="s">
        <v>338</v>
      </c>
      <c r="D514" s="498"/>
      <c r="E514" s="395" t="s">
        <v>53</v>
      </c>
      <c r="F514" s="396" t="s">
        <v>54</v>
      </c>
      <c r="G514" s="499"/>
      <c r="H514" s="499"/>
      <c r="I514" s="500"/>
      <c r="J514" s="500"/>
      <c r="K514" s="500"/>
      <c r="L514" s="501"/>
      <c r="M514" s="501"/>
      <c r="N514" s="501"/>
      <c r="O514" s="501"/>
      <c r="P514" s="501"/>
      <c r="Q514" s="501"/>
      <c r="R514" s="501"/>
      <c r="S514" s="502"/>
      <c r="T514" s="503"/>
      <c r="U514" s="501"/>
      <c r="V514" s="129"/>
      <c r="W514" s="772"/>
      <c r="X514" s="773"/>
      <c r="Y514" s="769"/>
      <c r="Z514" s="504"/>
      <c r="AA514" s="768"/>
      <c r="AB514" s="75"/>
      <c r="AC514" s="1228" t="e">
        <f>VLOOKUP(B514,'AVBT_Septmber-17'!$B$18:$M$291,12,FALSE)</f>
        <v>#N/A</v>
      </c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</row>
    <row r="515" spans="1:39" s="76" customFormat="1" ht="30" customHeight="1" thickBot="1" x14ac:dyDescent="0.3">
      <c r="A515" s="392">
        <v>1</v>
      </c>
      <c r="B515" s="1280" t="s">
        <v>339</v>
      </c>
      <c r="C515" s="1024" t="s">
        <v>340</v>
      </c>
      <c r="D515" s="1034">
        <v>315</v>
      </c>
      <c r="E515" s="1054" t="s">
        <v>53</v>
      </c>
      <c r="F515" s="62" t="s">
        <v>54</v>
      </c>
      <c r="G515" s="1275">
        <v>42990.404166666667</v>
      </c>
      <c r="H515" s="1275">
        <v>42990.770833333336</v>
      </c>
      <c r="I515" s="358"/>
      <c r="J515" s="358"/>
      <c r="K515" s="358"/>
      <c r="L515" s="336">
        <f>IF(RIGHT(S515)="T",(+H515-G515),0)</f>
        <v>0.36666666666860692</v>
      </c>
      <c r="M515" s="336">
        <f>IF(RIGHT(S515)="U",(+H515-G515),0)</f>
        <v>0</v>
      </c>
      <c r="N515" s="336">
        <f>IF(RIGHT(S515)="C",(+H515-G515),0)</f>
        <v>0</v>
      </c>
      <c r="O515" s="336">
        <f>IF(RIGHT(S515)="D",(+H515-G515),0)</f>
        <v>0</v>
      </c>
      <c r="P515" s="66"/>
      <c r="Q515" s="66"/>
      <c r="R515" s="66"/>
      <c r="S515" s="1276" t="s">
        <v>81</v>
      </c>
      <c r="T515" s="1277" t="s">
        <v>764</v>
      </c>
      <c r="U515" s="66"/>
      <c r="V515" s="125"/>
      <c r="W515" s="1034"/>
      <c r="X515" s="1020"/>
      <c r="Y515" s="126"/>
      <c r="Z515" s="125"/>
      <c r="AA515" s="127"/>
      <c r="AB515" s="75"/>
      <c r="AC515" s="1228" t="e">
        <f>VLOOKUP(B515,'AVBT_Septmber-17'!$B$18:$M$291,12,FALSE)</f>
        <v>#VALUE!</v>
      </c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</row>
    <row r="516" spans="1:39" s="38" customFormat="1" ht="30" customHeight="1" thickBot="1" x14ac:dyDescent="0.3">
      <c r="A516" s="174"/>
      <c r="B516" s="83"/>
      <c r="C516" s="176" t="s">
        <v>56</v>
      </c>
      <c r="D516" s="175"/>
      <c r="E516" s="85"/>
      <c r="F516" s="178" t="s">
        <v>54</v>
      </c>
      <c r="G516" s="179"/>
      <c r="H516" s="179"/>
      <c r="I516" s="178" t="s">
        <v>54</v>
      </c>
      <c r="J516" s="178" t="s">
        <v>54</v>
      </c>
      <c r="K516" s="178" t="s">
        <v>54</v>
      </c>
      <c r="L516" s="192">
        <f>SUM(L515:L515)</f>
        <v>0.36666666666860692</v>
      </c>
      <c r="M516" s="192">
        <f>SUM(M515:M515)</f>
        <v>0</v>
      </c>
      <c r="N516" s="192">
        <f>SUM(N515:N515)</f>
        <v>0</v>
      </c>
      <c r="O516" s="192">
        <f>SUM(O515:O515)</f>
        <v>0</v>
      </c>
      <c r="P516" s="178" t="s">
        <v>54</v>
      </c>
      <c r="Q516" s="178" t="s">
        <v>54</v>
      </c>
      <c r="R516" s="178" t="s">
        <v>54</v>
      </c>
      <c r="S516" s="175"/>
      <c r="T516" s="182"/>
      <c r="U516" s="175"/>
      <c r="V516" s="128">
        <f>$AB$15-((N516*24))</f>
        <v>720</v>
      </c>
      <c r="W516" s="505">
        <v>315</v>
      </c>
      <c r="X516" s="185"/>
      <c r="Y516" s="198">
        <f>W516</f>
        <v>315</v>
      </c>
      <c r="Z516" s="128">
        <f>(Y516*(V516-L516*24))/V516</f>
        <v>311.14999999997963</v>
      </c>
      <c r="AA516" s="95">
        <f>(Z516/Y516)*100</f>
        <v>98.77777777777132</v>
      </c>
      <c r="AC516" s="1228" t="e">
        <f>VLOOKUP(B516,'AVBT_Septmber-17'!$B$18:$M$291,12,FALSE)</f>
        <v>#N/A</v>
      </c>
    </row>
    <row r="517" spans="1:39" s="76" customFormat="1" ht="30" customHeight="1" x14ac:dyDescent="0.25">
      <c r="A517" s="1040">
        <v>2</v>
      </c>
      <c r="B517" s="1280" t="s">
        <v>341</v>
      </c>
      <c r="C517" s="1024" t="s">
        <v>342</v>
      </c>
      <c r="D517" s="1034">
        <v>315</v>
      </c>
      <c r="E517" s="1030" t="s">
        <v>53</v>
      </c>
      <c r="F517" s="62" t="s">
        <v>54</v>
      </c>
      <c r="G517" s="1275">
        <v>42991.393750000003</v>
      </c>
      <c r="H517" s="1275">
        <v>42991.667361111111</v>
      </c>
      <c r="I517" s="358"/>
      <c r="J517" s="358"/>
      <c r="K517" s="358"/>
      <c r="L517" s="336">
        <f>IF(RIGHT(S517)="T",(+H517-G517),0)</f>
        <v>0.27361111110803904</v>
      </c>
      <c r="M517" s="336">
        <f>IF(RIGHT(S517)="U",(+H517-G517),0)</f>
        <v>0</v>
      </c>
      <c r="N517" s="336">
        <f>IF(RIGHT(S517)="C",(+H517-G517),0)</f>
        <v>0</v>
      </c>
      <c r="O517" s="336">
        <f>IF(RIGHT(S517)="D",(+H517-G517),0)</f>
        <v>0</v>
      </c>
      <c r="P517" s="66"/>
      <c r="Q517" s="66"/>
      <c r="R517" s="66"/>
      <c r="S517" s="1276" t="s">
        <v>81</v>
      </c>
      <c r="T517" s="1277" t="s">
        <v>603</v>
      </c>
      <c r="U517" s="66"/>
      <c r="V517" s="125"/>
      <c r="W517" s="1034"/>
      <c r="X517" s="1020"/>
      <c r="Y517" s="126"/>
      <c r="Z517" s="125"/>
      <c r="AA517" s="127"/>
      <c r="AB517" s="75"/>
      <c r="AC517" s="1228" t="e">
        <f>VLOOKUP(B517,'AVBT_Septmber-17'!$B$18:$M$291,12,FALSE)</f>
        <v>#VALUE!</v>
      </c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</row>
    <row r="518" spans="1:39" s="38" customFormat="1" ht="30" customHeight="1" thickBot="1" x14ac:dyDescent="0.3">
      <c r="A518" s="174"/>
      <c r="B518" s="83"/>
      <c r="C518" s="176" t="s">
        <v>56</v>
      </c>
      <c r="D518" s="175"/>
      <c r="E518" s="85"/>
      <c r="F518" s="178" t="s">
        <v>54</v>
      </c>
      <c r="G518" s="179"/>
      <c r="H518" s="179"/>
      <c r="I518" s="178" t="s">
        <v>54</v>
      </c>
      <c r="J518" s="178" t="s">
        <v>54</v>
      </c>
      <c r="K518" s="178" t="s">
        <v>54</v>
      </c>
      <c r="L518" s="192">
        <f>SUM(L517:L517)</f>
        <v>0.27361111110803904</v>
      </c>
      <c r="M518" s="192">
        <f>SUM(M517:M517)</f>
        <v>0</v>
      </c>
      <c r="N518" s="192">
        <f>SUM(N517:N517)</f>
        <v>0</v>
      </c>
      <c r="O518" s="192">
        <f>SUM(O517:O517)</f>
        <v>0</v>
      </c>
      <c r="P518" s="178" t="s">
        <v>54</v>
      </c>
      <c r="Q518" s="178" t="s">
        <v>54</v>
      </c>
      <c r="R518" s="178" t="s">
        <v>54</v>
      </c>
      <c r="S518" s="175"/>
      <c r="T518" s="182"/>
      <c r="U518" s="175"/>
      <c r="V518" s="128">
        <f>$AB$15-((N518*24))</f>
        <v>720</v>
      </c>
      <c r="W518" s="505">
        <v>315</v>
      </c>
      <c r="X518" s="185"/>
      <c r="Y518" s="198">
        <f>W518</f>
        <v>315</v>
      </c>
      <c r="Z518" s="128">
        <f>(Y518*(V518-L518*24))/V518</f>
        <v>312.12708333336559</v>
      </c>
      <c r="AA518" s="95">
        <f>(Z518/Y518)*100</f>
        <v>99.087962962973208</v>
      </c>
      <c r="AC518" s="1228" t="e">
        <f>VLOOKUP(B518,'AVBT_Septmber-17'!$B$18:$M$291,12,FALSE)</f>
        <v>#N/A</v>
      </c>
    </row>
    <row r="519" spans="1:39" s="38" customFormat="1" ht="30" customHeight="1" x14ac:dyDescent="0.25">
      <c r="A519" s="1040">
        <v>3</v>
      </c>
      <c r="B519" s="1280" t="s">
        <v>343</v>
      </c>
      <c r="C519" s="1346" t="s">
        <v>344</v>
      </c>
      <c r="D519" s="1343">
        <v>500</v>
      </c>
      <c r="E519" s="1030" t="s">
        <v>53</v>
      </c>
      <c r="F519" s="168"/>
      <c r="G519" s="78"/>
      <c r="H519" s="78"/>
      <c r="I519" s="168"/>
      <c r="J519" s="168"/>
      <c r="K519" s="168"/>
      <c r="L519" s="336">
        <f>IF(RIGHT(S519)="T",(+H519-G519),0)</f>
        <v>0</v>
      </c>
      <c r="M519" s="336">
        <f>IF(RIGHT(S519)="U",(+H519-G519),0)</f>
        <v>0</v>
      </c>
      <c r="N519" s="336">
        <f>IF(RIGHT(S519)="C",(+H519-G519),0)</f>
        <v>0</v>
      </c>
      <c r="O519" s="336">
        <f>IF(RIGHT(S519)="D",(+H519-G519),0)</f>
        <v>0</v>
      </c>
      <c r="P519" s="168"/>
      <c r="Q519" s="168"/>
      <c r="R519" s="168"/>
      <c r="S519" s="97"/>
      <c r="T519" s="80"/>
      <c r="U519" s="506"/>
      <c r="V519" s="90"/>
      <c r="W519" s="507"/>
      <c r="X519" s="1051"/>
      <c r="Y519" s="508"/>
      <c r="Z519" s="90"/>
      <c r="AA519" s="249"/>
      <c r="AC519" s="1228" t="e">
        <f>VLOOKUP(B519,'AVBT_Septmber-17'!$B$18:$M$291,12,FALSE)</f>
        <v>#VALUE!</v>
      </c>
    </row>
    <row r="520" spans="1:39" s="38" customFormat="1" ht="30" customHeight="1" thickBot="1" x14ac:dyDescent="0.3">
      <c r="A520" s="1043"/>
      <c r="B520" s="1282"/>
      <c r="C520" s="1348"/>
      <c r="D520" s="1344"/>
      <c r="E520" s="1033"/>
      <c r="F520" s="168"/>
      <c r="G520" s="78"/>
      <c r="H520" s="78"/>
      <c r="I520" s="168"/>
      <c r="J520" s="168"/>
      <c r="K520" s="168"/>
      <c r="L520" s="490">
        <f>IF(RIGHT(S520)="T",(+H520-G520),0)</f>
        <v>0</v>
      </c>
      <c r="M520" s="490">
        <f>IF(RIGHT(S520)="U",(+H520-G520),0)</f>
        <v>0</v>
      </c>
      <c r="N520" s="490">
        <f>IF(RIGHT(S520)="C",(+H520-G520),0)</f>
        <v>0</v>
      </c>
      <c r="O520" s="490">
        <f>IF(RIGHT(S520)="D",(+H520-G520),0)</f>
        <v>0</v>
      </c>
      <c r="P520" s="168"/>
      <c r="Q520" s="168"/>
      <c r="R520" s="168"/>
      <c r="S520" s="97"/>
      <c r="T520" s="80"/>
      <c r="U520" s="506"/>
      <c r="V520" s="90"/>
      <c r="W520" s="507"/>
      <c r="X520" s="1051"/>
      <c r="Y520" s="508"/>
      <c r="Z520" s="90"/>
      <c r="AA520" s="249"/>
      <c r="AC520" s="1228" t="e">
        <f>VLOOKUP(B520,'AVBT_Septmber-17'!$B$18:$M$291,12,FALSE)</f>
        <v>#N/A</v>
      </c>
    </row>
    <row r="521" spans="1:39" s="38" customFormat="1" ht="30" customHeight="1" thickBot="1" x14ac:dyDescent="0.3">
      <c r="A521" s="174"/>
      <c r="B521" s="83"/>
      <c r="C521" s="176" t="s">
        <v>56</v>
      </c>
      <c r="D521" s="175"/>
      <c r="E521" s="85"/>
      <c r="F521" s="178" t="s">
        <v>54</v>
      </c>
      <c r="G521" s="179"/>
      <c r="H521" s="179"/>
      <c r="I521" s="178" t="s">
        <v>54</v>
      </c>
      <c r="J521" s="178" t="s">
        <v>54</v>
      </c>
      <c r="K521" s="178" t="s">
        <v>54</v>
      </c>
      <c r="L521" s="192">
        <f>SUM(L519:L520)</f>
        <v>0</v>
      </c>
      <c r="M521" s="192">
        <f>SUM(M519:M520)</f>
        <v>0</v>
      </c>
      <c r="N521" s="192">
        <f>SUM(N519:N520)</f>
        <v>0</v>
      </c>
      <c r="O521" s="192">
        <f>SUM(O519:O520)</f>
        <v>0</v>
      </c>
      <c r="P521" s="178" t="s">
        <v>54</v>
      </c>
      <c r="Q521" s="178" t="s">
        <v>54</v>
      </c>
      <c r="R521" s="178" t="s">
        <v>54</v>
      </c>
      <c r="S521" s="175"/>
      <c r="T521" s="182"/>
      <c r="U521" s="175"/>
      <c r="V521" s="128">
        <f>$AB$15-((N521*24))</f>
        <v>720</v>
      </c>
      <c r="W521" s="505">
        <v>500</v>
      </c>
      <c r="X521" s="185"/>
      <c r="Y521" s="198">
        <f>W521</f>
        <v>500</v>
      </c>
      <c r="Z521" s="128">
        <f>(Y521*(V521-L521*24))/V521</f>
        <v>500</v>
      </c>
      <c r="AA521" s="95">
        <f>(Z521/Y521)*100</f>
        <v>100</v>
      </c>
      <c r="AC521" s="1228" t="e">
        <f>VLOOKUP(B521,'AVBT_Septmber-17'!$B$18:$M$291,12,FALSE)</f>
        <v>#N/A</v>
      </c>
    </row>
    <row r="522" spans="1:39" s="188" customFormat="1" ht="30" customHeight="1" x14ac:dyDescent="0.25">
      <c r="A522" s="1040">
        <v>4</v>
      </c>
      <c r="B522" s="1315" t="s">
        <v>345</v>
      </c>
      <c r="C522" s="509" t="s">
        <v>346</v>
      </c>
      <c r="D522" s="1034">
        <v>315</v>
      </c>
      <c r="E522" s="1030" t="s">
        <v>53</v>
      </c>
      <c r="F522" s="168"/>
      <c r="G522" s="78"/>
      <c r="H522" s="78"/>
      <c r="I522" s="168"/>
      <c r="J522" s="168"/>
      <c r="K522" s="168"/>
      <c r="L522" s="336">
        <f>IF(RIGHT(S522)="T",(+H522-G522),0)</f>
        <v>0</v>
      </c>
      <c r="M522" s="336">
        <f>IF(RIGHT(S522)="U",(+H522-G522),0)</f>
        <v>0</v>
      </c>
      <c r="N522" s="336">
        <f>IF(RIGHT(S522)="C",(+H522-G522),0)</f>
        <v>0</v>
      </c>
      <c r="O522" s="336">
        <f>IF(RIGHT(S522)="D",(+H522-G522),0)</f>
        <v>0</v>
      </c>
      <c r="P522" s="168"/>
      <c r="Q522" s="168"/>
      <c r="R522" s="168"/>
      <c r="S522" s="79"/>
      <c r="T522" s="510"/>
      <c r="U522" s="506"/>
      <c r="V522" s="90"/>
      <c r="W522" s="507"/>
      <c r="X522" s="1051"/>
      <c r="Y522" s="508"/>
      <c r="Z522" s="90"/>
      <c r="AA522" s="249"/>
      <c r="AC522" s="1228" t="e">
        <f>VLOOKUP(B522,'AVBT_Septmber-17'!$B$18:$M$291,12,FALSE)</f>
        <v>#VALUE!</v>
      </c>
    </row>
    <row r="523" spans="1:39" s="188" customFormat="1" ht="30" customHeight="1" thickBot="1" x14ac:dyDescent="0.3">
      <c r="A523" s="174"/>
      <c r="B523" s="83"/>
      <c r="C523" s="1017" t="s">
        <v>56</v>
      </c>
      <c r="D523" s="175"/>
      <c r="E523" s="85"/>
      <c r="F523" s="178" t="s">
        <v>54</v>
      </c>
      <c r="G523" s="179"/>
      <c r="H523" s="179"/>
      <c r="I523" s="178" t="s">
        <v>54</v>
      </c>
      <c r="J523" s="178" t="s">
        <v>54</v>
      </c>
      <c r="K523" s="178" t="s">
        <v>54</v>
      </c>
      <c r="L523" s="192">
        <f>SUM(L522:L522)</f>
        <v>0</v>
      </c>
      <c r="M523" s="192">
        <f>SUM(M522:M522)</f>
        <v>0</v>
      </c>
      <c r="N523" s="192">
        <f>SUM(N522:N522)</f>
        <v>0</v>
      </c>
      <c r="O523" s="192">
        <f>SUM(O522:O522)</f>
        <v>0</v>
      </c>
      <c r="P523" s="178" t="s">
        <v>54</v>
      </c>
      <c r="Q523" s="178" t="s">
        <v>54</v>
      </c>
      <c r="R523" s="178" t="s">
        <v>54</v>
      </c>
      <c r="S523" s="175"/>
      <c r="T523" s="182"/>
      <c r="U523" s="175"/>
      <c r="V523" s="128">
        <f>$AB$15-((N523*24))</f>
        <v>720</v>
      </c>
      <c r="W523" s="511">
        <v>500</v>
      </c>
      <c r="X523" s="92"/>
      <c r="Y523" s="196">
        <f>W523</f>
        <v>500</v>
      </c>
      <c r="Z523" s="128">
        <f>(Y523*(V523-L523*24))/V523</f>
        <v>500</v>
      </c>
      <c r="AA523" s="955">
        <f>(Z523/Y523)*100</f>
        <v>100</v>
      </c>
      <c r="AC523" s="1228" t="e">
        <f>VLOOKUP(B523,'AVBT_Septmber-17'!$B$18:$M$291,12,FALSE)</f>
        <v>#N/A</v>
      </c>
    </row>
    <row r="524" spans="1:39" s="188" customFormat="1" ht="30" customHeight="1" x14ac:dyDescent="0.25">
      <c r="A524" s="1040">
        <v>5</v>
      </c>
      <c r="B524" s="1359" t="s">
        <v>347</v>
      </c>
      <c r="C524" s="1341" t="s">
        <v>348</v>
      </c>
      <c r="D524" s="1343">
        <v>315</v>
      </c>
      <c r="E524" s="1030" t="s">
        <v>53</v>
      </c>
      <c r="F524" s="168"/>
      <c r="G524" s="78"/>
      <c r="H524" s="78"/>
      <c r="I524" s="168"/>
      <c r="J524" s="168"/>
      <c r="K524" s="168"/>
      <c r="L524" s="317">
        <f>IF(RIGHT(S524)="T",(+H524-G524),0)</f>
        <v>0</v>
      </c>
      <c r="M524" s="317">
        <f>IF(RIGHT(S524)="U",(+H524-G524),0)</f>
        <v>0</v>
      </c>
      <c r="N524" s="317">
        <f>IF(RIGHT(S524)="C",(+H524-G524),0)</f>
        <v>0</v>
      </c>
      <c r="O524" s="317">
        <f>IF(RIGHT(S524)="D",(+H524-G524),0)</f>
        <v>0</v>
      </c>
      <c r="P524" s="168"/>
      <c r="Q524" s="168"/>
      <c r="R524" s="168"/>
      <c r="S524" s="97"/>
      <c r="T524" s="80"/>
      <c r="U524" s="506"/>
      <c r="V524" s="90"/>
      <c r="W524" s="507"/>
      <c r="X524" s="1051"/>
      <c r="Y524" s="508"/>
      <c r="Z524" s="90"/>
      <c r="AA524" s="249"/>
      <c r="AC524" s="1228" t="e">
        <f>VLOOKUP(B524,'AVBT_Septmber-17'!$B$18:$M$291,12,FALSE)</f>
        <v>#VALUE!</v>
      </c>
    </row>
    <row r="525" spans="1:39" s="188" customFormat="1" ht="30" customHeight="1" thickBot="1" x14ac:dyDescent="0.3">
      <c r="A525" s="1043"/>
      <c r="B525" s="1360"/>
      <c r="C525" s="1342"/>
      <c r="D525" s="1344"/>
      <c r="E525" s="1033"/>
      <c r="F525" s="168"/>
      <c r="G525" s="78"/>
      <c r="H525" s="78"/>
      <c r="I525" s="168"/>
      <c r="J525" s="168"/>
      <c r="K525" s="168"/>
      <c r="L525" s="816">
        <f>IF(RIGHT(S525)="T",(+H525-G525),0)</f>
        <v>0</v>
      </c>
      <c r="M525" s="817">
        <f>IF(RIGHT(S525)="U",(+H525-G525),0)</f>
        <v>0</v>
      </c>
      <c r="N525" s="817">
        <f>IF(RIGHT(S525)="C",(+H525-G525),0)</f>
        <v>0</v>
      </c>
      <c r="O525" s="818">
        <f>IF(RIGHT(S525)="D",(+H525-G525),0)</f>
        <v>0</v>
      </c>
      <c r="P525" s="168"/>
      <c r="Q525" s="168"/>
      <c r="R525" s="168"/>
      <c r="S525" s="97"/>
      <c r="T525" s="80"/>
      <c r="U525" s="506"/>
      <c r="V525" s="90"/>
      <c r="W525" s="692"/>
      <c r="X525" s="69"/>
      <c r="Y525" s="70"/>
      <c r="Z525" s="90"/>
      <c r="AA525" s="249"/>
      <c r="AC525" s="1228" t="e">
        <f>VLOOKUP(B525,'AVBT_Septmber-17'!$B$18:$M$291,12,FALSE)</f>
        <v>#N/A</v>
      </c>
    </row>
    <row r="526" spans="1:39" s="188" customFormat="1" ht="30" customHeight="1" thickBot="1" x14ac:dyDescent="0.3">
      <c r="A526" s="174"/>
      <c r="B526" s="83"/>
      <c r="C526" s="176" t="s">
        <v>56</v>
      </c>
      <c r="D526" s="175"/>
      <c r="E526" s="85"/>
      <c r="F526" s="178" t="s">
        <v>54</v>
      </c>
      <c r="G526" s="179"/>
      <c r="H526" s="179"/>
      <c r="I526" s="178" t="s">
        <v>54</v>
      </c>
      <c r="J526" s="178" t="s">
        <v>54</v>
      </c>
      <c r="K526" s="178" t="s">
        <v>54</v>
      </c>
      <c r="L526" s="192">
        <f>SUM(L524:L525)</f>
        <v>0</v>
      </c>
      <c r="M526" s="192">
        <f>SUM(M524:M525)</f>
        <v>0</v>
      </c>
      <c r="N526" s="192">
        <f>SUM(N524:N525)</f>
        <v>0</v>
      </c>
      <c r="O526" s="192">
        <f>SUM(O524:O525)</f>
        <v>0</v>
      </c>
      <c r="P526" s="178" t="s">
        <v>54</v>
      </c>
      <c r="Q526" s="178" t="s">
        <v>54</v>
      </c>
      <c r="R526" s="178" t="s">
        <v>54</v>
      </c>
      <c r="S526" s="175"/>
      <c r="T526" s="182"/>
      <c r="U526" s="175"/>
      <c r="V526" s="128">
        <f>$AB$15-((N526*24))</f>
        <v>720</v>
      </c>
      <c r="W526" s="511">
        <v>500</v>
      </c>
      <c r="X526" s="92"/>
      <c r="Y526" s="196">
        <f>W526</f>
        <v>500</v>
      </c>
      <c r="Z526" s="128">
        <f>(Y526*(V526-L526*24))/V526</f>
        <v>500</v>
      </c>
      <c r="AA526" s="955">
        <f>(Z526/Y526)*100</f>
        <v>100</v>
      </c>
      <c r="AC526" s="1228" t="e">
        <f>VLOOKUP(B526,'AVBT_Septmber-17'!$B$18:$M$291,12,FALSE)</f>
        <v>#N/A</v>
      </c>
    </row>
    <row r="527" spans="1:39" s="525" customFormat="1" ht="30" customHeight="1" thickBot="1" x14ac:dyDescent="0.3">
      <c r="A527" s="513">
        <v>6</v>
      </c>
      <c r="B527" s="261" t="s">
        <v>349</v>
      </c>
      <c r="C527" s="514" t="s">
        <v>350</v>
      </c>
      <c r="D527" s="837">
        <v>500</v>
      </c>
      <c r="E527" s="515" t="s">
        <v>53</v>
      </c>
      <c r="F527" s="516" t="s">
        <v>54</v>
      </c>
      <c r="G527" s="78"/>
      <c r="H527" s="78"/>
      <c r="I527" s="517"/>
      <c r="J527" s="518"/>
      <c r="K527" s="519"/>
      <c r="L527" s="520">
        <f>IF(RIGHT(S527)="T",(+H527-G527),0)</f>
        <v>0</v>
      </c>
      <c r="M527" s="521">
        <f>IF(RIGHT(S527)="U",(+H527-G527),0)</f>
        <v>0</v>
      </c>
      <c r="N527" s="521">
        <f>IF(RIGHT(S527)="C",(+H527-G527),0)</f>
        <v>0</v>
      </c>
      <c r="O527" s="521">
        <f>IF(RIGHT(S527)="D",(+H527-G527),0)</f>
        <v>0</v>
      </c>
      <c r="P527" s="522"/>
      <c r="Q527" s="522"/>
      <c r="R527" s="522"/>
      <c r="S527" s="97"/>
      <c r="T527" s="80"/>
      <c r="U527" s="826"/>
      <c r="V527" s="541"/>
      <c r="W527" s="1050"/>
      <c r="X527" s="1058"/>
      <c r="Y527" s="542"/>
      <c r="Z527" s="541"/>
      <c r="AA527" s="543"/>
      <c r="AB527" s="523"/>
      <c r="AC527" s="1228" t="e">
        <f>VLOOKUP(B527,'AVBT_Septmber-17'!$B$18:$M$291,12,FALSE)</f>
        <v>#VALUE!</v>
      </c>
      <c r="AD527" s="524"/>
      <c r="AE527" s="524"/>
      <c r="AF527" s="524"/>
      <c r="AG527" s="524"/>
      <c r="AH527" s="524"/>
      <c r="AI527" s="524"/>
      <c r="AJ527" s="524"/>
      <c r="AK527" s="524"/>
      <c r="AL527" s="524"/>
      <c r="AM527" s="524"/>
    </row>
    <row r="528" spans="1:39" s="538" customFormat="1" ht="30" customHeight="1" thickBot="1" x14ac:dyDescent="0.3">
      <c r="A528" s="526"/>
      <c r="B528" s="1316"/>
      <c r="C528" s="527" t="s">
        <v>56</v>
      </c>
      <c r="D528" s="528"/>
      <c r="E528" s="529"/>
      <c r="F528" s="530" t="s">
        <v>54</v>
      </c>
      <c r="G528" s="531"/>
      <c r="H528" s="531"/>
      <c r="I528" s="530" t="s">
        <v>54</v>
      </c>
      <c r="J528" s="530" t="s">
        <v>54</v>
      </c>
      <c r="K528" s="530" t="s">
        <v>54</v>
      </c>
      <c r="L528" s="532">
        <f>SUM(L527:L527)</f>
        <v>0</v>
      </c>
      <c r="M528" s="532">
        <f>SUM(M527:M527)</f>
        <v>0</v>
      </c>
      <c r="N528" s="532">
        <f>SUM(N527:N527)</f>
        <v>0</v>
      </c>
      <c r="O528" s="532">
        <f>SUM(O527:O527)</f>
        <v>0</v>
      </c>
      <c r="P528" s="530" t="s">
        <v>54</v>
      </c>
      <c r="Q528" s="530" t="s">
        <v>54</v>
      </c>
      <c r="R528" s="530" t="s">
        <v>54</v>
      </c>
      <c r="S528" s="528"/>
      <c r="T528" s="533"/>
      <c r="U528" s="580"/>
      <c r="V528" s="534">
        <f>$AB$15-((N528*24))</f>
        <v>720</v>
      </c>
      <c r="W528" s="828">
        <v>315</v>
      </c>
      <c r="X528" s="829"/>
      <c r="Y528" s="830">
        <f>W528</f>
        <v>315</v>
      </c>
      <c r="Z528" s="534">
        <f>(Y528*(V528-L528*24))/V528</f>
        <v>315</v>
      </c>
      <c r="AA528" s="1001">
        <f>(Z528/Y528)*100</f>
        <v>100</v>
      </c>
      <c r="AC528" s="1228" t="e">
        <f>VLOOKUP(B528,'AVBT_Septmber-17'!$B$18:$M$291,12,FALSE)</f>
        <v>#N/A</v>
      </c>
    </row>
    <row r="529" spans="1:39" s="525" customFormat="1" ht="30" customHeight="1" thickBot="1" x14ac:dyDescent="0.3">
      <c r="A529" s="1321">
        <v>7</v>
      </c>
      <c r="B529" s="1556" t="s">
        <v>351</v>
      </c>
      <c r="C529" s="1557" t="s">
        <v>352</v>
      </c>
      <c r="D529" s="1327">
        <v>500</v>
      </c>
      <c r="E529" s="515" t="s">
        <v>53</v>
      </c>
      <c r="F529" s="516" t="s">
        <v>54</v>
      </c>
      <c r="G529" s="78"/>
      <c r="H529" s="78"/>
      <c r="I529" s="517"/>
      <c r="J529" s="518"/>
      <c r="K529" s="519"/>
      <c r="L529" s="539">
        <f>IF(RIGHT(S529)="T",(+H529-G529),0)</f>
        <v>0</v>
      </c>
      <c r="M529" s="540">
        <f>IF(RIGHT(S529)="U",(+H529-G529),0)</f>
        <v>0</v>
      </c>
      <c r="N529" s="540">
        <f>IF(RIGHT(S529)="C",(+H529-G529),0)</f>
        <v>0</v>
      </c>
      <c r="O529" s="540">
        <f>IF(RIGHT(S529)="D",(+H529-G529),0)</f>
        <v>0</v>
      </c>
      <c r="P529" s="522"/>
      <c r="Q529" s="522"/>
      <c r="R529" s="522"/>
      <c r="S529" s="1260"/>
      <c r="T529" s="1261"/>
      <c r="U529" s="826"/>
      <c r="V529" s="541"/>
      <c r="W529" s="1050"/>
      <c r="X529" s="1058"/>
      <c r="Y529" s="542"/>
      <c r="Z529" s="541"/>
      <c r="AA529" s="543"/>
      <c r="AB529" s="523"/>
      <c r="AC529" s="1228" t="e">
        <f>VLOOKUP(B529,'AVBT_Septmber-17'!$B$18:$M$291,12,FALSE)</f>
        <v>#VALUE!</v>
      </c>
      <c r="AD529" s="524"/>
      <c r="AE529" s="524"/>
      <c r="AF529" s="524"/>
      <c r="AG529" s="524"/>
      <c r="AH529" s="524"/>
      <c r="AI529" s="524"/>
      <c r="AJ529" s="524"/>
      <c r="AK529" s="524"/>
      <c r="AL529" s="524"/>
      <c r="AM529" s="524"/>
    </row>
    <row r="530" spans="1:39" s="525" customFormat="1" ht="30" customHeight="1" thickBot="1" x14ac:dyDescent="0.3">
      <c r="A530" s="1574"/>
      <c r="B530" s="1462"/>
      <c r="C530" s="1558"/>
      <c r="D530" s="1328"/>
      <c r="E530" s="544"/>
      <c r="F530" s="545"/>
      <c r="G530" s="78"/>
      <c r="H530" s="78"/>
      <c r="I530" s="546"/>
      <c r="J530" s="547"/>
      <c r="K530" s="548"/>
      <c r="L530" s="490">
        <f>IF(RIGHT(S530)="T",(+H530-G530),0)</f>
        <v>0</v>
      </c>
      <c r="M530" s="490">
        <f>IF(RIGHT(S530)="U",(+H530-G530),0)</f>
        <v>0</v>
      </c>
      <c r="N530" s="490">
        <f>IF(RIGHT(S530)="C",(+H530-G530),0)</f>
        <v>0</v>
      </c>
      <c r="O530" s="490">
        <f>IF(RIGHT(S530)="D",(+H530-G530),0)</f>
        <v>0</v>
      </c>
      <c r="P530" s="549"/>
      <c r="Q530" s="549"/>
      <c r="R530" s="549"/>
      <c r="S530" s="97"/>
      <c r="T530" s="80"/>
      <c r="U530" s="827"/>
      <c r="V530" s="550"/>
      <c r="W530" s="460"/>
      <c r="X530" s="755"/>
      <c r="Y530" s="551"/>
      <c r="Z530" s="550"/>
      <c r="AA530" s="776"/>
      <c r="AB530" s="523"/>
      <c r="AC530" s="1228" t="e">
        <f>VLOOKUP(B530,'AVBT_Septmber-17'!$B$18:$M$291,12,FALSE)</f>
        <v>#N/A</v>
      </c>
      <c r="AD530" s="524"/>
      <c r="AE530" s="524"/>
      <c r="AF530" s="524"/>
      <c r="AG530" s="524"/>
      <c r="AH530" s="524"/>
      <c r="AI530" s="524"/>
      <c r="AJ530" s="524"/>
      <c r="AK530" s="524"/>
      <c r="AL530" s="524"/>
      <c r="AM530" s="524"/>
    </row>
    <row r="531" spans="1:39" s="188" customFormat="1" ht="30" customHeight="1" thickBot="1" x14ac:dyDescent="0.3">
      <c r="A531" s="174"/>
      <c r="B531" s="141"/>
      <c r="C531" s="329" t="s">
        <v>56</v>
      </c>
      <c r="D531" s="328"/>
      <c r="E531" s="1044"/>
      <c r="F531" s="330" t="s">
        <v>54</v>
      </c>
      <c r="G531" s="331"/>
      <c r="H531" s="331"/>
      <c r="I531" s="330" t="s">
        <v>54</v>
      </c>
      <c r="J531" s="330" t="s">
        <v>54</v>
      </c>
      <c r="K531" s="330" t="s">
        <v>54</v>
      </c>
      <c r="L531" s="332">
        <f>SUM(L529:L530)</f>
        <v>0</v>
      </c>
      <c r="M531" s="332">
        <f t="shared" ref="M531:R531" si="33">SUM(M529:M530)</f>
        <v>0</v>
      </c>
      <c r="N531" s="332">
        <f t="shared" si="33"/>
        <v>0</v>
      </c>
      <c r="O531" s="332">
        <f t="shared" si="33"/>
        <v>0</v>
      </c>
      <c r="P531" s="332">
        <f t="shared" si="33"/>
        <v>0</v>
      </c>
      <c r="Q531" s="332">
        <f t="shared" si="33"/>
        <v>0</v>
      </c>
      <c r="R531" s="332">
        <f t="shared" si="33"/>
        <v>0</v>
      </c>
      <c r="S531" s="328"/>
      <c r="T531" s="445"/>
      <c r="U531" s="175"/>
      <c r="V531" s="206">
        <f>$AB$15-((N531*24))</f>
        <v>720</v>
      </c>
      <c r="W531" s="511">
        <v>500</v>
      </c>
      <c r="X531" s="552"/>
      <c r="Y531" s="553">
        <f>W531</f>
        <v>500</v>
      </c>
      <c r="Z531" s="206">
        <f>(Y531*(V531-L531*24))/V531</f>
        <v>500</v>
      </c>
      <c r="AA531" s="959">
        <f>(Z531/Y531)*100</f>
        <v>100</v>
      </c>
      <c r="AC531" s="1228" t="e">
        <f>VLOOKUP(B531,'AVBT_Septmber-17'!$B$18:$M$291,12,FALSE)</f>
        <v>#N/A</v>
      </c>
    </row>
    <row r="532" spans="1:39" s="76" customFormat="1" ht="30" customHeight="1" thickBot="1" x14ac:dyDescent="0.3">
      <c r="A532" s="392">
        <v>8</v>
      </c>
      <c r="B532" s="1339" t="s">
        <v>353</v>
      </c>
      <c r="C532" s="1346" t="s">
        <v>354</v>
      </c>
      <c r="D532" s="1343">
        <v>315</v>
      </c>
      <c r="E532" s="85" t="s">
        <v>53</v>
      </c>
      <c r="F532" s="396" t="s">
        <v>54</v>
      </c>
      <c r="G532" s="78"/>
      <c r="H532" s="78"/>
      <c r="I532" s="358"/>
      <c r="J532" s="358"/>
      <c r="K532" s="358"/>
      <c r="L532" s="317">
        <f>IF(RIGHT(S532)="T",(+H532-G532),0)</f>
        <v>0</v>
      </c>
      <c r="M532" s="317">
        <f>IF(RIGHT(S532)="U",(+H532-G532),0)</f>
        <v>0</v>
      </c>
      <c r="N532" s="317">
        <f>IF(RIGHT(S532)="C",(+H532-G532),0)</f>
        <v>0</v>
      </c>
      <c r="O532" s="317">
        <f>IF(RIGHT(S532)="D",(+H532-G532),0)</f>
        <v>0</v>
      </c>
      <c r="P532" s="66"/>
      <c r="Q532" s="66"/>
      <c r="R532" s="66"/>
      <c r="S532" s="97"/>
      <c r="T532" s="80"/>
      <c r="U532" s="66"/>
      <c r="V532" s="125"/>
      <c r="W532" s="1034"/>
      <c r="X532" s="1020"/>
      <c r="Y532" s="126"/>
      <c r="Z532" s="125"/>
      <c r="AA532" s="127"/>
      <c r="AB532" s="75"/>
      <c r="AC532" s="1228" t="e">
        <f>VLOOKUP(B532,'AVBT_Septmber-17'!$B$18:$M$291,12,FALSE)</f>
        <v>#VALUE!</v>
      </c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</row>
    <row r="533" spans="1:39" s="76" customFormat="1" ht="30" customHeight="1" thickBot="1" x14ac:dyDescent="0.3">
      <c r="A533" s="1049"/>
      <c r="B533" s="1340"/>
      <c r="C533" s="1347"/>
      <c r="D533" s="1345"/>
      <c r="E533" s="1044"/>
      <c r="F533" s="217"/>
      <c r="G533" s="78"/>
      <c r="H533" s="78"/>
      <c r="I533" s="377"/>
      <c r="J533" s="377"/>
      <c r="K533" s="377"/>
      <c r="L533" s="816">
        <f>IF(RIGHT(S533)="T",(+H533-G533),0)</f>
        <v>0</v>
      </c>
      <c r="M533" s="817">
        <f>IF(RIGHT(S533)="U",(+H533-G533),0)</f>
        <v>0</v>
      </c>
      <c r="N533" s="817">
        <f>IF(RIGHT(S533)="C",(+H533-G533),0)</f>
        <v>0</v>
      </c>
      <c r="O533" s="818">
        <f>IF(RIGHT(S533)="D",(+H533-G533),0)</f>
        <v>0</v>
      </c>
      <c r="P533" s="285"/>
      <c r="Q533" s="285"/>
      <c r="R533" s="285"/>
      <c r="S533" s="97"/>
      <c r="T533" s="80"/>
      <c r="U533" s="285"/>
      <c r="V533" s="128"/>
      <c r="W533" s="819"/>
      <c r="X533" s="820"/>
      <c r="Y533" s="821"/>
      <c r="Z533" s="128"/>
      <c r="AA533" s="95"/>
      <c r="AB533" s="75"/>
      <c r="AC533" s="1228" t="e">
        <f>VLOOKUP(B533,'AVBT_Septmber-17'!$B$18:$M$291,12,FALSE)</f>
        <v>#N/A</v>
      </c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</row>
    <row r="534" spans="1:39" s="188" customFormat="1" ht="30" customHeight="1" thickBot="1" x14ac:dyDescent="0.3">
      <c r="A534" s="174"/>
      <c r="B534" s="141"/>
      <c r="C534" s="329" t="s">
        <v>56</v>
      </c>
      <c r="D534" s="328"/>
      <c r="E534" s="1044"/>
      <c r="F534" s="330" t="s">
        <v>54</v>
      </c>
      <c r="G534" s="331"/>
      <c r="H534" s="331"/>
      <c r="I534" s="330" t="s">
        <v>54</v>
      </c>
      <c r="J534" s="330" t="s">
        <v>54</v>
      </c>
      <c r="K534" s="330" t="s">
        <v>54</v>
      </c>
      <c r="L534" s="332">
        <f>SUM(L532:L533)</f>
        <v>0</v>
      </c>
      <c r="M534" s="332">
        <f>SUM(M532:M533)</f>
        <v>0</v>
      </c>
      <c r="N534" s="332">
        <f>SUM(N532:N533)</f>
        <v>0</v>
      </c>
      <c r="O534" s="332">
        <f>SUM(O532:O533)</f>
        <v>0</v>
      </c>
      <c r="P534" s="332">
        <f>SUM(P531:P532)</f>
        <v>0</v>
      </c>
      <c r="Q534" s="332">
        <f>SUM(Q531:Q532)</f>
        <v>0</v>
      </c>
      <c r="R534" s="332">
        <f>SUM(R531:R532)</f>
        <v>0</v>
      </c>
      <c r="S534" s="328"/>
      <c r="T534" s="445"/>
      <c r="U534" s="328"/>
      <c r="V534" s="125">
        <f>$AB$15-((N534*24))</f>
        <v>720</v>
      </c>
      <c r="W534" s="1034">
        <v>315</v>
      </c>
      <c r="X534" s="1020"/>
      <c r="Y534" s="126">
        <f>W534</f>
        <v>315</v>
      </c>
      <c r="Z534" s="125">
        <f>(Y534*(V534-L534*24))/V534</f>
        <v>315</v>
      </c>
      <c r="AA534" s="127">
        <f>(Z534/Y534)*100</f>
        <v>100</v>
      </c>
      <c r="AC534" s="1228" t="e">
        <f>VLOOKUP(B534,'AVBT_Septmber-17'!$B$18:$M$291,12,FALSE)</f>
        <v>#N/A</v>
      </c>
    </row>
    <row r="535" spans="1:39" s="76" customFormat="1" ht="17.25" thickBot="1" x14ac:dyDescent="0.3">
      <c r="A535" s="392">
        <v>9</v>
      </c>
      <c r="B535" s="1282" t="s">
        <v>355</v>
      </c>
      <c r="C535" s="1025" t="s">
        <v>356</v>
      </c>
      <c r="D535" s="1035">
        <v>315</v>
      </c>
      <c r="E535" s="258" t="s">
        <v>53</v>
      </c>
      <c r="F535" s="62" t="s">
        <v>54</v>
      </c>
      <c r="G535" s="78"/>
      <c r="H535" s="78"/>
      <c r="I535" s="358"/>
      <c r="J535" s="358"/>
      <c r="K535" s="358"/>
      <c r="L535" s="336">
        <f>IF(RIGHT(S535)="T",(+H535-G535),0)</f>
        <v>0</v>
      </c>
      <c r="M535" s="336">
        <f>IF(RIGHT(S535)="U",(+H535-G535),0)</f>
        <v>0</v>
      </c>
      <c r="N535" s="336">
        <f>IF(RIGHT(S535)="C",(+H535-G535),0)</f>
        <v>0</v>
      </c>
      <c r="O535" s="336">
        <f>IF(RIGHT(S535)="D",(+H535-G535),0)</f>
        <v>0</v>
      </c>
      <c r="P535" s="66"/>
      <c r="Q535" s="66"/>
      <c r="R535" s="66"/>
      <c r="S535" s="79"/>
      <c r="T535" s="556"/>
      <c r="U535" s="66"/>
      <c r="V535" s="125"/>
      <c r="W535" s="1034"/>
      <c r="X535" s="1020"/>
      <c r="Y535" s="126"/>
      <c r="Z535" s="125"/>
      <c r="AA535" s="127"/>
      <c r="AB535" s="75"/>
      <c r="AC535" s="1228" t="e">
        <f>VLOOKUP(B535,'AVBT_Septmber-17'!$B$18:$M$291,12,FALSE)</f>
        <v>#VALUE!</v>
      </c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</row>
    <row r="536" spans="1:39" s="76" customFormat="1" ht="30" customHeight="1" thickBot="1" x14ac:dyDescent="0.3">
      <c r="A536" s="392"/>
      <c r="B536" s="1282"/>
      <c r="C536" s="176" t="s">
        <v>56</v>
      </c>
      <c r="D536" s="175"/>
      <c r="E536" s="85"/>
      <c r="F536" s="178" t="s">
        <v>54</v>
      </c>
      <c r="G536" s="179"/>
      <c r="H536" s="179"/>
      <c r="I536" s="178" t="s">
        <v>54</v>
      </c>
      <c r="J536" s="178" t="s">
        <v>54</v>
      </c>
      <c r="K536" s="178" t="s">
        <v>54</v>
      </c>
      <c r="L536" s="192">
        <f>SUM(L535:L535)</f>
        <v>0</v>
      </c>
      <c r="M536" s="192">
        <f>SUM(M535:M535)</f>
        <v>0</v>
      </c>
      <c r="N536" s="192">
        <f>SUM(N535:N535)</f>
        <v>0</v>
      </c>
      <c r="O536" s="192">
        <f>SUM(O535:O535)</f>
        <v>0</v>
      </c>
      <c r="P536" s="178" t="s">
        <v>54</v>
      </c>
      <c r="Q536" s="178" t="s">
        <v>54</v>
      </c>
      <c r="R536" s="178" t="s">
        <v>54</v>
      </c>
      <c r="S536" s="175"/>
      <c r="T536" s="182"/>
      <c r="U536" s="175"/>
      <c r="V536" s="201">
        <f>$AB$15-((N536*24))</f>
        <v>720</v>
      </c>
      <c r="W536" s="1035">
        <v>315</v>
      </c>
      <c r="X536" s="1021"/>
      <c r="Y536" s="202">
        <f>W536</f>
        <v>315</v>
      </c>
      <c r="Z536" s="201">
        <f>(Y536*(V536-L536*24))/V536</f>
        <v>315</v>
      </c>
      <c r="AA536" s="249">
        <f>(Z536/Y536)*100</f>
        <v>100</v>
      </c>
      <c r="AB536" s="75"/>
      <c r="AC536" s="1228" t="e">
        <f>VLOOKUP(B536,'AVBT_Septmber-17'!$B$18:$M$291,12,FALSE)</f>
        <v>#N/A</v>
      </c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</row>
    <row r="537" spans="1:39" s="76" customFormat="1" ht="17.25" thickBot="1" x14ac:dyDescent="0.3">
      <c r="A537" s="392">
        <v>10</v>
      </c>
      <c r="B537" s="393" t="s">
        <v>357</v>
      </c>
      <c r="C537" s="394" t="s">
        <v>358</v>
      </c>
      <c r="D537" s="483">
        <v>315</v>
      </c>
      <c r="E537" s="85" t="s">
        <v>53</v>
      </c>
      <c r="F537" s="62" t="s">
        <v>54</v>
      </c>
      <c r="G537" s="78"/>
      <c r="H537" s="78"/>
      <c r="I537" s="358"/>
      <c r="J537" s="358"/>
      <c r="K537" s="358"/>
      <c r="L537" s="336">
        <f>IF(RIGHT(S537)="T",(+H537-G537),0)</f>
        <v>0</v>
      </c>
      <c r="M537" s="336">
        <f>IF(RIGHT(S537)="U",(+H537-G537),0)</f>
        <v>0</v>
      </c>
      <c r="N537" s="336">
        <f>IF(RIGHT(S537)="C",(+H537-G537),0)</f>
        <v>0</v>
      </c>
      <c r="O537" s="336">
        <f>IF(RIGHT(S537)="D",(+H537-G537),0)</f>
        <v>0</v>
      </c>
      <c r="P537" s="66"/>
      <c r="Q537" s="66"/>
      <c r="R537" s="66"/>
      <c r="S537" s="79"/>
      <c r="T537" s="556"/>
      <c r="U537" s="66"/>
      <c r="V537" s="125"/>
      <c r="W537" s="1034"/>
      <c r="X537" s="1020"/>
      <c r="Y537" s="126"/>
      <c r="Z537" s="125"/>
      <c r="AA537" s="127"/>
      <c r="AB537" s="75"/>
      <c r="AC537" s="1228" t="e">
        <f>VLOOKUP(B537,'AVBT_Septmber-17'!$B$18:$M$291,12,FALSE)</f>
        <v>#VALUE!</v>
      </c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</row>
    <row r="538" spans="1:39" s="76" customFormat="1" ht="30" customHeight="1" thickBot="1" x14ac:dyDescent="0.3">
      <c r="A538" s="1040"/>
      <c r="B538" s="1280"/>
      <c r="C538" s="176" t="s">
        <v>56</v>
      </c>
      <c r="D538" s="175"/>
      <c r="E538" s="85"/>
      <c r="F538" s="178" t="s">
        <v>54</v>
      </c>
      <c r="G538" s="179"/>
      <c r="H538" s="179"/>
      <c r="I538" s="178" t="s">
        <v>54</v>
      </c>
      <c r="J538" s="178" t="s">
        <v>54</v>
      </c>
      <c r="K538" s="178" t="s">
        <v>54</v>
      </c>
      <c r="L538" s="192">
        <f>SUM(L537:L537)</f>
        <v>0</v>
      </c>
      <c r="M538" s="192">
        <f>SUM(M537:M537)</f>
        <v>0</v>
      </c>
      <c r="N538" s="192">
        <f>SUM(N537:N537)</f>
        <v>0</v>
      </c>
      <c r="O538" s="192">
        <f>SUM(O537:O537)</f>
        <v>0</v>
      </c>
      <c r="P538" s="178" t="s">
        <v>54</v>
      </c>
      <c r="Q538" s="178" t="s">
        <v>54</v>
      </c>
      <c r="R538" s="178" t="s">
        <v>54</v>
      </c>
      <c r="S538" s="175"/>
      <c r="T538" s="182"/>
      <c r="U538" s="175"/>
      <c r="V538" s="128">
        <f>$AB$15-((N538*24))</f>
        <v>720</v>
      </c>
      <c r="W538" s="505">
        <v>315</v>
      </c>
      <c r="X538" s="185"/>
      <c r="Y538" s="198">
        <f>W538</f>
        <v>315</v>
      </c>
      <c r="Z538" s="128">
        <f>(Y538*(V538-L538*24))/V538</f>
        <v>315</v>
      </c>
      <c r="AA538" s="95">
        <f>(Z538/Y538)*100</f>
        <v>100</v>
      </c>
      <c r="AB538" s="75"/>
      <c r="AC538" s="1228" t="e">
        <f>VLOOKUP(B538,'AVBT_Septmber-17'!$B$18:$M$291,12,FALSE)</f>
        <v>#N/A</v>
      </c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</row>
    <row r="539" spans="1:39" ht="30" customHeight="1" x14ac:dyDescent="0.25">
      <c r="A539" s="1040">
        <v>11</v>
      </c>
      <c r="B539" s="558" t="s">
        <v>359</v>
      </c>
      <c r="C539" s="559" t="s">
        <v>360</v>
      </c>
      <c r="D539" s="560">
        <v>315</v>
      </c>
      <c r="E539" s="258" t="s">
        <v>53</v>
      </c>
      <c r="F539" s="162" t="s">
        <v>54</v>
      </c>
      <c r="G539" s="78"/>
      <c r="H539" s="78"/>
      <c r="I539" s="343"/>
      <c r="J539" s="343"/>
      <c r="K539" s="343"/>
      <c r="L539" s="325">
        <f>IF(RIGHT(S539)="T",(+H539-G539),0)</f>
        <v>0</v>
      </c>
      <c r="M539" s="325">
        <f>IF(RIGHT(S539)="U",(+H539-G539),0)</f>
        <v>0</v>
      </c>
      <c r="N539" s="325">
        <f>IF(RIGHT(S539)="C",(+H539-G539),0)</f>
        <v>0</v>
      </c>
      <c r="O539" s="325">
        <f>IF(RIGHT(S539)="D",(+H539-G539),0)</f>
        <v>0</v>
      </c>
      <c r="P539" s="112"/>
      <c r="Q539" s="112"/>
      <c r="R539" s="112"/>
      <c r="S539" s="97"/>
      <c r="T539" s="80"/>
      <c r="U539" s="112"/>
      <c r="V539" s="438"/>
      <c r="W539" s="439"/>
      <c r="X539" s="439"/>
      <c r="Y539" s="439"/>
      <c r="Z539" s="1253"/>
      <c r="AA539" s="440"/>
      <c r="AB539" s="28"/>
      <c r="AC539" s="1228" t="e">
        <f>VLOOKUP(B539,'AVBT_Septmber-17'!$B$18:$M$291,12,FALSE)</f>
        <v>#VALUE!</v>
      </c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</row>
    <row r="540" spans="1:39" s="38" customFormat="1" ht="30" customHeight="1" thickBot="1" x14ac:dyDescent="0.3">
      <c r="A540" s="174"/>
      <c r="B540" s="83"/>
      <c r="C540" s="176" t="s">
        <v>56</v>
      </c>
      <c r="D540" s="175"/>
      <c r="E540" s="85"/>
      <c r="F540" s="178" t="s">
        <v>54</v>
      </c>
      <c r="G540" s="179"/>
      <c r="H540" s="179"/>
      <c r="I540" s="178" t="s">
        <v>54</v>
      </c>
      <c r="J540" s="178" t="s">
        <v>54</v>
      </c>
      <c r="K540" s="178" t="s">
        <v>54</v>
      </c>
      <c r="L540" s="192">
        <f>SUM(L539:L539)</f>
        <v>0</v>
      </c>
      <c r="M540" s="192">
        <f>SUM(M539:M539)</f>
        <v>0</v>
      </c>
      <c r="N540" s="192">
        <f>SUM(N539:N539)</f>
        <v>0</v>
      </c>
      <c r="O540" s="192">
        <f>SUM(O539:O539)</f>
        <v>0</v>
      </c>
      <c r="P540" s="178" t="s">
        <v>54</v>
      </c>
      <c r="Q540" s="178" t="s">
        <v>54</v>
      </c>
      <c r="R540" s="178" t="s">
        <v>54</v>
      </c>
      <c r="S540" s="175"/>
      <c r="T540" s="182"/>
      <c r="U540" s="175"/>
      <c r="V540" s="183">
        <f>$AB$15-((N540*24))</f>
        <v>720</v>
      </c>
      <c r="W540" s="561">
        <v>315</v>
      </c>
      <c r="X540" s="185"/>
      <c r="Y540" s="186">
        <f>W540</f>
        <v>315</v>
      </c>
      <c r="Z540" s="187">
        <f>(Y540*(V540-L540*24))/V540</f>
        <v>315</v>
      </c>
      <c r="AA540" s="909">
        <f>(Z540/Y540)*100</f>
        <v>100</v>
      </c>
      <c r="AC540" s="1228" t="e">
        <f>VLOOKUP(B540,'AVBT_Septmber-17'!$B$18:$M$291,12,FALSE)</f>
        <v>#N/A</v>
      </c>
    </row>
    <row r="541" spans="1:39" ht="30" customHeight="1" x14ac:dyDescent="0.25">
      <c r="A541" s="562">
        <v>12</v>
      </c>
      <c r="B541" s="558" t="s">
        <v>361</v>
      </c>
      <c r="C541" s="559" t="s">
        <v>362</v>
      </c>
      <c r="D541" s="560">
        <v>315</v>
      </c>
      <c r="E541" s="258" t="s">
        <v>53</v>
      </c>
      <c r="F541" s="162" t="s">
        <v>54</v>
      </c>
      <c r="G541" s="78"/>
      <c r="H541" s="78"/>
      <c r="I541" s="343"/>
      <c r="J541" s="343"/>
      <c r="K541" s="343"/>
      <c r="L541" s="325">
        <f>IF(RIGHT(S541)="T",(+H541-G541),0)</f>
        <v>0</v>
      </c>
      <c r="M541" s="325">
        <f>IF(RIGHT(S541)="U",(+H541-G541),0)</f>
        <v>0</v>
      </c>
      <c r="N541" s="325">
        <f>IF(RIGHT(S541)="C",(+H541-G541),0)</f>
        <v>0</v>
      </c>
      <c r="O541" s="325">
        <f>IF(RIGHT(S541)="D",(+H541-G541),0)</f>
        <v>0</v>
      </c>
      <c r="P541" s="112"/>
      <c r="Q541" s="112"/>
      <c r="R541" s="112"/>
      <c r="S541" s="97"/>
      <c r="T541" s="80"/>
      <c r="U541" s="112"/>
      <c r="V541" s="438"/>
      <c r="W541" s="439"/>
      <c r="X541" s="439"/>
      <c r="Y541" s="439"/>
      <c r="Z541" s="1253"/>
      <c r="AA541" s="440"/>
      <c r="AB541" s="28"/>
      <c r="AC541" s="1228" t="e">
        <f>VLOOKUP(B541,'AVBT_Septmber-17'!$B$18:$M$291,12,FALSE)</f>
        <v>#VALUE!</v>
      </c>
      <c r="AD541" s="563"/>
      <c r="AE541" s="28"/>
      <c r="AF541" s="28"/>
      <c r="AG541" s="28"/>
      <c r="AH541" s="28"/>
      <c r="AI541" s="28"/>
      <c r="AJ541" s="28"/>
      <c r="AK541" s="28"/>
      <c r="AL541" s="28"/>
      <c r="AM541" s="28"/>
    </row>
    <row r="542" spans="1:39" s="38" customFormat="1" ht="30" customHeight="1" thickBot="1" x14ac:dyDescent="0.3">
      <c r="A542" s="174"/>
      <c r="B542" s="83"/>
      <c r="C542" s="176" t="s">
        <v>56</v>
      </c>
      <c r="D542" s="175"/>
      <c r="E542" s="85" t="s">
        <v>53</v>
      </c>
      <c r="F542" s="178" t="s">
        <v>54</v>
      </c>
      <c r="G542" s="179"/>
      <c r="H542" s="179"/>
      <c r="I542" s="178" t="s">
        <v>54</v>
      </c>
      <c r="J542" s="178" t="s">
        <v>54</v>
      </c>
      <c r="K542" s="178" t="s">
        <v>54</v>
      </c>
      <c r="L542" s="192">
        <f>SUM(L541:L541)</f>
        <v>0</v>
      </c>
      <c r="M542" s="192">
        <f>SUM(M541:M541)</f>
        <v>0</v>
      </c>
      <c r="N542" s="192">
        <f>SUM(N541:N541)</f>
        <v>0</v>
      </c>
      <c r="O542" s="192">
        <f>SUM(O541:O541)</f>
        <v>0</v>
      </c>
      <c r="P542" s="178" t="s">
        <v>54</v>
      </c>
      <c r="Q542" s="178" t="s">
        <v>54</v>
      </c>
      <c r="R542" s="178" t="s">
        <v>54</v>
      </c>
      <c r="S542" s="175"/>
      <c r="T542" s="182"/>
      <c r="U542" s="175"/>
      <c r="V542" s="183">
        <f>$AB$15-((N542*24))</f>
        <v>720</v>
      </c>
      <c r="W542" s="561">
        <v>315</v>
      </c>
      <c r="X542" s="185"/>
      <c r="Y542" s="186">
        <f>W542</f>
        <v>315</v>
      </c>
      <c r="Z542" s="187">
        <f>(Y542*(V542-L542*24))/V542</f>
        <v>315</v>
      </c>
      <c r="AA542" s="909">
        <f>(Z542/Y542)*100</f>
        <v>100</v>
      </c>
      <c r="AC542" s="1228" t="e">
        <f>VLOOKUP(B542,'AVBT_Septmber-17'!$B$18:$M$291,12,FALSE)</f>
        <v>#N/A</v>
      </c>
    </row>
    <row r="543" spans="1:39" ht="30" customHeight="1" x14ac:dyDescent="0.25">
      <c r="A543" s="562">
        <v>13</v>
      </c>
      <c r="B543" s="558" t="s">
        <v>363</v>
      </c>
      <c r="C543" s="559" t="s">
        <v>364</v>
      </c>
      <c r="D543" s="560">
        <v>315</v>
      </c>
      <c r="E543" s="258" t="s">
        <v>53</v>
      </c>
      <c r="F543" s="162" t="s">
        <v>54</v>
      </c>
      <c r="G543" s="78"/>
      <c r="H543" s="78"/>
      <c r="I543" s="343"/>
      <c r="J543" s="343"/>
      <c r="K543" s="343"/>
      <c r="L543" s="325">
        <f>IF(RIGHT(S543)="T",(+H543-G543),0)</f>
        <v>0</v>
      </c>
      <c r="M543" s="325">
        <f>IF(RIGHT(S543)="U",(+H543-G543),0)</f>
        <v>0</v>
      </c>
      <c r="N543" s="325">
        <f>IF(RIGHT(S543)="C",(+H543-G543),0)</f>
        <v>0</v>
      </c>
      <c r="O543" s="325">
        <f>IF(RIGHT(S543)="D",(+H543-G543),0)</f>
        <v>0</v>
      </c>
      <c r="P543" s="112"/>
      <c r="Q543" s="112"/>
      <c r="R543" s="112"/>
      <c r="S543" s="97"/>
      <c r="T543" s="80"/>
      <c r="U543" s="112"/>
      <c r="V543" s="438"/>
      <c r="W543" s="439"/>
      <c r="X543" s="439"/>
      <c r="Y543" s="439"/>
      <c r="Z543" s="1253"/>
      <c r="AA543" s="440"/>
      <c r="AB543" s="28"/>
      <c r="AC543" s="1228" t="e">
        <f>VLOOKUP(B543,'AVBT_Septmber-17'!$B$18:$M$291,12,FALSE)</f>
        <v>#VALUE!</v>
      </c>
      <c r="AD543" s="563"/>
      <c r="AE543" s="28"/>
      <c r="AF543" s="28"/>
      <c r="AG543" s="28"/>
      <c r="AH543" s="28"/>
      <c r="AI543" s="28"/>
      <c r="AJ543" s="28"/>
      <c r="AK543" s="28"/>
      <c r="AL543" s="28"/>
      <c r="AM543" s="28"/>
    </row>
    <row r="544" spans="1:39" s="38" customFormat="1" ht="30" customHeight="1" thickBot="1" x14ac:dyDescent="0.3">
      <c r="A544" s="174"/>
      <c r="B544" s="83"/>
      <c r="C544" s="176" t="s">
        <v>56</v>
      </c>
      <c r="D544" s="175"/>
      <c r="E544" s="85"/>
      <c r="F544" s="178" t="s">
        <v>54</v>
      </c>
      <c r="G544" s="179"/>
      <c r="H544" s="179"/>
      <c r="I544" s="178" t="s">
        <v>54</v>
      </c>
      <c r="J544" s="178" t="s">
        <v>54</v>
      </c>
      <c r="K544" s="178" t="s">
        <v>54</v>
      </c>
      <c r="L544" s="192">
        <f>SUM(L543:L543)</f>
        <v>0</v>
      </c>
      <c r="M544" s="192">
        <f>SUM(M543:M543)</f>
        <v>0</v>
      </c>
      <c r="N544" s="192">
        <f>SUM(N543:N543)</f>
        <v>0</v>
      </c>
      <c r="O544" s="192">
        <f>SUM(O543:O543)</f>
        <v>0</v>
      </c>
      <c r="P544" s="178" t="s">
        <v>54</v>
      </c>
      <c r="Q544" s="178" t="s">
        <v>54</v>
      </c>
      <c r="R544" s="178" t="s">
        <v>54</v>
      </c>
      <c r="S544" s="175"/>
      <c r="T544" s="182"/>
      <c r="U544" s="175"/>
      <c r="V544" s="183">
        <f>$AB$15-((N544*24))</f>
        <v>720</v>
      </c>
      <c r="W544" s="561">
        <v>315</v>
      </c>
      <c r="X544" s="185"/>
      <c r="Y544" s="186">
        <f>W544</f>
        <v>315</v>
      </c>
      <c r="Z544" s="187">
        <f>(Y544*(V544-L544*24))/V544</f>
        <v>315</v>
      </c>
      <c r="AA544" s="909">
        <f>(Z544/Y544)*100</f>
        <v>100</v>
      </c>
      <c r="AC544" s="1228" t="e">
        <f>VLOOKUP(B544,'AVBT_Septmber-17'!$B$18:$M$291,12,FALSE)</f>
        <v>#N/A</v>
      </c>
    </row>
    <row r="545" spans="1:39" s="579" customFormat="1" ht="30" customHeight="1" x14ac:dyDescent="0.25">
      <c r="A545" s="564">
        <v>14</v>
      </c>
      <c r="B545" s="261" t="s">
        <v>365</v>
      </c>
      <c r="C545" s="514" t="s">
        <v>366</v>
      </c>
      <c r="D545" s="565">
        <v>315</v>
      </c>
      <c r="E545" s="566" t="s">
        <v>53</v>
      </c>
      <c r="F545" s="567" t="s">
        <v>54</v>
      </c>
      <c r="G545" s="568"/>
      <c r="H545" s="568"/>
      <c r="I545" s="569"/>
      <c r="J545" s="569"/>
      <c r="K545" s="569"/>
      <c r="L545" s="570">
        <f>IF(RIGHT(S545)="T",(+H545-G545),0)</f>
        <v>0</v>
      </c>
      <c r="M545" s="570">
        <f>IF(RIGHT(S545)="U",(+H545-G545),0)</f>
        <v>0</v>
      </c>
      <c r="N545" s="570">
        <f>IF(RIGHT(S545)="C",(+H545-G545),0)</f>
        <v>0</v>
      </c>
      <c r="O545" s="570">
        <f>IF(RIGHT(S545)="D",(+H545-G545),0)</f>
        <v>0</v>
      </c>
      <c r="P545" s="571"/>
      <c r="Q545" s="571"/>
      <c r="R545" s="571"/>
      <c r="S545" s="572"/>
      <c r="T545" s="573"/>
      <c r="U545" s="571"/>
      <c r="V545" s="574"/>
      <c r="W545" s="575"/>
      <c r="X545" s="575"/>
      <c r="Y545" s="575"/>
      <c r="Z545" s="1254"/>
      <c r="AA545" s="576"/>
      <c r="AB545" s="577"/>
      <c r="AC545" s="1228" t="e">
        <f>VLOOKUP(B545,'AVBT_Septmber-17'!$B$18:$M$291,12,FALSE)</f>
        <v>#VALUE!</v>
      </c>
      <c r="AD545" s="578"/>
      <c r="AE545" s="577"/>
      <c r="AF545" s="577"/>
      <c r="AG545" s="577"/>
      <c r="AH545" s="577"/>
      <c r="AI545" s="577"/>
      <c r="AJ545" s="577"/>
      <c r="AK545" s="577"/>
      <c r="AL545" s="577"/>
      <c r="AM545" s="577"/>
    </row>
    <row r="546" spans="1:39" s="538" customFormat="1" ht="30" customHeight="1" thickBot="1" x14ac:dyDescent="0.3">
      <c r="A546" s="526"/>
      <c r="B546" s="592"/>
      <c r="C546" s="581" t="s">
        <v>56</v>
      </c>
      <c r="D546" s="580"/>
      <c r="E546" s="582"/>
      <c r="F546" s="583" t="s">
        <v>54</v>
      </c>
      <c r="G546" s="584"/>
      <c r="H546" s="584"/>
      <c r="I546" s="583" t="s">
        <v>54</v>
      </c>
      <c r="J546" s="583" t="s">
        <v>54</v>
      </c>
      <c r="K546" s="583" t="s">
        <v>54</v>
      </c>
      <c r="L546" s="585">
        <f>SUM(L545:L545)</f>
        <v>0</v>
      </c>
      <c r="M546" s="585">
        <f>SUM(M545:M545)</f>
        <v>0</v>
      </c>
      <c r="N546" s="585">
        <f>SUM(N545:N545)</f>
        <v>0</v>
      </c>
      <c r="O546" s="585">
        <f>SUM(O545:O545)</f>
        <v>0</v>
      </c>
      <c r="P546" s="583" t="s">
        <v>54</v>
      </c>
      <c r="Q546" s="583" t="s">
        <v>54</v>
      </c>
      <c r="R546" s="583" t="s">
        <v>54</v>
      </c>
      <c r="S546" s="580"/>
      <c r="T546" s="586"/>
      <c r="U546" s="580"/>
      <c r="V546" s="587">
        <f>$AB$15-((N546*24))</f>
        <v>720</v>
      </c>
      <c r="W546" s="535">
        <v>315</v>
      </c>
      <c r="X546" s="536"/>
      <c r="Y546" s="537">
        <f>W546</f>
        <v>315</v>
      </c>
      <c r="Z546" s="588">
        <f>(Y546*(V546-L546*24))/V546</f>
        <v>315</v>
      </c>
      <c r="AA546" s="1002">
        <f>(Z546/Y546)*100</f>
        <v>100</v>
      </c>
      <c r="AC546" s="1228" t="e">
        <f>VLOOKUP(B546,'AVBT_Septmber-17'!$B$18:$M$291,12,FALSE)</f>
        <v>#N/A</v>
      </c>
    </row>
    <row r="547" spans="1:39" s="579" customFormat="1" ht="30" customHeight="1" x14ac:dyDescent="0.25">
      <c r="A547" s="564">
        <v>15</v>
      </c>
      <c r="B547" s="261" t="s">
        <v>367</v>
      </c>
      <c r="C547" s="514" t="s">
        <v>368</v>
      </c>
      <c r="D547" s="565">
        <v>315</v>
      </c>
      <c r="E547" s="566" t="s">
        <v>53</v>
      </c>
      <c r="F547" s="567" t="s">
        <v>54</v>
      </c>
      <c r="G547" s="568"/>
      <c r="H547" s="568"/>
      <c r="I547" s="569"/>
      <c r="J547" s="569"/>
      <c r="K547" s="569"/>
      <c r="L547" s="570">
        <f>IF(RIGHT(S547)="T",(+H547-G547),0)</f>
        <v>0</v>
      </c>
      <c r="M547" s="570">
        <f>IF(RIGHT(S547)="U",(+H547-G547),0)</f>
        <v>0</v>
      </c>
      <c r="N547" s="570">
        <f>IF(RIGHT(S547)="C",(+H547-G547),0)</f>
        <v>0</v>
      </c>
      <c r="O547" s="570">
        <f>IF(RIGHT(S547)="D",(+H547-G547),0)</f>
        <v>0</v>
      </c>
      <c r="P547" s="571"/>
      <c r="Q547" s="571"/>
      <c r="R547" s="571"/>
      <c r="S547" s="572"/>
      <c r="T547" s="573"/>
      <c r="U547" s="571"/>
      <c r="V547" s="574"/>
      <c r="W547" s="575"/>
      <c r="X547" s="575"/>
      <c r="Y547" s="575"/>
      <c r="Z547" s="1254"/>
      <c r="AA547" s="576"/>
      <c r="AB547" s="577"/>
      <c r="AC547" s="1228" t="e">
        <f>VLOOKUP(B547,'AVBT_Septmber-17'!$B$18:$M$291,12,FALSE)</f>
        <v>#VALUE!</v>
      </c>
      <c r="AD547" s="578"/>
      <c r="AE547" s="577"/>
      <c r="AF547" s="577"/>
      <c r="AG547" s="577"/>
      <c r="AH547" s="577"/>
      <c r="AI547" s="577"/>
      <c r="AJ547" s="577"/>
      <c r="AK547" s="577"/>
      <c r="AL547" s="577"/>
      <c r="AM547" s="577"/>
    </row>
    <row r="548" spans="1:39" s="538" customFormat="1" ht="30" customHeight="1" thickBot="1" x14ac:dyDescent="0.3">
      <c r="A548" s="526"/>
      <c r="B548" s="592"/>
      <c r="C548" s="581" t="s">
        <v>56</v>
      </c>
      <c r="D548" s="580"/>
      <c r="E548" s="582"/>
      <c r="F548" s="583" t="s">
        <v>54</v>
      </c>
      <c r="G548" s="584"/>
      <c r="H548" s="584"/>
      <c r="I548" s="583" t="s">
        <v>54</v>
      </c>
      <c r="J548" s="583" t="s">
        <v>54</v>
      </c>
      <c r="K548" s="583" t="s">
        <v>54</v>
      </c>
      <c r="L548" s="585">
        <f>SUM(L547:L547)</f>
        <v>0</v>
      </c>
      <c r="M548" s="585">
        <f>SUM(M547:M547)</f>
        <v>0</v>
      </c>
      <c r="N548" s="585">
        <f>SUM(N547:N547)</f>
        <v>0</v>
      </c>
      <c r="O548" s="585">
        <f>SUM(O547:O547)</f>
        <v>0</v>
      </c>
      <c r="P548" s="583" t="s">
        <v>54</v>
      </c>
      <c r="Q548" s="583" t="s">
        <v>54</v>
      </c>
      <c r="R548" s="583" t="s">
        <v>54</v>
      </c>
      <c r="S548" s="580"/>
      <c r="T548" s="586"/>
      <c r="U548" s="580"/>
      <c r="V548" s="587">
        <f>$AB$15-((N548*24))</f>
        <v>720</v>
      </c>
      <c r="W548" s="535">
        <v>315</v>
      </c>
      <c r="X548" s="536"/>
      <c r="Y548" s="537">
        <f>W548</f>
        <v>315</v>
      </c>
      <c r="Z548" s="588">
        <f>(Y548*(V548-L548*24))/V548</f>
        <v>315</v>
      </c>
      <c r="AA548" s="1003">
        <f>(Z548/Y548)*100</f>
        <v>100</v>
      </c>
      <c r="AC548" s="1228" t="e">
        <f>VLOOKUP(B548,'AVBT_Septmber-17'!$B$18:$M$291,12,FALSE)</f>
        <v>#N/A</v>
      </c>
    </row>
    <row r="549" spans="1:39" s="76" customFormat="1" ht="30" customHeight="1" thickBot="1" x14ac:dyDescent="0.3">
      <c r="A549" s="1361">
        <v>16</v>
      </c>
      <c r="B549" s="1339" t="s">
        <v>544</v>
      </c>
      <c r="C549" s="1346" t="s">
        <v>545</v>
      </c>
      <c r="D549" s="1343">
        <v>315</v>
      </c>
      <c r="E549" s="1384" t="s">
        <v>53</v>
      </c>
      <c r="F549" s="62" t="s">
        <v>54</v>
      </c>
      <c r="G549" s="78"/>
      <c r="H549" s="78"/>
      <c r="I549" s="358"/>
      <c r="J549" s="358"/>
      <c r="K549" s="358"/>
      <c r="L549" s="336">
        <f>IF(RIGHT(S549)="T",(+H549-G549),0)</f>
        <v>0</v>
      </c>
      <c r="M549" s="336">
        <f>IF(RIGHT(S549)="U",(+H549-G549),0)</f>
        <v>0</v>
      </c>
      <c r="N549" s="336">
        <f>IF(RIGHT(S549)="C",(+H549-G549),0)</f>
        <v>0</v>
      </c>
      <c r="O549" s="336">
        <f>IF(RIGHT(S549)="D",(+H549-G549),0)</f>
        <v>0</v>
      </c>
      <c r="P549" s="66"/>
      <c r="Q549" s="66"/>
      <c r="R549" s="66"/>
      <c r="S549" s="866"/>
      <c r="T549" s="80"/>
      <c r="U549" s="66"/>
      <c r="V549" s="125"/>
      <c r="W549" s="1034"/>
      <c r="X549" s="1020"/>
      <c r="Y549" s="126"/>
      <c r="Z549" s="125"/>
      <c r="AA549" s="127"/>
      <c r="AB549" s="75"/>
      <c r="AC549" s="1228" t="e">
        <f>VLOOKUP(B549,'AVBT_Septmber-17'!$B$18:$M$291,12,FALSE)</f>
        <v>#VALUE!</v>
      </c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</row>
    <row r="550" spans="1:39" s="76" customFormat="1" ht="30" customHeight="1" x14ac:dyDescent="0.25">
      <c r="A550" s="1436"/>
      <c r="B550" s="1373"/>
      <c r="C550" s="1348"/>
      <c r="D550" s="1344"/>
      <c r="E550" s="1390"/>
      <c r="F550" s="77"/>
      <c r="G550" s="78"/>
      <c r="H550" s="78"/>
      <c r="I550" s="358"/>
      <c r="J550" s="358"/>
      <c r="K550" s="358"/>
      <c r="L550" s="348">
        <f>IF(RIGHT(S550)="T",(+H550-G550),0)</f>
        <v>0</v>
      </c>
      <c r="M550" s="348">
        <f>IF(RIGHT(S550)="U",(+H550-G550),0)</f>
        <v>0</v>
      </c>
      <c r="N550" s="348">
        <f>IF(RIGHT(S550)="C",(+H550-G550),0)</f>
        <v>0</v>
      </c>
      <c r="O550" s="348">
        <f>IF(RIGHT(S550)="D",(+H550-G550),0)</f>
        <v>0</v>
      </c>
      <c r="P550" s="66"/>
      <c r="Q550" s="66"/>
      <c r="R550" s="66"/>
      <c r="S550" s="866"/>
      <c r="T550" s="80"/>
      <c r="U550" s="113"/>
      <c r="V550" s="212"/>
      <c r="W550" s="488"/>
      <c r="X550" s="214"/>
      <c r="Y550" s="215"/>
      <c r="Z550" s="212"/>
      <c r="AA550" s="763"/>
      <c r="AB550" s="75"/>
      <c r="AC550" s="1228" t="e">
        <f>VLOOKUP(B550,'AVBT_Septmber-17'!$B$18:$M$291,12,FALSE)</f>
        <v>#N/A</v>
      </c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</row>
    <row r="551" spans="1:39" s="741" customFormat="1" ht="30" customHeight="1" thickBot="1" x14ac:dyDescent="0.3">
      <c r="A551" s="732"/>
      <c r="B551" s="749"/>
      <c r="C551" s="734" t="s">
        <v>56</v>
      </c>
      <c r="D551" s="733"/>
      <c r="E551" s="735"/>
      <c r="F551" s="178" t="s">
        <v>54</v>
      </c>
      <c r="G551" s="179"/>
      <c r="H551" s="179"/>
      <c r="I551" s="178" t="s">
        <v>54</v>
      </c>
      <c r="J551" s="178" t="s">
        <v>54</v>
      </c>
      <c r="K551" s="178" t="s">
        <v>54</v>
      </c>
      <c r="L551" s="192">
        <f>SUM(L549:L550)</f>
        <v>0</v>
      </c>
      <c r="M551" s="192">
        <f>SUM(M549:M550)</f>
        <v>0</v>
      </c>
      <c r="N551" s="192">
        <f>SUM(N549:N550)</f>
        <v>0</v>
      </c>
      <c r="O551" s="192">
        <f>SUM(O549:O550)</f>
        <v>0</v>
      </c>
      <c r="P551" s="178" t="s">
        <v>54</v>
      </c>
      <c r="Q551" s="178" t="s">
        <v>54</v>
      </c>
      <c r="R551" s="178" t="s">
        <v>54</v>
      </c>
      <c r="S551" s="733"/>
      <c r="T551" s="736"/>
      <c r="U551" s="733"/>
      <c r="V551" s="737">
        <f>$AB$15-((N551*24))</f>
        <v>720</v>
      </c>
      <c r="W551" s="738">
        <v>315</v>
      </c>
      <c r="X551" s="739"/>
      <c r="Y551" s="740">
        <f>W551</f>
        <v>315</v>
      </c>
      <c r="Z551" s="737">
        <f>(Y551*(V551-L551*24))/V551</f>
        <v>315</v>
      </c>
      <c r="AA551" s="868">
        <f>(Z551/Y551)*100</f>
        <v>100</v>
      </c>
      <c r="AC551" s="1228" t="e">
        <f>VLOOKUP(B551,'AVBT_Septmber-17'!$B$18:$M$291,12,FALSE)</f>
        <v>#N/A</v>
      </c>
    </row>
    <row r="552" spans="1:39" s="229" customFormat="1" ht="27.75" customHeight="1" thickBot="1" x14ac:dyDescent="0.3">
      <c r="A552" s="1361">
        <v>17</v>
      </c>
      <c r="B552" s="1516" t="s">
        <v>369</v>
      </c>
      <c r="C552" s="1518" t="s">
        <v>370</v>
      </c>
      <c r="D552" s="1343">
        <v>315</v>
      </c>
      <c r="E552" s="1349" t="s">
        <v>53</v>
      </c>
      <c r="F552" s="62" t="s">
        <v>54</v>
      </c>
      <c r="G552" s="78"/>
      <c r="H552" s="78"/>
      <c r="I552" s="589"/>
      <c r="J552" s="589"/>
      <c r="K552" s="589"/>
      <c r="L552" s="336">
        <f>IF(RIGHT(S552)="T",(+H552-G552),0)</f>
        <v>0</v>
      </c>
      <c r="M552" s="336">
        <f>IF(RIGHT(S552)="U",(+H552-G552),0)</f>
        <v>0</v>
      </c>
      <c r="N552" s="336">
        <f>IF(RIGHT(S552)="C",(+H552-G552),0)</f>
        <v>0</v>
      </c>
      <c r="O552" s="336">
        <f>IF(RIGHT(S552)="D",(+H552-G552),0)</f>
        <v>0</v>
      </c>
      <c r="P552" s="66"/>
      <c r="Q552" s="66"/>
      <c r="R552" s="66"/>
      <c r="S552" s="866"/>
      <c r="T552" s="80"/>
      <c r="U552" s="66"/>
      <c r="V552" s="125"/>
      <c r="W552" s="1034"/>
      <c r="X552" s="1020"/>
      <c r="Y552" s="126"/>
      <c r="Z552" s="125"/>
      <c r="AA552" s="127"/>
      <c r="AB552" s="228"/>
      <c r="AC552" s="1228" t="e">
        <f>VLOOKUP(B552,'AVBT_Septmber-17'!$B$18:$M$291,12,FALSE)</f>
        <v>#VALUE!</v>
      </c>
      <c r="AD552" s="228"/>
      <c r="AE552" s="228"/>
      <c r="AF552" s="228"/>
      <c r="AG552" s="228"/>
      <c r="AH552" s="228"/>
      <c r="AI552" s="228"/>
      <c r="AJ552" s="228"/>
      <c r="AK552" s="228"/>
      <c r="AL552" s="228"/>
      <c r="AM552" s="228"/>
    </row>
    <row r="553" spans="1:39" s="229" customFormat="1" ht="27.75" customHeight="1" x14ac:dyDescent="0.25">
      <c r="A553" s="1436"/>
      <c r="B553" s="1517"/>
      <c r="C553" s="1519"/>
      <c r="D553" s="1344"/>
      <c r="E553" s="1463"/>
      <c r="F553" s="62" t="s">
        <v>54</v>
      </c>
      <c r="G553" s="78"/>
      <c r="H553" s="78"/>
      <c r="I553" s="589"/>
      <c r="J553" s="589"/>
      <c r="K553" s="589"/>
      <c r="L553" s="348">
        <f>IF(RIGHT(S553)="T",(+H553-G553),0)</f>
        <v>0</v>
      </c>
      <c r="M553" s="348">
        <f>IF(RIGHT(S553)="U",(+H553-G553),0)</f>
        <v>0</v>
      </c>
      <c r="N553" s="348">
        <f>IF(RIGHT(S553)="C",(+H553-G553),0)</f>
        <v>0</v>
      </c>
      <c r="O553" s="348">
        <f>IF(RIGHT(S553)="D",(+H553-G553),0)</f>
        <v>0</v>
      </c>
      <c r="P553" s="66"/>
      <c r="Q553" s="66"/>
      <c r="R553" s="66"/>
      <c r="S553" s="866"/>
      <c r="T553" s="80"/>
      <c r="U553" s="822"/>
      <c r="V553" s="90"/>
      <c r="W553" s="507"/>
      <c r="X553" s="1051"/>
      <c r="Y553" s="508"/>
      <c r="Z553" s="90"/>
      <c r="AA553" s="638"/>
      <c r="AB553" s="228"/>
      <c r="AC553" s="1228" t="e">
        <f>VLOOKUP(B553,'AVBT_Septmber-17'!$B$18:$M$291,12,FALSE)</f>
        <v>#N/A</v>
      </c>
      <c r="AD553" s="228"/>
      <c r="AE553" s="228"/>
      <c r="AF553" s="228"/>
      <c r="AG553" s="228"/>
      <c r="AH553" s="228"/>
      <c r="AI553" s="228"/>
      <c r="AJ553" s="228"/>
      <c r="AK553" s="228"/>
      <c r="AL553" s="228"/>
      <c r="AM553" s="228"/>
    </row>
    <row r="554" spans="1:39" s="188" customFormat="1" ht="30" customHeight="1" thickBot="1" x14ac:dyDescent="0.3">
      <c r="A554" s="174"/>
      <c r="B554" s="83"/>
      <c r="C554" s="176" t="s">
        <v>56</v>
      </c>
      <c r="D554" s="175"/>
      <c r="E554" s="85"/>
      <c r="F554" s="178" t="s">
        <v>54</v>
      </c>
      <c r="G554" s="179"/>
      <c r="H554" s="179"/>
      <c r="I554" s="178" t="s">
        <v>54</v>
      </c>
      <c r="J554" s="178" t="s">
        <v>54</v>
      </c>
      <c r="K554" s="178" t="s">
        <v>54</v>
      </c>
      <c r="L554" s="192">
        <f>SUM(L552:L553)</f>
        <v>0</v>
      </c>
      <c r="M554" s="192">
        <f>SUM(M552:M553)</f>
        <v>0</v>
      </c>
      <c r="N554" s="192">
        <f>SUM(N552:N553)</f>
        <v>0</v>
      </c>
      <c r="O554" s="192">
        <f>SUM(O552:O553)</f>
        <v>0</v>
      </c>
      <c r="P554" s="178" t="s">
        <v>54</v>
      </c>
      <c r="Q554" s="178" t="s">
        <v>54</v>
      </c>
      <c r="R554" s="178" t="s">
        <v>54</v>
      </c>
      <c r="S554" s="175"/>
      <c r="T554" s="182"/>
      <c r="U554" s="175"/>
      <c r="V554" s="128">
        <f>$AB$15-((N554*24))</f>
        <v>720</v>
      </c>
      <c r="W554" s="511">
        <v>500</v>
      </c>
      <c r="X554" s="92"/>
      <c r="Y554" s="196">
        <f>W554</f>
        <v>500</v>
      </c>
      <c r="Z554" s="128">
        <f>(Y554*(V554-L554*24))/V554</f>
        <v>500</v>
      </c>
      <c r="AA554" s="997">
        <f>(Z554/Y554)*100</f>
        <v>100</v>
      </c>
      <c r="AC554" s="1228" t="e">
        <f>VLOOKUP(B554,'AVBT_Septmber-17'!$B$18:$M$291,12,FALSE)</f>
        <v>#N/A</v>
      </c>
    </row>
    <row r="555" spans="1:39" s="908" customFormat="1" ht="17.25" thickBot="1" x14ac:dyDescent="0.3">
      <c r="A555" s="1570">
        <v>18</v>
      </c>
      <c r="B555" s="1563" t="s">
        <v>371</v>
      </c>
      <c r="C555" s="1564" t="s">
        <v>372</v>
      </c>
      <c r="D555" s="1566">
        <v>315</v>
      </c>
      <c r="E555" s="1568" t="s">
        <v>53</v>
      </c>
      <c r="F555" s="912" t="s">
        <v>54</v>
      </c>
      <c r="G555" s="897"/>
      <c r="H555" s="897"/>
      <c r="I555" s="913"/>
      <c r="J555" s="913"/>
      <c r="K555" s="913"/>
      <c r="L555" s="914">
        <f>IF(RIGHT(S555)="T",(+H555-G555),0)</f>
        <v>0</v>
      </c>
      <c r="M555" s="914">
        <f>IF(RIGHT(S555)="U",(+H555-G555),0)</f>
        <v>0</v>
      </c>
      <c r="N555" s="914">
        <f>IF(RIGHT(S555)="C",(+H555-G555),0)</f>
        <v>0</v>
      </c>
      <c r="O555" s="914">
        <f>IF(RIGHT(S555)="D",(+H555-G555),0)</f>
        <v>0</v>
      </c>
      <c r="P555" s="900"/>
      <c r="Q555" s="900"/>
      <c r="R555" s="900"/>
      <c r="S555" s="1005"/>
      <c r="T555" s="946"/>
      <c r="U555" s="900"/>
      <c r="V555" s="915"/>
      <c r="W555" s="1037"/>
      <c r="X555" s="916"/>
      <c r="Y555" s="917"/>
      <c r="Z555" s="915"/>
      <c r="AA555" s="918"/>
      <c r="AB555" s="907"/>
      <c r="AC555" s="1228" t="e">
        <f>VLOOKUP(B555,'AVBT_Septmber-17'!$B$18:$M$291,12,FALSE)</f>
        <v>#N/A</v>
      </c>
      <c r="AD555" s="907"/>
      <c r="AE555" s="907"/>
      <c r="AF555" s="907"/>
      <c r="AG555" s="907"/>
      <c r="AH555" s="907"/>
      <c r="AI555" s="907"/>
      <c r="AJ555" s="907"/>
      <c r="AK555" s="907"/>
      <c r="AL555" s="907"/>
      <c r="AM555" s="907"/>
    </row>
    <row r="556" spans="1:39" s="908" customFormat="1" ht="30" customHeight="1" x14ac:dyDescent="0.25">
      <c r="A556" s="1571"/>
      <c r="B556" s="1332"/>
      <c r="C556" s="1565"/>
      <c r="D556" s="1567"/>
      <c r="E556" s="1569"/>
      <c r="F556" s="919"/>
      <c r="G556" s="897"/>
      <c r="H556" s="897"/>
      <c r="I556" s="913"/>
      <c r="J556" s="913"/>
      <c r="K556" s="913"/>
      <c r="L556" s="920">
        <f>IF(RIGHT(S556)="T",(+H556-G556),0)</f>
        <v>0</v>
      </c>
      <c r="M556" s="920">
        <f>IF(RIGHT(S556)="U",(+H556-G556),0)</f>
        <v>0</v>
      </c>
      <c r="N556" s="920">
        <f>IF(RIGHT(S556)="C",(+H556-G556),0)</f>
        <v>0</v>
      </c>
      <c r="O556" s="920">
        <f>IF(RIGHT(S556)="D",(+H556-G556),0)</f>
        <v>0</v>
      </c>
      <c r="P556" s="900"/>
      <c r="Q556" s="900"/>
      <c r="R556" s="900"/>
      <c r="S556" s="1005"/>
      <c r="T556" s="946"/>
      <c r="U556" s="921"/>
      <c r="V556" s="922"/>
      <c r="W556" s="923"/>
      <c r="X556" s="924"/>
      <c r="Y556" s="925"/>
      <c r="Z556" s="922"/>
      <c r="AA556" s="926"/>
      <c r="AB556" s="907"/>
      <c r="AC556" s="1228" t="e">
        <f>VLOOKUP(B556,'AVBT_Septmber-17'!$B$18:$M$291,12,FALSE)</f>
        <v>#N/A</v>
      </c>
      <c r="AD556" s="907"/>
      <c r="AE556" s="907"/>
      <c r="AF556" s="907"/>
      <c r="AG556" s="907"/>
      <c r="AH556" s="907"/>
      <c r="AI556" s="907"/>
      <c r="AJ556" s="907"/>
      <c r="AK556" s="907"/>
      <c r="AL556" s="907"/>
      <c r="AM556" s="907"/>
    </row>
    <row r="557" spans="1:39" s="939" customFormat="1" ht="30" customHeight="1" thickBot="1" x14ac:dyDescent="0.3">
      <c r="A557" s="927"/>
      <c r="B557" s="948"/>
      <c r="C557" s="929" t="s">
        <v>56</v>
      </c>
      <c r="D557" s="928"/>
      <c r="E557" s="930"/>
      <c r="F557" s="931" t="s">
        <v>54</v>
      </c>
      <c r="G557" s="932"/>
      <c r="H557" s="932"/>
      <c r="I557" s="931" t="s">
        <v>54</v>
      </c>
      <c r="J557" s="931" t="s">
        <v>54</v>
      </c>
      <c r="K557" s="931" t="s">
        <v>54</v>
      </c>
      <c r="L557" s="933">
        <f>SUM(L555:L556)</f>
        <v>0</v>
      </c>
      <c r="M557" s="933">
        <f>SUM(M555:M556)</f>
        <v>0</v>
      </c>
      <c r="N557" s="933">
        <f>SUM(N555:N556)</f>
        <v>0</v>
      </c>
      <c r="O557" s="933">
        <f>SUM(O555:O556)</f>
        <v>0</v>
      </c>
      <c r="P557" s="931" t="s">
        <v>54</v>
      </c>
      <c r="Q557" s="931" t="s">
        <v>54</v>
      </c>
      <c r="R557" s="931" t="s">
        <v>54</v>
      </c>
      <c r="S557" s="928"/>
      <c r="T557" s="934"/>
      <c r="U557" s="928"/>
      <c r="V557" s="839"/>
      <c r="W557" s="935"/>
      <c r="X557" s="936"/>
      <c r="Y557" s="937"/>
      <c r="Z557" s="839"/>
      <c r="AA557" s="938"/>
      <c r="AC557" s="1228" t="e">
        <f>VLOOKUP(B557,'AVBT_Septmber-17'!$B$18:$M$291,12,FALSE)</f>
        <v>#N/A</v>
      </c>
    </row>
    <row r="558" spans="1:39" s="972" customFormat="1" ht="17.25" thickBot="1" x14ac:dyDescent="0.3">
      <c r="A558" s="1321">
        <v>18</v>
      </c>
      <c r="B558" s="1323" t="s">
        <v>574</v>
      </c>
      <c r="C558" s="1325" t="s">
        <v>573</v>
      </c>
      <c r="D558" s="1327">
        <v>500</v>
      </c>
      <c r="E558" s="1329" t="s">
        <v>53</v>
      </c>
      <c r="F558" s="969" t="s">
        <v>54</v>
      </c>
      <c r="G558" s="568"/>
      <c r="H558" s="568"/>
      <c r="I558" s="970"/>
      <c r="J558" s="970"/>
      <c r="K558" s="970"/>
      <c r="L558" s="540">
        <f>IF(RIGHT(S558)="T",(+H558-G558),0)</f>
        <v>0</v>
      </c>
      <c r="M558" s="540">
        <f>IF(RIGHT(S558)="U",(+H558-G558),0)</f>
        <v>0</v>
      </c>
      <c r="N558" s="540">
        <f>IF(RIGHT(S558)="C",(+H558-G558),0)</f>
        <v>0</v>
      </c>
      <c r="O558" s="540">
        <f>IF(RIGHT(S558)="D",(+H558-G558),0)</f>
        <v>0</v>
      </c>
      <c r="P558" s="971"/>
      <c r="Q558" s="971"/>
      <c r="R558" s="971"/>
      <c r="S558" s="1006"/>
      <c r="T558" s="985"/>
      <c r="U558" s="971"/>
      <c r="V558" s="541"/>
      <c r="W558" s="1050"/>
      <c r="X558" s="1058"/>
      <c r="Y558" s="542"/>
      <c r="Z558" s="541"/>
      <c r="AA558" s="543"/>
      <c r="AB558" s="801"/>
      <c r="AC558" s="1228" t="e">
        <f>VLOOKUP(B558,'AVBT_Septmber-17'!$B$18:$M$291,12,FALSE)</f>
        <v>#VALUE!</v>
      </c>
      <c r="AD558" s="801"/>
      <c r="AE558" s="801"/>
      <c r="AF558" s="801"/>
      <c r="AG558" s="801"/>
      <c r="AH558" s="801"/>
      <c r="AI558" s="801"/>
      <c r="AJ558" s="801"/>
      <c r="AK558" s="801"/>
      <c r="AL558" s="801"/>
      <c r="AM558" s="801"/>
    </row>
    <row r="559" spans="1:39" s="972" customFormat="1" ht="30" customHeight="1" x14ac:dyDescent="0.25">
      <c r="A559" s="1322"/>
      <c r="B559" s="1324"/>
      <c r="C559" s="1326"/>
      <c r="D559" s="1328"/>
      <c r="E559" s="1330"/>
      <c r="F559" s="973"/>
      <c r="G559" s="568"/>
      <c r="H559" s="568"/>
      <c r="I559" s="970"/>
      <c r="J559" s="970"/>
      <c r="K559" s="970"/>
      <c r="L559" s="974">
        <f>IF(RIGHT(S559)="T",(+H559-G559),0)</f>
        <v>0</v>
      </c>
      <c r="M559" s="974">
        <f>IF(RIGHT(S559)="U",(+H559-G559),0)</f>
        <v>0</v>
      </c>
      <c r="N559" s="974">
        <f>IF(RIGHT(S559)="C",(+H559-G559),0)</f>
        <v>0</v>
      </c>
      <c r="O559" s="974">
        <f>IF(RIGHT(S559)="D",(+H559-G559),0)</f>
        <v>0</v>
      </c>
      <c r="P559" s="971"/>
      <c r="Q559" s="971"/>
      <c r="R559" s="971"/>
      <c r="S559" s="1006"/>
      <c r="T559" s="985"/>
      <c r="U559" s="975"/>
      <c r="V559" s="550"/>
      <c r="W559" s="460"/>
      <c r="X559" s="755"/>
      <c r="Y559" s="551"/>
      <c r="Z559" s="550"/>
      <c r="AA559" s="776"/>
      <c r="AB559" s="801"/>
      <c r="AC559" s="1228" t="e">
        <f>VLOOKUP(B559,'AVBT_Septmber-17'!$B$18:$M$291,12,FALSE)</f>
        <v>#N/A</v>
      </c>
      <c r="AD559" s="801"/>
      <c r="AE559" s="801"/>
      <c r="AF559" s="801"/>
      <c r="AG559" s="801"/>
      <c r="AH559" s="801"/>
      <c r="AI559" s="801"/>
      <c r="AJ559" s="801"/>
      <c r="AK559" s="801"/>
      <c r="AL559" s="801"/>
      <c r="AM559" s="801"/>
    </row>
    <row r="560" spans="1:39" s="783" customFormat="1" ht="30" customHeight="1" thickBot="1" x14ac:dyDescent="0.3">
      <c r="A560" s="526"/>
      <c r="B560" s="592"/>
      <c r="C560" s="581" t="s">
        <v>56</v>
      </c>
      <c r="D560" s="580"/>
      <c r="E560" s="582"/>
      <c r="F560" s="583" t="s">
        <v>54</v>
      </c>
      <c r="G560" s="584"/>
      <c r="H560" s="584"/>
      <c r="I560" s="583" t="s">
        <v>54</v>
      </c>
      <c r="J560" s="583" t="s">
        <v>54</v>
      </c>
      <c r="K560" s="583" t="s">
        <v>54</v>
      </c>
      <c r="L560" s="585">
        <f>SUM(L558:L559)</f>
        <v>0</v>
      </c>
      <c r="M560" s="585">
        <f>SUM(M558:M559)</f>
        <v>0</v>
      </c>
      <c r="N560" s="585">
        <f>SUM(N558:N559)</f>
        <v>0</v>
      </c>
      <c r="O560" s="585">
        <f>SUM(O558:O559)</f>
        <v>0</v>
      </c>
      <c r="P560" s="583" t="s">
        <v>54</v>
      </c>
      <c r="Q560" s="583" t="s">
        <v>54</v>
      </c>
      <c r="R560" s="583" t="s">
        <v>54</v>
      </c>
      <c r="S560" s="580"/>
      <c r="T560" s="586"/>
      <c r="U560" s="580"/>
      <c r="V560" s="534">
        <f>$AB$15-((N560*24))</f>
        <v>720</v>
      </c>
      <c r="W560" s="976">
        <v>500</v>
      </c>
      <c r="X560" s="255"/>
      <c r="Y560" s="977">
        <f>W560</f>
        <v>500</v>
      </c>
      <c r="Z560" s="534">
        <f>(Y560*(V560-L560*24))/V560</f>
        <v>500</v>
      </c>
      <c r="AA560" s="226">
        <f>(Z560/Y560)*100</f>
        <v>100</v>
      </c>
      <c r="AC560" s="1228" t="e">
        <f>VLOOKUP(B560,'AVBT_Septmber-17'!$B$18:$M$291,12,FALSE)</f>
        <v>#N/A</v>
      </c>
    </row>
    <row r="561" spans="1:39" s="944" customFormat="1" ht="30" customHeight="1" thickBot="1" x14ac:dyDescent="0.3">
      <c r="A561" s="1572">
        <v>19</v>
      </c>
      <c r="B561" s="1331" t="s">
        <v>373</v>
      </c>
      <c r="C561" s="1333" t="s">
        <v>374</v>
      </c>
      <c r="D561" s="1335">
        <v>315</v>
      </c>
      <c r="E561" s="1337" t="s">
        <v>53</v>
      </c>
      <c r="F561" s="912" t="s">
        <v>54</v>
      </c>
      <c r="G561" s="897"/>
      <c r="H561" s="897"/>
      <c r="I561" s="912" t="s">
        <v>54</v>
      </c>
      <c r="J561" s="912" t="s">
        <v>54</v>
      </c>
      <c r="K561" s="912" t="s">
        <v>54</v>
      </c>
      <c r="L561" s="899">
        <f>IF(RIGHT(S561)="T",(+H561-G561),0)</f>
        <v>0</v>
      </c>
      <c r="M561" s="899">
        <f>IF(RIGHT(S561)="U",(+H561-G561),0)</f>
        <v>0</v>
      </c>
      <c r="N561" s="899">
        <f>IF(RIGHT(S561)="C",(+H561-G561),0)</f>
        <v>0</v>
      </c>
      <c r="O561" s="899">
        <f>IF(RIGHT(S561)="D",(+H561-G561),0)</f>
        <v>0</v>
      </c>
      <c r="P561" s="912" t="s">
        <v>54</v>
      </c>
      <c r="Q561" s="912" t="s">
        <v>54</v>
      </c>
      <c r="R561" s="912" t="s">
        <v>54</v>
      </c>
      <c r="S561" s="1005"/>
      <c r="T561" s="946"/>
      <c r="U561" s="940"/>
      <c r="V561" s="941"/>
      <c r="W561" s="942"/>
      <c r="X561" s="942"/>
      <c r="Y561" s="942"/>
      <c r="Z561" s="1255"/>
      <c r="AA561" s="943"/>
      <c r="AC561" s="1228" t="e">
        <f>VLOOKUP(B561,'AVBT_Septmber-17'!$B$18:$M$291,12,FALSE)</f>
        <v>#N/A</v>
      </c>
    </row>
    <row r="562" spans="1:39" s="944" customFormat="1" ht="30" customHeight="1" x14ac:dyDescent="0.25">
      <c r="A562" s="1573"/>
      <c r="B562" s="1332"/>
      <c r="C562" s="1334"/>
      <c r="D562" s="1336"/>
      <c r="E562" s="1338"/>
      <c r="F562" s="912" t="s">
        <v>54</v>
      </c>
      <c r="G562" s="897"/>
      <c r="H562" s="897"/>
      <c r="I562" s="912" t="s">
        <v>54</v>
      </c>
      <c r="J562" s="912" t="s">
        <v>54</v>
      </c>
      <c r="K562" s="912" t="s">
        <v>54</v>
      </c>
      <c r="L562" s="945">
        <f>IF(RIGHT(S562)="T",(+H562-G562),0)</f>
        <v>0</v>
      </c>
      <c r="M562" s="945">
        <f>IF(RIGHT(S562)="U",(+H562-G562),0)</f>
        <v>0</v>
      </c>
      <c r="N562" s="945">
        <f>IF(RIGHT(S562)="C",(+H562-G562),0)</f>
        <v>0</v>
      </c>
      <c r="O562" s="945">
        <f>IF(RIGHT(S562)="D",(+H562-G562),0)</f>
        <v>0</v>
      </c>
      <c r="P562" s="912" t="s">
        <v>54</v>
      </c>
      <c r="Q562" s="912" t="s">
        <v>54</v>
      </c>
      <c r="R562" s="912" t="s">
        <v>54</v>
      </c>
      <c r="S562" s="901"/>
      <c r="T562" s="946"/>
      <c r="U562" s="940"/>
      <c r="V562" s="941"/>
      <c r="W562" s="942"/>
      <c r="X562" s="942"/>
      <c r="Y562" s="942"/>
      <c r="Z562" s="1255"/>
      <c r="AA562" s="943"/>
      <c r="AC562" s="1228" t="e">
        <f>VLOOKUP(B562,'AVBT_Septmber-17'!$B$18:$M$291,12,FALSE)</f>
        <v>#N/A</v>
      </c>
    </row>
    <row r="563" spans="1:39" s="939" customFormat="1" ht="30" customHeight="1" thickBot="1" x14ac:dyDescent="0.3">
      <c r="A563" s="947"/>
      <c r="B563" s="948"/>
      <c r="C563" s="949" t="s">
        <v>56</v>
      </c>
      <c r="D563" s="948"/>
      <c r="E563" s="930"/>
      <c r="F563" s="950" t="s">
        <v>54</v>
      </c>
      <c r="G563" s="951"/>
      <c r="H563" s="951"/>
      <c r="I563" s="950" t="s">
        <v>54</v>
      </c>
      <c r="J563" s="950" t="s">
        <v>54</v>
      </c>
      <c r="K563" s="950" t="s">
        <v>54</v>
      </c>
      <c r="L563" s="952">
        <f>SUM(L561:L562)</f>
        <v>0</v>
      </c>
      <c r="M563" s="952">
        <f>SUM(M561:M562)</f>
        <v>0</v>
      </c>
      <c r="N563" s="952">
        <f>SUM(N561:N562)</f>
        <v>0</v>
      </c>
      <c r="O563" s="952">
        <f>SUM(O561:O562)</f>
        <v>0</v>
      </c>
      <c r="P563" s="950" t="s">
        <v>54</v>
      </c>
      <c r="Q563" s="950" t="s">
        <v>54</v>
      </c>
      <c r="R563" s="950" t="s">
        <v>54</v>
      </c>
      <c r="S563" s="953"/>
      <c r="T563" s="954"/>
      <c r="U563" s="948"/>
      <c r="V563" s="839"/>
      <c r="W563" s="935"/>
      <c r="X563" s="936"/>
      <c r="Y563" s="937"/>
      <c r="Z563" s="839"/>
      <c r="AA563" s="938"/>
      <c r="AB563" s="944"/>
      <c r="AC563" s="1228" t="e">
        <f>VLOOKUP(B563,'AVBT_Septmber-17'!$B$18:$M$291,12,FALSE)</f>
        <v>#N/A</v>
      </c>
    </row>
    <row r="564" spans="1:39" s="983" customFormat="1" ht="30" customHeight="1" thickBot="1" x14ac:dyDescent="0.3">
      <c r="A564" s="1548">
        <v>19</v>
      </c>
      <c r="B564" s="1550" t="s">
        <v>585</v>
      </c>
      <c r="C564" s="1552" t="s">
        <v>586</v>
      </c>
      <c r="D564" s="1554">
        <v>500</v>
      </c>
      <c r="E564" s="1319" t="s">
        <v>53</v>
      </c>
      <c r="F564" s="969" t="s">
        <v>54</v>
      </c>
      <c r="G564" s="1275">
        <v>43001.680555555555</v>
      </c>
      <c r="H564" s="1275">
        <v>43001.734722222223</v>
      </c>
      <c r="I564" s="969" t="s">
        <v>54</v>
      </c>
      <c r="J564" s="969" t="s">
        <v>54</v>
      </c>
      <c r="K564" s="969" t="s">
        <v>54</v>
      </c>
      <c r="L564" s="978">
        <f>IF(RIGHT(S564)="T",(+H564-G564),0)</f>
        <v>5.4166666668606922E-2</v>
      </c>
      <c r="M564" s="978">
        <f>IF(RIGHT(S564)="U",(+H564-G564),0)</f>
        <v>0</v>
      </c>
      <c r="N564" s="978">
        <f>IF(RIGHT(S564)="C",(+H564-G564),0)</f>
        <v>0</v>
      </c>
      <c r="O564" s="978">
        <f>IF(RIGHT(S564)="D",(+H564-G564),0)</f>
        <v>0</v>
      </c>
      <c r="P564" s="969" t="s">
        <v>54</v>
      </c>
      <c r="Q564" s="969" t="s">
        <v>54</v>
      </c>
      <c r="R564" s="969" t="s">
        <v>54</v>
      </c>
      <c r="S564" s="1276" t="s">
        <v>119</v>
      </c>
      <c r="T564" s="1277" t="s">
        <v>763</v>
      </c>
      <c r="U564" s="979"/>
      <c r="V564" s="980"/>
      <c r="W564" s="981"/>
      <c r="X564" s="981"/>
      <c r="Y564" s="981"/>
      <c r="Z564" s="1256"/>
      <c r="AA564" s="982"/>
      <c r="AC564" s="1228" t="e">
        <f>VLOOKUP(B564,'AVBT_Septmber-17'!$B$18:$M$291,12,FALSE)</f>
        <v>#VALUE!</v>
      </c>
    </row>
    <row r="565" spans="1:39" s="983" customFormat="1" ht="30" customHeight="1" x14ac:dyDescent="0.25">
      <c r="A565" s="1549"/>
      <c r="B565" s="1551"/>
      <c r="C565" s="1553"/>
      <c r="D565" s="1555"/>
      <c r="E565" s="1320"/>
      <c r="F565" s="969" t="s">
        <v>54</v>
      </c>
      <c r="G565" s="568"/>
      <c r="H565" s="568"/>
      <c r="I565" s="969" t="s">
        <v>54</v>
      </c>
      <c r="J565" s="969" t="s">
        <v>54</v>
      </c>
      <c r="K565" s="969" t="s">
        <v>54</v>
      </c>
      <c r="L565" s="984">
        <f>IF(RIGHT(S565)="T",(+H565-G565),0)</f>
        <v>0</v>
      </c>
      <c r="M565" s="984">
        <f>IF(RIGHT(S565)="U",(+H565-G565),0)</f>
        <v>0</v>
      </c>
      <c r="N565" s="984">
        <f>IF(RIGHT(S565)="C",(+H565-G565),0)</f>
        <v>0</v>
      </c>
      <c r="O565" s="984">
        <f>IF(RIGHT(S565)="D",(+H565-G565),0)</f>
        <v>0</v>
      </c>
      <c r="P565" s="969" t="s">
        <v>54</v>
      </c>
      <c r="Q565" s="969" t="s">
        <v>54</v>
      </c>
      <c r="R565" s="969" t="s">
        <v>54</v>
      </c>
      <c r="S565" s="572"/>
      <c r="T565" s="985"/>
      <c r="U565" s="979"/>
      <c r="V565" s="980"/>
      <c r="W565" s="981"/>
      <c r="X565" s="981"/>
      <c r="Y565" s="981"/>
      <c r="Z565" s="1256"/>
      <c r="AA565" s="982"/>
      <c r="AC565" s="1228" t="e">
        <f>VLOOKUP(B565,'AVBT_Septmber-17'!$B$18:$M$291,12,FALSE)</f>
        <v>#N/A</v>
      </c>
    </row>
    <row r="566" spans="1:39" s="783" customFormat="1" ht="30" customHeight="1" thickBot="1" x14ac:dyDescent="0.3">
      <c r="A566" s="986"/>
      <c r="B566" s="592"/>
      <c r="C566" s="593" t="s">
        <v>56</v>
      </c>
      <c r="D566" s="592"/>
      <c r="E566" s="582"/>
      <c r="F566" s="987" t="s">
        <v>54</v>
      </c>
      <c r="G566" s="988"/>
      <c r="H566" s="988"/>
      <c r="I566" s="987" t="s">
        <v>54</v>
      </c>
      <c r="J566" s="987" t="s">
        <v>54</v>
      </c>
      <c r="K566" s="987" t="s">
        <v>54</v>
      </c>
      <c r="L566" s="989">
        <f>SUM(L564:L565)</f>
        <v>5.4166666668606922E-2</v>
      </c>
      <c r="M566" s="989">
        <f>SUM(M564:M565)</f>
        <v>0</v>
      </c>
      <c r="N566" s="989">
        <f>SUM(N564:N565)</f>
        <v>0</v>
      </c>
      <c r="O566" s="989">
        <f>SUM(O564:O565)</f>
        <v>0</v>
      </c>
      <c r="P566" s="987" t="s">
        <v>54</v>
      </c>
      <c r="Q566" s="987" t="s">
        <v>54</v>
      </c>
      <c r="R566" s="987" t="s">
        <v>54</v>
      </c>
      <c r="S566" s="990"/>
      <c r="T566" s="991"/>
      <c r="U566" s="592"/>
      <c r="V566" s="534">
        <f>$AB$15-((N566*24))</f>
        <v>720</v>
      </c>
      <c r="W566" s="976">
        <v>500</v>
      </c>
      <c r="X566" s="255"/>
      <c r="Y566" s="977">
        <f>W566</f>
        <v>500</v>
      </c>
      <c r="Z566" s="534">
        <f>(Y566*(V566-L566*24))/V566</f>
        <v>499.09722222218988</v>
      </c>
      <c r="AA566" s="226">
        <f>(Z566/Y566)*100</f>
        <v>99.819444444437977</v>
      </c>
      <c r="AB566" s="983"/>
      <c r="AC566" s="1228" t="e">
        <f>VLOOKUP(B566,'AVBT_Septmber-17'!$B$18:$M$291,12,FALSE)</f>
        <v>#N/A</v>
      </c>
    </row>
    <row r="567" spans="1:39" s="102" customFormat="1" ht="30" customHeight="1" thickBot="1" x14ac:dyDescent="0.3">
      <c r="A567" s="1380">
        <v>19</v>
      </c>
      <c r="B567" s="1365" t="s">
        <v>560</v>
      </c>
      <c r="C567" s="1382" t="s">
        <v>561</v>
      </c>
      <c r="D567" s="1484">
        <v>315</v>
      </c>
      <c r="E567" s="1349" t="s">
        <v>53</v>
      </c>
      <c r="F567" s="62" t="s">
        <v>54</v>
      </c>
      <c r="G567" s="78"/>
      <c r="H567" s="118"/>
      <c r="I567" s="62" t="s">
        <v>54</v>
      </c>
      <c r="J567" s="62" t="s">
        <v>54</v>
      </c>
      <c r="K567" s="62" t="s">
        <v>54</v>
      </c>
      <c r="L567" s="133">
        <f>IF(RIGHT(S567)="T",(+H567-G567),0)</f>
        <v>0</v>
      </c>
      <c r="M567" s="133">
        <f>IF(RIGHT(S567)="U",(+H567-G567),0)</f>
        <v>0</v>
      </c>
      <c r="N567" s="133">
        <f>IF(RIGHT(S567)="C",(+H567-G567),0)</f>
        <v>0</v>
      </c>
      <c r="O567" s="133">
        <f>IF(RIGHT(S567)="D",(+H567-G567),0)</f>
        <v>0</v>
      </c>
      <c r="P567" s="62" t="s">
        <v>54</v>
      </c>
      <c r="Q567" s="62" t="s">
        <v>54</v>
      </c>
      <c r="R567" s="62" t="s">
        <v>54</v>
      </c>
      <c r="S567" s="97"/>
      <c r="T567" s="80"/>
      <c r="U567" s="264"/>
      <c r="V567" s="99"/>
      <c r="W567" s="100"/>
      <c r="X567" s="100"/>
      <c r="Y567" s="100"/>
      <c r="Z567" s="1229"/>
      <c r="AA567" s="101"/>
      <c r="AC567" s="1228" t="e">
        <f>VLOOKUP(B567,'AVBT_Septmber-17'!$B$18:$M$291,12,FALSE)</f>
        <v>#VALUE!</v>
      </c>
    </row>
    <row r="568" spans="1:39" s="102" customFormat="1" ht="30" customHeight="1" x14ac:dyDescent="0.25">
      <c r="A568" s="1388"/>
      <c r="B568" s="1373"/>
      <c r="C568" s="1389"/>
      <c r="D568" s="1522"/>
      <c r="E568" s="1463"/>
      <c r="F568" s="62" t="s">
        <v>54</v>
      </c>
      <c r="G568" s="78"/>
      <c r="H568" s="78"/>
      <c r="I568" s="62" t="s">
        <v>54</v>
      </c>
      <c r="J568" s="62" t="s">
        <v>54</v>
      </c>
      <c r="K568" s="62" t="s">
        <v>54</v>
      </c>
      <c r="L568" s="111">
        <f>IF(RIGHT(S568)="T",(+H568-G568),0)</f>
        <v>0</v>
      </c>
      <c r="M568" s="111">
        <f>IF(RIGHT(S568)="U",(+H568-G568),0)</f>
        <v>0</v>
      </c>
      <c r="N568" s="111">
        <f>IF(RIGHT(S568)="C",(+H568-G568),0)</f>
        <v>0</v>
      </c>
      <c r="O568" s="111">
        <f>IF(RIGHT(S568)="D",(+H568-G568),0)</f>
        <v>0</v>
      </c>
      <c r="P568" s="62" t="s">
        <v>54</v>
      </c>
      <c r="Q568" s="62" t="s">
        <v>54</v>
      </c>
      <c r="R568" s="62" t="s">
        <v>54</v>
      </c>
      <c r="S568" s="97"/>
      <c r="T568" s="80"/>
      <c r="U568" s="120"/>
      <c r="V568" s="809"/>
      <c r="W568" s="810"/>
      <c r="X568" s="810"/>
      <c r="Y568" s="810"/>
      <c r="Z568" s="1230"/>
      <c r="AA568" s="811"/>
      <c r="AC568" s="1228" t="e">
        <f>VLOOKUP(B568,'AVBT_Septmber-17'!$B$18:$M$291,12,FALSE)</f>
        <v>#N/A</v>
      </c>
    </row>
    <row r="569" spans="1:39" s="38" customFormat="1" ht="30" customHeight="1" thickBot="1" x14ac:dyDescent="0.3">
      <c r="A569" s="82"/>
      <c r="B569" s="83"/>
      <c r="C569" s="84" t="s">
        <v>56</v>
      </c>
      <c r="D569" s="83"/>
      <c r="E569" s="85"/>
      <c r="F569" s="86" t="s">
        <v>54</v>
      </c>
      <c r="G569" s="87"/>
      <c r="H569" s="87"/>
      <c r="I569" s="86" t="s">
        <v>54</v>
      </c>
      <c r="J569" s="86" t="s">
        <v>54</v>
      </c>
      <c r="K569" s="86" t="s">
        <v>54</v>
      </c>
      <c r="L569" s="88">
        <f>SUM(L567:L568)</f>
        <v>0</v>
      </c>
      <c r="M569" s="88">
        <f>SUM(M567:M568)</f>
        <v>0</v>
      </c>
      <c r="N569" s="88">
        <f>SUM(N567:N568)</f>
        <v>0</v>
      </c>
      <c r="O569" s="88">
        <f>SUM(O567:O568)</f>
        <v>0</v>
      </c>
      <c r="P569" s="86" t="s">
        <v>54</v>
      </c>
      <c r="Q569" s="86" t="s">
        <v>54</v>
      </c>
      <c r="R569" s="86" t="s">
        <v>54</v>
      </c>
      <c r="S569" s="195"/>
      <c r="T569" s="116"/>
      <c r="U569" s="83"/>
      <c r="V569" s="128">
        <f>$AB$15-((N569*24))</f>
        <v>720</v>
      </c>
      <c r="W569" s="505">
        <v>315</v>
      </c>
      <c r="X569" s="185"/>
      <c r="Y569" s="198">
        <f>W569</f>
        <v>315</v>
      </c>
      <c r="Z569" s="128">
        <f>(Y569*(V569-L569*24))/V569</f>
        <v>315</v>
      </c>
      <c r="AA569" s="95">
        <f>(Z569/Y569)*100</f>
        <v>100</v>
      </c>
      <c r="AB569" s="102"/>
      <c r="AC569" s="1228" t="e">
        <f>VLOOKUP(B569,'AVBT_Septmber-17'!$B$18:$M$291,12,FALSE)</f>
        <v>#N/A</v>
      </c>
    </row>
    <row r="570" spans="1:39" s="102" customFormat="1" ht="30" customHeight="1" thickBot="1" x14ac:dyDescent="0.3">
      <c r="A570" s="1380">
        <v>19</v>
      </c>
      <c r="B570" s="1365" t="s">
        <v>562</v>
      </c>
      <c r="C570" s="1382" t="s">
        <v>563</v>
      </c>
      <c r="D570" s="1484">
        <v>315</v>
      </c>
      <c r="E570" s="1349" t="s">
        <v>53</v>
      </c>
      <c r="F570" s="62" t="s">
        <v>54</v>
      </c>
      <c r="G570" s="1275">
        <v>42990.513888888891</v>
      </c>
      <c r="H570" s="1275">
        <v>42990.556944444441</v>
      </c>
      <c r="I570" s="62" t="s">
        <v>54</v>
      </c>
      <c r="J570" s="62" t="s">
        <v>54</v>
      </c>
      <c r="K570" s="62" t="s">
        <v>54</v>
      </c>
      <c r="L570" s="133">
        <f>IF(RIGHT(S570)="T",(+H570-G570),0)</f>
        <v>0</v>
      </c>
      <c r="M570" s="133">
        <f>IF(RIGHT(S570)="U",(+H570-G570),0)</f>
        <v>4.3055555550381541E-2</v>
      </c>
      <c r="N570" s="133">
        <f>IF(RIGHT(S570)="C",(+H570-G570),0)</f>
        <v>0</v>
      </c>
      <c r="O570" s="133">
        <f>IF(RIGHT(S570)="D",(+H570-G570),0)</f>
        <v>0</v>
      </c>
      <c r="P570" s="62" t="s">
        <v>54</v>
      </c>
      <c r="Q570" s="62" t="s">
        <v>54</v>
      </c>
      <c r="R570" s="62" t="s">
        <v>54</v>
      </c>
      <c r="S570" s="1276" t="s">
        <v>765</v>
      </c>
      <c r="T570" s="1277" t="s">
        <v>766</v>
      </c>
      <c r="U570" s="264"/>
      <c r="V570" s="99"/>
      <c r="W570" s="100"/>
      <c r="X570" s="100"/>
      <c r="Y570" s="100"/>
      <c r="Z570" s="1229"/>
      <c r="AA570" s="101"/>
      <c r="AC570" s="1228" t="e">
        <f>VLOOKUP(B570,'AVBT_Septmber-17'!$B$18:$M$291,12,FALSE)</f>
        <v>#VALUE!</v>
      </c>
    </row>
    <row r="571" spans="1:39" s="102" customFormat="1" ht="30" customHeight="1" x14ac:dyDescent="0.25">
      <c r="A571" s="1388"/>
      <c r="B571" s="1373"/>
      <c r="C571" s="1389"/>
      <c r="D571" s="1522"/>
      <c r="E571" s="1463"/>
      <c r="F571" s="62" t="s">
        <v>54</v>
      </c>
      <c r="G571" s="78"/>
      <c r="H571" s="78"/>
      <c r="I571" s="62" t="s">
        <v>54</v>
      </c>
      <c r="J571" s="62" t="s">
        <v>54</v>
      </c>
      <c r="K571" s="62" t="s">
        <v>54</v>
      </c>
      <c r="L571" s="111">
        <f>IF(RIGHT(S571)="T",(+H571-G571),0)</f>
        <v>0</v>
      </c>
      <c r="M571" s="111">
        <f>IF(RIGHT(S571)="U",(+H571-G571),0)</f>
        <v>0</v>
      </c>
      <c r="N571" s="111">
        <f>IF(RIGHT(S571)="C",(+H571-G571),0)</f>
        <v>0</v>
      </c>
      <c r="O571" s="111">
        <f>IF(RIGHT(S571)="D",(+H571-G571),0)</f>
        <v>0</v>
      </c>
      <c r="P571" s="62" t="s">
        <v>54</v>
      </c>
      <c r="Q571" s="62" t="s">
        <v>54</v>
      </c>
      <c r="R571" s="62" t="s">
        <v>54</v>
      </c>
      <c r="S571" s="97"/>
      <c r="T571" s="80"/>
      <c r="U571" s="120"/>
      <c r="V571" s="809"/>
      <c r="W571" s="810"/>
      <c r="X571" s="810"/>
      <c r="Y571" s="810"/>
      <c r="Z571" s="1230"/>
      <c r="AA571" s="811"/>
      <c r="AC571" s="1228" t="e">
        <f>VLOOKUP(B571,'AVBT_Septmber-17'!$B$18:$M$291,12,FALSE)</f>
        <v>#N/A</v>
      </c>
    </row>
    <row r="572" spans="1:39" s="38" customFormat="1" ht="30" customHeight="1" thickBot="1" x14ac:dyDescent="0.3">
      <c r="A572" s="82"/>
      <c r="B572" s="83"/>
      <c r="C572" s="84" t="s">
        <v>56</v>
      </c>
      <c r="D572" s="83"/>
      <c r="E572" s="85"/>
      <c r="F572" s="86" t="s">
        <v>54</v>
      </c>
      <c r="G572" s="87"/>
      <c r="H572" s="87"/>
      <c r="I572" s="86" t="s">
        <v>54</v>
      </c>
      <c r="J572" s="86" t="s">
        <v>54</v>
      </c>
      <c r="K572" s="86" t="s">
        <v>54</v>
      </c>
      <c r="L572" s="88">
        <f>SUM(L570:L571)</f>
        <v>0</v>
      </c>
      <c r="M572" s="88">
        <f>SUM(M570:M571)</f>
        <v>4.3055555550381541E-2</v>
      </c>
      <c r="N572" s="88">
        <f>SUM(N570:N571)</f>
        <v>0</v>
      </c>
      <c r="O572" s="88">
        <f>SUM(O570:O571)</f>
        <v>0</v>
      </c>
      <c r="P572" s="86" t="s">
        <v>54</v>
      </c>
      <c r="Q572" s="86" t="s">
        <v>54</v>
      </c>
      <c r="R572" s="86" t="s">
        <v>54</v>
      </c>
      <c r="S572" s="195"/>
      <c r="T572" s="116"/>
      <c r="U572" s="83"/>
      <c r="V572" s="128">
        <f>$AB$15-((N572*24))</f>
        <v>720</v>
      </c>
      <c r="W572" s="505">
        <v>315</v>
      </c>
      <c r="X572" s="185"/>
      <c r="Y572" s="198">
        <f>W572</f>
        <v>315</v>
      </c>
      <c r="Z572" s="128">
        <f>(Y572*(V572-L572*24))/V572</f>
        <v>315</v>
      </c>
      <c r="AA572" s="95">
        <f>(Z572/Y572)*100</f>
        <v>100</v>
      </c>
      <c r="AB572" s="102"/>
      <c r="AC572" s="1228" t="e">
        <f>VLOOKUP(B572,'AVBT_Septmber-17'!$B$18:$M$291,12,FALSE)</f>
        <v>#N/A</v>
      </c>
    </row>
    <row r="573" spans="1:39" s="76" customFormat="1" ht="30" customHeight="1" x14ac:dyDescent="0.25">
      <c r="A573" s="1040">
        <v>20</v>
      </c>
      <c r="B573" s="1339" t="s">
        <v>375</v>
      </c>
      <c r="C573" s="1346" t="s">
        <v>376</v>
      </c>
      <c r="D573" s="1343">
        <v>315</v>
      </c>
      <c r="E573" s="1030" t="s">
        <v>53</v>
      </c>
      <c r="F573" s="62" t="s">
        <v>54</v>
      </c>
      <c r="G573" s="1275">
        <v>42979.717361111114</v>
      </c>
      <c r="H573" s="1275">
        <v>42979.74722222222</v>
      </c>
      <c r="I573" s="358"/>
      <c r="J573" s="358"/>
      <c r="K573" s="358"/>
      <c r="L573" s="133">
        <f>IF(RIGHT(S573)="T",(+H573-G573),0)</f>
        <v>2.9861111106583849E-2</v>
      </c>
      <c r="M573" s="133">
        <f>IF(RIGHT(S573)="U",(+H573-G573),0)</f>
        <v>0</v>
      </c>
      <c r="N573" s="133">
        <f>IF(RIGHT(S573)="C",(+H573-G573),0)</f>
        <v>0</v>
      </c>
      <c r="O573" s="133">
        <f>IF(RIGHT(S573)="D",(+H573-G573),0)</f>
        <v>0</v>
      </c>
      <c r="P573" s="66"/>
      <c r="Q573" s="66"/>
      <c r="R573" s="66"/>
      <c r="S573" s="1276" t="s">
        <v>598</v>
      </c>
      <c r="T573" s="1277" t="s">
        <v>767</v>
      </c>
      <c r="U573" s="66"/>
      <c r="V573" s="125"/>
      <c r="W573" s="1034"/>
      <c r="X573" s="1020"/>
      <c r="Y573" s="126"/>
      <c r="Z573" s="125"/>
      <c r="AA573" s="127"/>
      <c r="AB573" s="326"/>
      <c r="AC573" s="1228" t="e">
        <f>VLOOKUP(B573,'AVBT_Septmber-17'!$B$18:$M$291,12,FALSE)</f>
        <v>#VALUE!</v>
      </c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</row>
    <row r="574" spans="1:39" s="76" customFormat="1" ht="30" customHeight="1" x14ac:dyDescent="0.25">
      <c r="A574" s="1286"/>
      <c r="B574" s="1511"/>
      <c r="C574" s="1348"/>
      <c r="D574" s="1344"/>
      <c r="E574" s="1284"/>
      <c r="F574" s="77"/>
      <c r="G574" s="1275">
        <v>42994.395833333336</v>
      </c>
      <c r="H574" s="1275">
        <v>42994.957638888889</v>
      </c>
      <c r="I574" s="360"/>
      <c r="J574" s="360"/>
      <c r="K574" s="360"/>
      <c r="L574" s="111">
        <f>IF(RIGHT(S574)="T",(+H574-G574),0)</f>
        <v>0.56180555555329192</v>
      </c>
      <c r="M574" s="111">
        <f>IF(RIGHT(S574)="U",(+H574-G574),0)</f>
        <v>0</v>
      </c>
      <c r="N574" s="111">
        <f>IF(RIGHT(S574)="C",(+H574-G574),0)</f>
        <v>0</v>
      </c>
      <c r="O574" s="111">
        <f>IF(RIGHT(S574)="D",(+H574-G574),0)</f>
        <v>0</v>
      </c>
      <c r="P574" s="65"/>
      <c r="Q574" s="65"/>
      <c r="R574" s="65"/>
      <c r="S574" s="1276" t="s">
        <v>81</v>
      </c>
      <c r="T574" s="1277" t="s">
        <v>720</v>
      </c>
      <c r="U574" s="65"/>
      <c r="V574" s="201"/>
      <c r="W574" s="1285"/>
      <c r="X574" s="1281"/>
      <c r="Y574" s="202"/>
      <c r="Z574" s="201"/>
      <c r="AA574" s="249"/>
      <c r="AB574" s="326"/>
      <c r="AC574" s="1228" t="e">
        <f>VLOOKUP(B574,'AVBT_Septmber-17'!$B$18:$M$291,12,FALSE)</f>
        <v>#N/A</v>
      </c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</row>
    <row r="575" spans="1:39" s="38" customFormat="1" ht="30" customHeight="1" thickBot="1" x14ac:dyDescent="0.3">
      <c r="A575" s="82"/>
      <c r="B575" s="83"/>
      <c r="C575" s="84" t="s">
        <v>56</v>
      </c>
      <c r="D575" s="83"/>
      <c r="E575" s="85"/>
      <c r="F575" s="86" t="s">
        <v>54</v>
      </c>
      <c r="G575" s="87"/>
      <c r="H575" s="87"/>
      <c r="I575" s="86" t="s">
        <v>54</v>
      </c>
      <c r="J575" s="86" t="s">
        <v>54</v>
      </c>
      <c r="K575" s="86" t="s">
        <v>54</v>
      </c>
      <c r="L575" s="88">
        <f>SUM(L573:L574)</f>
        <v>0.59166666665987577</v>
      </c>
      <c r="M575" s="88">
        <f t="shared" ref="M575:N575" si="34">SUM(M573:M574)</f>
        <v>0</v>
      </c>
      <c r="N575" s="88">
        <f t="shared" si="34"/>
        <v>0</v>
      </c>
      <c r="O575" s="88">
        <f>SUM(O573:O574)</f>
        <v>0</v>
      </c>
      <c r="P575" s="86" t="s">
        <v>54</v>
      </c>
      <c r="Q575" s="86" t="s">
        <v>54</v>
      </c>
      <c r="R575" s="86" t="s">
        <v>54</v>
      </c>
      <c r="S575" s="195"/>
      <c r="T575" s="116"/>
      <c r="U575" s="83"/>
      <c r="V575" s="128">
        <f>$AB$15-((N575*24))</f>
        <v>720</v>
      </c>
      <c r="W575" s="505">
        <v>315</v>
      </c>
      <c r="X575" s="185"/>
      <c r="Y575" s="198">
        <f>W575</f>
        <v>315</v>
      </c>
      <c r="Z575" s="128">
        <f>(Y575*(V575-L575*24))/V575</f>
        <v>308.7875000000713</v>
      </c>
      <c r="AA575" s="95">
        <f>(Z575/Y575)*100</f>
        <v>98.027777777800424</v>
      </c>
      <c r="AB575" s="102"/>
      <c r="AC575" s="1228" t="e">
        <f>VLOOKUP(B575,'AVBT_Septmber-17'!$B$18:$M$291,12,FALSE)</f>
        <v>#N/A</v>
      </c>
    </row>
    <row r="576" spans="1:39" s="76" customFormat="1" ht="30" customHeight="1" thickBot="1" x14ac:dyDescent="0.3">
      <c r="A576" s="392">
        <v>21</v>
      </c>
      <c r="B576" s="1339" t="s">
        <v>377</v>
      </c>
      <c r="C576" s="1346" t="s">
        <v>378</v>
      </c>
      <c r="D576" s="1343">
        <v>315</v>
      </c>
      <c r="E576" s="85" t="s">
        <v>53</v>
      </c>
      <c r="F576" s="62" t="s">
        <v>54</v>
      </c>
      <c r="G576" s="1275">
        <v>42979.717361111114</v>
      </c>
      <c r="H576" s="1275">
        <v>42979.74722222222</v>
      </c>
      <c r="I576" s="358"/>
      <c r="J576" s="358"/>
      <c r="K576" s="358"/>
      <c r="L576" s="133">
        <f>IF(RIGHT(S576)="T",(+H576-G576),0)</f>
        <v>2.9861111106583849E-2</v>
      </c>
      <c r="M576" s="133">
        <f>IF(RIGHT(S576)="U",(+H576-G576),0)</f>
        <v>0</v>
      </c>
      <c r="N576" s="133">
        <f>IF(RIGHT(S576)="C",(+H576-G576),0)</f>
        <v>0</v>
      </c>
      <c r="O576" s="133">
        <f>IF(RIGHT(S576)="D",(+H576-G576),0)</f>
        <v>0</v>
      </c>
      <c r="P576" s="66"/>
      <c r="Q576" s="66"/>
      <c r="R576" s="66"/>
      <c r="S576" s="1276" t="s">
        <v>598</v>
      </c>
      <c r="T576" s="1277" t="s">
        <v>767</v>
      </c>
      <c r="U576" s="66"/>
      <c r="V576" s="125"/>
      <c r="W576" s="1034"/>
      <c r="X576" s="1020"/>
      <c r="Y576" s="126"/>
      <c r="Z576" s="125"/>
      <c r="AA576" s="127"/>
      <c r="AB576" s="326"/>
      <c r="AC576" s="1228" t="e">
        <f>VLOOKUP(B576,'AVBT_Septmber-17'!$B$18:$M$291,12,FALSE)</f>
        <v>#VALUE!</v>
      </c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</row>
    <row r="577" spans="1:39" s="76" customFormat="1" ht="30" customHeight="1" thickBot="1" x14ac:dyDescent="0.3">
      <c r="A577" s="1049"/>
      <c r="B577" s="1340"/>
      <c r="C577" s="1347"/>
      <c r="D577" s="1345"/>
      <c r="E577" s="85"/>
      <c r="F577" s="77"/>
      <c r="G577" s="78"/>
      <c r="H577" s="78"/>
      <c r="I577" s="360"/>
      <c r="J577" s="360"/>
      <c r="K577" s="360"/>
      <c r="L577" s="111">
        <f>IF(RIGHT(S577)="T",(+H577-G577),0)</f>
        <v>0</v>
      </c>
      <c r="M577" s="111">
        <f>IF(RIGHT(S577)="U",(+H577-G577),0)</f>
        <v>0</v>
      </c>
      <c r="N577" s="111">
        <f>IF(RIGHT(S577)="C",(+H577-G577),0)</f>
        <v>0</v>
      </c>
      <c r="O577" s="111">
        <f>IF(RIGHT(S577)="D",(+H577-G577),0)</f>
        <v>0</v>
      </c>
      <c r="P577" s="65"/>
      <c r="Q577" s="65"/>
      <c r="R577" s="65"/>
      <c r="S577" s="866"/>
      <c r="T577" s="80"/>
      <c r="U577" s="65"/>
      <c r="V577" s="201"/>
      <c r="W577" s="1035"/>
      <c r="X577" s="1021"/>
      <c r="Y577" s="202"/>
      <c r="Z577" s="201"/>
      <c r="AA577" s="249"/>
      <c r="AB577" s="326"/>
      <c r="AC577" s="1228" t="e">
        <f>VLOOKUP(B577,'AVBT_Septmber-17'!$B$18:$M$291,12,FALSE)</f>
        <v>#N/A</v>
      </c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</row>
    <row r="578" spans="1:39" s="76" customFormat="1" ht="30" customHeight="1" thickBot="1" x14ac:dyDescent="0.3">
      <c r="A578" s="82"/>
      <c r="B578" s="83"/>
      <c r="C578" s="84" t="s">
        <v>56</v>
      </c>
      <c r="D578" s="83"/>
      <c r="E578" s="85"/>
      <c r="F578" s="86" t="s">
        <v>54</v>
      </c>
      <c r="G578" s="87"/>
      <c r="H578" s="87"/>
      <c r="I578" s="86" t="s">
        <v>54</v>
      </c>
      <c r="J578" s="86" t="s">
        <v>54</v>
      </c>
      <c r="K578" s="86" t="s">
        <v>54</v>
      </c>
      <c r="L578" s="88">
        <f>SUM(L576:L577)</f>
        <v>2.9861111106583849E-2</v>
      </c>
      <c r="M578" s="88">
        <f>SUM(M576:M577)</f>
        <v>0</v>
      </c>
      <c r="N578" s="88">
        <f>SUM(N576:N577)</f>
        <v>0</v>
      </c>
      <c r="O578" s="88">
        <f>SUM(O576:O577)</f>
        <v>0</v>
      </c>
      <c r="P578" s="86" t="s">
        <v>54</v>
      </c>
      <c r="Q578" s="86" t="s">
        <v>54</v>
      </c>
      <c r="R578" s="86" t="s">
        <v>54</v>
      </c>
      <c r="S578" s="195"/>
      <c r="T578" s="116"/>
      <c r="U578" s="83"/>
      <c r="V578" s="128">
        <f>$AB$15-((N578*24))</f>
        <v>720</v>
      </c>
      <c r="W578" s="505">
        <v>315</v>
      </c>
      <c r="X578" s="185"/>
      <c r="Y578" s="198">
        <f>W578</f>
        <v>315</v>
      </c>
      <c r="Z578" s="128">
        <f>(Y578*(V578-L578*24))/V578</f>
        <v>314.68645833338087</v>
      </c>
      <c r="AA578" s="95">
        <f>(Z578/Y578)*100</f>
        <v>99.900462962978054</v>
      </c>
      <c r="AB578" s="326"/>
      <c r="AC578" s="1228" t="e">
        <f>VLOOKUP(B578,'AVBT_Septmber-17'!$B$18:$M$291,12,FALSE)</f>
        <v>#N/A</v>
      </c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</row>
    <row r="579" spans="1:39" s="76" customFormat="1" ht="30" customHeight="1" thickBot="1" x14ac:dyDescent="0.3">
      <c r="A579" s="392">
        <v>21</v>
      </c>
      <c r="B579" s="1339" t="s">
        <v>601</v>
      </c>
      <c r="C579" s="1346" t="s">
        <v>600</v>
      </c>
      <c r="D579" s="1343">
        <v>315</v>
      </c>
      <c r="E579" s="85" t="s">
        <v>53</v>
      </c>
      <c r="F579" s="62" t="s">
        <v>54</v>
      </c>
      <c r="G579" s="1275">
        <v>42979.717361111114</v>
      </c>
      <c r="H579" s="1275">
        <v>42981.783333333333</v>
      </c>
      <c r="I579" s="358"/>
      <c r="J579" s="358"/>
      <c r="K579" s="358"/>
      <c r="L579" s="133">
        <f>IF(RIGHT(S579)="T",(+H579-G579),0)</f>
        <v>2.0659722222189885</v>
      </c>
      <c r="M579" s="133">
        <f>IF(RIGHT(S579)="U",(+H579-G579),0)</f>
        <v>0</v>
      </c>
      <c r="N579" s="133">
        <f>IF(RIGHT(S579)="C",(+H579-G579),0)</f>
        <v>0</v>
      </c>
      <c r="O579" s="133">
        <f>IF(RIGHT(S579)="D",(+H579-G579),0)</f>
        <v>0</v>
      </c>
      <c r="P579" s="66"/>
      <c r="Q579" s="66"/>
      <c r="R579" s="66"/>
      <c r="S579" s="1276" t="s">
        <v>598</v>
      </c>
      <c r="T579" s="1277" t="s">
        <v>768</v>
      </c>
      <c r="U579" s="66"/>
      <c r="V579" s="125"/>
      <c r="W579" s="1034"/>
      <c r="X579" s="1020"/>
      <c r="Y579" s="126"/>
      <c r="Z579" s="125"/>
      <c r="AA579" s="127"/>
      <c r="AB579" s="326"/>
      <c r="AC579" s="1228" t="e">
        <f>VLOOKUP(B579,'AVBT_Septmber-17'!$B$18:$M$291,12,FALSE)</f>
        <v>#VALUE!</v>
      </c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</row>
    <row r="580" spans="1:39" s="76" customFormat="1" ht="30" customHeight="1" thickBot="1" x14ac:dyDescent="0.3">
      <c r="A580" s="1049"/>
      <c r="B580" s="1340"/>
      <c r="C580" s="1347"/>
      <c r="D580" s="1345"/>
      <c r="E580" s="85"/>
      <c r="F580" s="77"/>
      <c r="G580" s="78"/>
      <c r="H580" s="78"/>
      <c r="I580" s="360"/>
      <c r="J580" s="360"/>
      <c r="K580" s="360"/>
      <c r="L580" s="111">
        <f>IF(RIGHT(S580)="T",(+H580-G580),0)</f>
        <v>0</v>
      </c>
      <c r="M580" s="111">
        <f>IF(RIGHT(S580)="U",(+H580-G580),0)</f>
        <v>0</v>
      </c>
      <c r="N580" s="111">
        <f>IF(RIGHT(S580)="C",(+H580-G580),0)</f>
        <v>0</v>
      </c>
      <c r="O580" s="111">
        <f>IF(RIGHT(S580)="D",(+H580-G580),0)</f>
        <v>0</v>
      </c>
      <c r="P580" s="65"/>
      <c r="Q580" s="65"/>
      <c r="R580" s="65"/>
      <c r="S580" s="866"/>
      <c r="T580" s="80"/>
      <c r="U580" s="65"/>
      <c r="V580" s="201"/>
      <c r="W580" s="1035"/>
      <c r="X580" s="1021"/>
      <c r="Y580" s="202"/>
      <c r="Z580" s="201"/>
      <c r="AA580" s="249"/>
      <c r="AB580" s="326"/>
      <c r="AC580" s="1228" t="e">
        <f>VLOOKUP(B580,'AVBT_Septmber-17'!$B$18:$M$291,12,FALSE)</f>
        <v>#N/A</v>
      </c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</row>
    <row r="581" spans="1:39" s="76" customFormat="1" ht="30" customHeight="1" thickBot="1" x14ac:dyDescent="0.3">
      <c r="A581" s="82"/>
      <c r="B581" s="83"/>
      <c r="C581" s="84" t="s">
        <v>56</v>
      </c>
      <c r="D581" s="83"/>
      <c r="E581" s="85"/>
      <c r="F581" s="86" t="s">
        <v>54</v>
      </c>
      <c r="G581" s="87"/>
      <c r="H581" s="87"/>
      <c r="I581" s="86" t="s">
        <v>54</v>
      </c>
      <c r="J581" s="86" t="s">
        <v>54</v>
      </c>
      <c r="K581" s="86" t="s">
        <v>54</v>
      </c>
      <c r="L581" s="88">
        <f>SUM(L579:L580)</f>
        <v>2.0659722222189885</v>
      </c>
      <c r="M581" s="88">
        <f>SUM(M579:M580)</f>
        <v>0</v>
      </c>
      <c r="N581" s="88">
        <f>SUM(N579:N580)</f>
        <v>0</v>
      </c>
      <c r="O581" s="88">
        <f>SUM(O579:O580)</f>
        <v>0</v>
      </c>
      <c r="P581" s="86" t="s">
        <v>54</v>
      </c>
      <c r="Q581" s="86" t="s">
        <v>54</v>
      </c>
      <c r="R581" s="86" t="s">
        <v>54</v>
      </c>
      <c r="S581" s="195"/>
      <c r="T581" s="116"/>
      <c r="U581" s="83"/>
      <c r="V581" s="128">
        <f>$AB$15-((N581*24))</f>
        <v>720</v>
      </c>
      <c r="W581" s="505">
        <v>500</v>
      </c>
      <c r="X581" s="185"/>
      <c r="Y581" s="198">
        <f>W581</f>
        <v>500</v>
      </c>
      <c r="Z581" s="128">
        <f>(Y581*(V581-L581*24))/V581</f>
        <v>465.56712962968351</v>
      </c>
      <c r="AA581" s="95">
        <f>(Z581/Y581)*100</f>
        <v>93.113425925936696</v>
      </c>
      <c r="AB581" s="326"/>
      <c r="AC581" s="1228" t="e">
        <f>VLOOKUP(B581,'AVBT_Septmber-17'!$B$18:$M$291,12,FALSE)</f>
        <v>#N/A</v>
      </c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</row>
    <row r="582" spans="1:39" s="76" customFormat="1" ht="30" customHeight="1" thickBot="1" x14ac:dyDescent="0.3">
      <c r="A582" s="392">
        <v>22</v>
      </c>
      <c r="B582" s="1317" t="s">
        <v>379</v>
      </c>
      <c r="C582" s="590" t="s">
        <v>380</v>
      </c>
      <c r="D582" s="1034">
        <v>315</v>
      </c>
      <c r="E582" s="85" t="s">
        <v>53</v>
      </c>
      <c r="F582" s="62" t="s">
        <v>54</v>
      </c>
      <c r="G582" s="1275">
        <v>43007.447916666664</v>
      </c>
      <c r="H582" s="1275">
        <v>43007.801388888889</v>
      </c>
      <c r="I582" s="358"/>
      <c r="J582" s="358"/>
      <c r="K582" s="358"/>
      <c r="L582" s="133">
        <f>IF(RIGHT(S582)="T",(+H582-G582),0)</f>
        <v>0.35347222222480923</v>
      </c>
      <c r="M582" s="133">
        <f>IF(RIGHT(S582)="U",(+H582-G582),0)</f>
        <v>0</v>
      </c>
      <c r="N582" s="133">
        <f>IF(RIGHT(S582)="C",(+H582-G582),0)</f>
        <v>0</v>
      </c>
      <c r="O582" s="133">
        <f>IF(RIGHT(S582)="D",(+H582-G582),0)</f>
        <v>0</v>
      </c>
      <c r="P582" s="66"/>
      <c r="Q582" s="66"/>
      <c r="R582" s="66"/>
      <c r="S582" s="1276" t="s">
        <v>81</v>
      </c>
      <c r="T582" s="1277" t="s">
        <v>720</v>
      </c>
      <c r="U582" s="66"/>
      <c r="V582" s="125"/>
      <c r="W582" s="1034"/>
      <c r="X582" s="1020"/>
      <c r="Y582" s="126"/>
      <c r="Z582" s="125"/>
      <c r="AA582" s="127"/>
      <c r="AB582" s="326"/>
      <c r="AC582" s="1228" t="e">
        <f>VLOOKUP(B582,'AVBT_Septmber-17'!$B$18:$M$291,12,FALSE)</f>
        <v>#VALUE!</v>
      </c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</row>
    <row r="583" spans="1:39" s="76" customFormat="1" ht="30" customHeight="1" thickBot="1" x14ac:dyDescent="0.3">
      <c r="A583" s="82"/>
      <c r="B583" s="83"/>
      <c r="C583" s="84" t="s">
        <v>56</v>
      </c>
      <c r="D583" s="83"/>
      <c r="E583" s="85"/>
      <c r="F583" s="86" t="s">
        <v>54</v>
      </c>
      <c r="G583" s="87"/>
      <c r="H583" s="87"/>
      <c r="I583" s="86" t="s">
        <v>54</v>
      </c>
      <c r="J583" s="86" t="s">
        <v>54</v>
      </c>
      <c r="K583" s="86" t="s">
        <v>54</v>
      </c>
      <c r="L583" s="88">
        <f>SUM(L582:L582)</f>
        <v>0.35347222222480923</v>
      </c>
      <c r="M583" s="88">
        <f>SUM(M582:M582)</f>
        <v>0</v>
      </c>
      <c r="N583" s="88">
        <f>SUM(N582:N582)</f>
        <v>0</v>
      </c>
      <c r="O583" s="88">
        <f>SUM(O582:O582)</f>
        <v>0</v>
      </c>
      <c r="P583" s="86" t="s">
        <v>54</v>
      </c>
      <c r="Q583" s="86" t="s">
        <v>54</v>
      </c>
      <c r="R583" s="86" t="s">
        <v>54</v>
      </c>
      <c r="S583" s="195"/>
      <c r="T583" s="116"/>
      <c r="U583" s="83"/>
      <c r="V583" s="128">
        <f>$AB$15-((N583*24))</f>
        <v>720</v>
      </c>
      <c r="W583" s="823">
        <v>315</v>
      </c>
      <c r="X583" s="824"/>
      <c r="Y583" s="825">
        <f>W583</f>
        <v>315</v>
      </c>
      <c r="Z583" s="128">
        <f>(Y583*(V583-L583*24))/V583</f>
        <v>311.2885416666395</v>
      </c>
      <c r="AA583" s="955">
        <f>(Z583/Y583)*100</f>
        <v>98.821759259250641</v>
      </c>
      <c r="AB583" s="326"/>
      <c r="AC583" s="1228" t="e">
        <f>VLOOKUP(B583,'AVBT_Septmber-17'!$B$18:$M$291,12,FALSE)</f>
        <v>#N/A</v>
      </c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</row>
    <row r="584" spans="1:39" s="76" customFormat="1" ht="30" customHeight="1" thickBot="1" x14ac:dyDescent="0.3">
      <c r="A584" s="392">
        <v>23</v>
      </c>
      <c r="B584" s="261" t="s">
        <v>383</v>
      </c>
      <c r="C584" s="590" t="s">
        <v>382</v>
      </c>
      <c r="D584" s="1034">
        <v>315</v>
      </c>
      <c r="E584" s="85" t="s">
        <v>53</v>
      </c>
      <c r="F584" s="62" t="s">
        <v>54</v>
      </c>
      <c r="G584" s="1275">
        <v>43005.393750000003</v>
      </c>
      <c r="H584" s="1275">
        <v>43005.8125</v>
      </c>
      <c r="I584" s="358"/>
      <c r="J584" s="358"/>
      <c r="K584" s="358"/>
      <c r="L584" s="133">
        <f>IF(RIGHT(S584)="T",(+H584-G584),0)</f>
        <v>0.41874999999708962</v>
      </c>
      <c r="M584" s="133">
        <f>IF(RIGHT(S584)="U",(+H584-G584),0)</f>
        <v>0</v>
      </c>
      <c r="N584" s="133">
        <f>IF(RIGHT(S584)="C",(+H584-G584),0)</f>
        <v>0</v>
      </c>
      <c r="O584" s="133">
        <f>IF(RIGHT(S584)="D",(+H584-G584),0)</f>
        <v>0</v>
      </c>
      <c r="P584" s="66"/>
      <c r="Q584" s="66"/>
      <c r="R584" s="66"/>
      <c r="S584" s="1276" t="s">
        <v>81</v>
      </c>
      <c r="T584" s="1277" t="s">
        <v>599</v>
      </c>
      <c r="U584" s="66"/>
      <c r="V584" s="125"/>
      <c r="W584" s="1034"/>
      <c r="X584" s="1020"/>
      <c r="Y584" s="126"/>
      <c r="Z584" s="125"/>
      <c r="AA584" s="127"/>
      <c r="AB584" s="326"/>
      <c r="AC584" s="1228" t="e">
        <f>VLOOKUP(B584,'AVBT_Septmber-17'!$B$18:$M$291,12,FALSE)</f>
        <v>#VALUE!</v>
      </c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</row>
    <row r="585" spans="1:39" s="76" customFormat="1" ht="30" customHeight="1" thickBot="1" x14ac:dyDescent="0.3">
      <c r="A585" s="82"/>
      <c r="B585" s="83"/>
      <c r="C585" s="84" t="s">
        <v>56</v>
      </c>
      <c r="D585" s="83"/>
      <c r="E585" s="85"/>
      <c r="F585" s="86" t="s">
        <v>54</v>
      </c>
      <c r="G585" s="87"/>
      <c r="H585" s="87"/>
      <c r="I585" s="86" t="s">
        <v>54</v>
      </c>
      <c r="J585" s="86" t="s">
        <v>54</v>
      </c>
      <c r="K585" s="86" t="s">
        <v>54</v>
      </c>
      <c r="L585" s="88">
        <f>SUM(L584:L584)</f>
        <v>0.41874999999708962</v>
      </c>
      <c r="M585" s="88">
        <f>SUM(M584:M584)</f>
        <v>0</v>
      </c>
      <c r="N585" s="88">
        <f>SUM(N584:N584)</f>
        <v>0</v>
      </c>
      <c r="O585" s="88">
        <f>SUM(O584:O584)</f>
        <v>0</v>
      </c>
      <c r="P585" s="86" t="s">
        <v>54</v>
      </c>
      <c r="Q585" s="86" t="s">
        <v>54</v>
      </c>
      <c r="R585" s="86" t="s">
        <v>54</v>
      </c>
      <c r="S585" s="195"/>
      <c r="T585" s="116"/>
      <c r="U585" s="83"/>
      <c r="V585" s="128">
        <f>$AB$15-((N585*24))</f>
        <v>720</v>
      </c>
      <c r="W585" s="823">
        <v>315</v>
      </c>
      <c r="X585" s="824"/>
      <c r="Y585" s="825">
        <f>W585</f>
        <v>315</v>
      </c>
      <c r="Z585" s="128">
        <f>(Y585*(V585-L585*24))/V585</f>
        <v>310.60312500003056</v>
      </c>
      <c r="AA585" s="1004">
        <f>(Z585/Y585)*100</f>
        <v>98.604166666676363</v>
      </c>
      <c r="AB585" s="800"/>
      <c r="AC585" s="1228" t="e">
        <f>VLOOKUP(B585,'AVBT_Septmber-17'!$B$18:$M$291,12,FALSE)</f>
        <v>#N/A</v>
      </c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</row>
    <row r="586" spans="1:39" s="76" customFormat="1" ht="30" customHeight="1" thickBot="1" x14ac:dyDescent="0.3">
      <c r="A586" s="392">
        <v>24</v>
      </c>
      <c r="B586" s="1317" t="s">
        <v>381</v>
      </c>
      <c r="C586" s="590" t="s">
        <v>384</v>
      </c>
      <c r="D586" s="1034">
        <v>315</v>
      </c>
      <c r="E586" s="85" t="s">
        <v>53</v>
      </c>
      <c r="F586" s="62" t="s">
        <v>54</v>
      </c>
      <c r="G586" s="1275">
        <v>43006.427777777775</v>
      </c>
      <c r="H586" s="1275">
        <v>43006.746527777781</v>
      </c>
      <c r="I586" s="358"/>
      <c r="J586" s="358"/>
      <c r="K586" s="358"/>
      <c r="L586" s="133">
        <f>IF(RIGHT(S586)="T",(+H586-G586),0)</f>
        <v>0.31875000000582077</v>
      </c>
      <c r="M586" s="133">
        <f>IF(RIGHT(S586)="U",(+H586-G586),0)</f>
        <v>0</v>
      </c>
      <c r="N586" s="133">
        <f>IF(RIGHT(S586)="C",(+H586-G586),0)</f>
        <v>0</v>
      </c>
      <c r="O586" s="133">
        <f>IF(RIGHT(S586)="D",(+H586-G586),0)</f>
        <v>0</v>
      </c>
      <c r="P586" s="66"/>
      <c r="Q586" s="66"/>
      <c r="R586" s="66"/>
      <c r="S586" s="1276" t="s">
        <v>81</v>
      </c>
      <c r="T586" s="1277" t="s">
        <v>720</v>
      </c>
      <c r="U586" s="66"/>
      <c r="V586" s="125"/>
      <c r="W586" s="1034"/>
      <c r="X586" s="1020"/>
      <c r="Y586" s="126"/>
      <c r="Z586" s="125"/>
      <c r="AA586" s="543"/>
      <c r="AB586" s="800"/>
      <c r="AC586" s="1228" t="e">
        <f>VLOOKUP(B586,'AVBT_Septmber-17'!$B$18:$M$291,12,FALSE)</f>
        <v>#VALUE!</v>
      </c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</row>
    <row r="587" spans="1:39" s="76" customFormat="1" ht="30" customHeight="1" thickBot="1" x14ac:dyDescent="0.3">
      <c r="A587" s="82"/>
      <c r="B587" s="83"/>
      <c r="C587" s="84" t="s">
        <v>56</v>
      </c>
      <c r="D587" s="83"/>
      <c r="E587" s="85"/>
      <c r="F587" s="86" t="s">
        <v>54</v>
      </c>
      <c r="G587" s="87"/>
      <c r="H587" s="87"/>
      <c r="I587" s="86" t="s">
        <v>54</v>
      </c>
      <c r="J587" s="86" t="s">
        <v>54</v>
      </c>
      <c r="K587" s="86" t="s">
        <v>54</v>
      </c>
      <c r="L587" s="88">
        <f>SUM(L586:L586)</f>
        <v>0.31875000000582077</v>
      </c>
      <c r="M587" s="88">
        <f>SUM(M586:M586)</f>
        <v>0</v>
      </c>
      <c r="N587" s="88">
        <f>SUM(N586:N586)</f>
        <v>0</v>
      </c>
      <c r="O587" s="88">
        <f>SUM(O586:O586)</f>
        <v>0</v>
      </c>
      <c r="P587" s="86" t="s">
        <v>54</v>
      </c>
      <c r="Q587" s="86" t="s">
        <v>54</v>
      </c>
      <c r="R587" s="86" t="s">
        <v>54</v>
      </c>
      <c r="S587" s="195"/>
      <c r="T587" s="116"/>
      <c r="U587" s="83"/>
      <c r="V587" s="128">
        <f>$AB$15-((N587*24))</f>
        <v>720</v>
      </c>
      <c r="W587" s="823">
        <v>315</v>
      </c>
      <c r="X587" s="824"/>
      <c r="Y587" s="825">
        <f>W587</f>
        <v>315</v>
      </c>
      <c r="Z587" s="128">
        <f>(Y587*(V587-L587*24))/V587</f>
        <v>311.65312499993888</v>
      </c>
      <c r="AA587" s="956">
        <f>(Z587/Y587)*100</f>
        <v>98.937499999980588</v>
      </c>
      <c r="AB587" s="800"/>
      <c r="AC587" s="1228" t="e">
        <f>VLOOKUP(B587,'AVBT_Septmber-17'!$B$18:$M$291,12,FALSE)</f>
        <v>#N/A</v>
      </c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</row>
    <row r="588" spans="1:39" s="76" customFormat="1" ht="30" customHeight="1" thickBot="1" x14ac:dyDescent="0.3">
      <c r="A588" s="392">
        <v>25</v>
      </c>
      <c r="B588" s="393" t="s">
        <v>385</v>
      </c>
      <c r="C588" s="394" t="s">
        <v>386</v>
      </c>
      <c r="D588" s="483">
        <v>500</v>
      </c>
      <c r="E588" s="258" t="s">
        <v>53</v>
      </c>
      <c r="F588" s="396" t="s">
        <v>54</v>
      </c>
      <c r="G588" s="78"/>
      <c r="H588" s="78"/>
      <c r="I588" s="397"/>
      <c r="J588" s="397"/>
      <c r="K588" s="397"/>
      <c r="L588" s="133">
        <f>IF(RIGHT(S588)="T",(+H588-G588),0)</f>
        <v>0</v>
      </c>
      <c r="M588" s="133">
        <f>IF(RIGHT(S588)="U",(+H588-G588),0)</f>
        <v>0</v>
      </c>
      <c r="N588" s="133">
        <f>IF(RIGHT(S588)="C",(+H588-G588),0)</f>
        <v>0</v>
      </c>
      <c r="O588" s="133">
        <f>IF(RIGHT(S588)="D",(+H588-G588),0)</f>
        <v>0</v>
      </c>
      <c r="P588" s="225"/>
      <c r="Q588" s="225"/>
      <c r="R588" s="225"/>
      <c r="S588" s="1267"/>
      <c r="T588" s="1271"/>
      <c r="U588" s="225"/>
      <c r="V588" s="277"/>
      <c r="W588" s="483"/>
      <c r="X588" s="279"/>
      <c r="Y588" s="280"/>
      <c r="Z588" s="277"/>
      <c r="AA588" s="281"/>
      <c r="AB588" s="326"/>
      <c r="AC588" s="1228" t="e">
        <f>VLOOKUP(B588,'AVBT_Septmber-17'!$B$18:$M$291,12,FALSE)</f>
        <v>#VALUE!</v>
      </c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</row>
    <row r="589" spans="1:39" s="76" customFormat="1" ht="30" customHeight="1" thickBot="1" x14ac:dyDescent="0.3">
      <c r="A589" s="82"/>
      <c r="B589" s="83"/>
      <c r="C589" s="84" t="s">
        <v>56</v>
      </c>
      <c r="D589" s="83"/>
      <c r="E589" s="85"/>
      <c r="F589" s="86" t="s">
        <v>54</v>
      </c>
      <c r="G589" s="87"/>
      <c r="H589" s="87"/>
      <c r="I589" s="86" t="s">
        <v>54</v>
      </c>
      <c r="J589" s="86" t="s">
        <v>54</v>
      </c>
      <c r="K589" s="86" t="s">
        <v>54</v>
      </c>
      <c r="L589" s="88">
        <f>SUM(L588:L588)</f>
        <v>0</v>
      </c>
      <c r="M589" s="88">
        <f>SUM(M588:M588)</f>
        <v>0</v>
      </c>
      <c r="N589" s="88">
        <f>SUM(N588:N588)</f>
        <v>0</v>
      </c>
      <c r="O589" s="88">
        <f>SUM(O588:O588)</f>
        <v>0</v>
      </c>
      <c r="P589" s="86" t="s">
        <v>54</v>
      </c>
      <c r="Q589" s="86" t="s">
        <v>54</v>
      </c>
      <c r="R589" s="86" t="s">
        <v>54</v>
      </c>
      <c r="S589" s="195"/>
      <c r="T589" s="116"/>
      <c r="U589" s="83"/>
      <c r="V589" s="277">
        <f>$AB$15-((N589*24))</f>
        <v>720</v>
      </c>
      <c r="W589" s="483">
        <v>500</v>
      </c>
      <c r="X589" s="279"/>
      <c r="Y589" s="280">
        <f>W589</f>
        <v>500</v>
      </c>
      <c r="Z589" s="277">
        <f>(Y589*(V589-L589*24))/V589</f>
        <v>500</v>
      </c>
      <c r="AA589" s="281">
        <f>(Z589/Y589)*100</f>
        <v>100</v>
      </c>
      <c r="AB589" s="326"/>
      <c r="AC589" s="1228" t="e">
        <f>VLOOKUP(B589,'AVBT_Septmber-17'!$B$18:$M$291,12,FALSE)</f>
        <v>#N/A</v>
      </c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</row>
    <row r="590" spans="1:39" s="76" customFormat="1" ht="30" customHeight="1" thickBot="1" x14ac:dyDescent="0.3">
      <c r="A590" s="392">
        <v>26</v>
      </c>
      <c r="B590" s="393" t="s">
        <v>387</v>
      </c>
      <c r="C590" s="394" t="s">
        <v>388</v>
      </c>
      <c r="D590" s="483">
        <v>500</v>
      </c>
      <c r="E590" s="85" t="s">
        <v>53</v>
      </c>
      <c r="F590" s="62" t="s">
        <v>54</v>
      </c>
      <c r="G590" s="78"/>
      <c r="H590" s="78"/>
      <c r="I590" s="358"/>
      <c r="J590" s="358"/>
      <c r="K590" s="358"/>
      <c r="L590" s="133">
        <f>IF(RIGHT(S590)="T",(+H590-G590),0)</f>
        <v>0</v>
      </c>
      <c r="M590" s="133">
        <f>IF(RIGHT(S590)="U",(+H590-G590),0)</f>
        <v>0</v>
      </c>
      <c r="N590" s="133">
        <f>IF(RIGHT(S590)="C",(+H590-G590),0)</f>
        <v>0</v>
      </c>
      <c r="O590" s="133">
        <f>IF(RIGHT(S590)="D",(+H590-G590),0)</f>
        <v>0</v>
      </c>
      <c r="P590" s="66"/>
      <c r="Q590" s="66"/>
      <c r="R590" s="66"/>
      <c r="S590" s="866"/>
      <c r="T590" s="80"/>
      <c r="U590" s="66"/>
      <c r="V590" s="277"/>
      <c r="W590" s="483"/>
      <c r="X590" s="279"/>
      <c r="Y590" s="280"/>
      <c r="Z590" s="277"/>
      <c r="AA590" s="281"/>
      <c r="AB590" s="326"/>
      <c r="AC590" s="1228" t="e">
        <f>VLOOKUP(B590,'AVBT_Septmber-17'!$B$18:$M$291,12,FALSE)</f>
        <v>#VALUE!</v>
      </c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</row>
    <row r="591" spans="1:39" s="76" customFormat="1" ht="30" customHeight="1" thickBot="1" x14ac:dyDescent="0.3">
      <c r="A591" s="82"/>
      <c r="B591" s="83"/>
      <c r="C591" s="84" t="s">
        <v>56</v>
      </c>
      <c r="D591" s="83"/>
      <c r="E591" s="85"/>
      <c r="F591" s="86" t="s">
        <v>54</v>
      </c>
      <c r="G591" s="87"/>
      <c r="H591" s="87"/>
      <c r="I591" s="86" t="s">
        <v>54</v>
      </c>
      <c r="J591" s="86" t="s">
        <v>54</v>
      </c>
      <c r="K591" s="86" t="s">
        <v>54</v>
      </c>
      <c r="L591" s="88">
        <f>SUM(L590:L590)</f>
        <v>0</v>
      </c>
      <c r="M591" s="88">
        <f>SUM(M590:M590)</f>
        <v>0</v>
      </c>
      <c r="N591" s="88">
        <f>SUM(N590:N590)</f>
        <v>0</v>
      </c>
      <c r="O591" s="88">
        <f>SUM(O590:O590)</f>
        <v>0</v>
      </c>
      <c r="P591" s="86" t="s">
        <v>54</v>
      </c>
      <c r="Q591" s="86" t="s">
        <v>54</v>
      </c>
      <c r="R591" s="86" t="s">
        <v>54</v>
      </c>
      <c r="S591" s="195"/>
      <c r="T591" s="400"/>
      <c r="U591" s="225"/>
      <c r="V591" s="277">
        <f>$AB$15-((N591*24))</f>
        <v>720</v>
      </c>
      <c r="W591" s="483">
        <v>500</v>
      </c>
      <c r="X591" s="279"/>
      <c r="Y591" s="280">
        <f>W591</f>
        <v>500</v>
      </c>
      <c r="Z591" s="277">
        <f>(Y591*(V591-L591*24))/V591</f>
        <v>500</v>
      </c>
      <c r="AA591" s="281">
        <f>(Z591/Y591)*100</f>
        <v>100</v>
      </c>
      <c r="AB591" s="326"/>
      <c r="AC591" s="1228" t="e">
        <f>VLOOKUP(B591,'AVBT_Septmber-17'!$B$18:$M$291,12,FALSE)</f>
        <v>#N/A</v>
      </c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</row>
    <row r="592" spans="1:39" s="229" customFormat="1" ht="30" customHeight="1" thickBot="1" x14ac:dyDescent="0.3">
      <c r="A592" s="392">
        <v>27</v>
      </c>
      <c r="B592" s="261" t="s">
        <v>389</v>
      </c>
      <c r="C592" s="514" t="s">
        <v>390</v>
      </c>
      <c r="D592" s="1034">
        <v>500</v>
      </c>
      <c r="E592" s="85" t="s">
        <v>53</v>
      </c>
      <c r="F592" s="62" t="s">
        <v>54</v>
      </c>
      <c r="G592" s="78"/>
      <c r="H592" s="78"/>
      <c r="I592" s="589"/>
      <c r="J592" s="589"/>
      <c r="K592" s="589"/>
      <c r="L592" s="133">
        <f>IF(RIGHT(S592)="T",(+H592-G592),0)</f>
        <v>0</v>
      </c>
      <c r="M592" s="133">
        <f>IF(RIGHT(S592)="U",(+H592-G592),0)</f>
        <v>0</v>
      </c>
      <c r="N592" s="133">
        <f>IF(RIGHT(S592)="C",(+H592-G592),0)</f>
        <v>0</v>
      </c>
      <c r="O592" s="133">
        <f>IF(RIGHT(S592)="D",(+H592-G592),0)</f>
        <v>0</v>
      </c>
      <c r="P592" s="66"/>
      <c r="Q592" s="66"/>
      <c r="R592" s="66"/>
      <c r="S592" s="79"/>
      <c r="T592" s="510"/>
      <c r="U592" s="66"/>
      <c r="V592" s="277"/>
      <c r="W592" s="483"/>
      <c r="X592" s="279"/>
      <c r="Y592" s="280"/>
      <c r="Z592" s="277"/>
      <c r="AA592" s="281"/>
      <c r="AB592" s="591"/>
      <c r="AC592" s="1228" t="e">
        <f>VLOOKUP(B592,'AVBT_Septmber-17'!$B$18:$M$291,12,FALSE)</f>
        <v>#VALUE!</v>
      </c>
      <c r="AD592" s="228"/>
      <c r="AE592" s="228"/>
      <c r="AF592" s="228"/>
      <c r="AG592" s="228"/>
      <c r="AH592" s="228"/>
      <c r="AI592" s="228"/>
      <c r="AJ592" s="228"/>
      <c r="AK592" s="228"/>
      <c r="AL592" s="228"/>
      <c r="AM592" s="228"/>
    </row>
    <row r="593" spans="1:39" s="229" customFormat="1" ht="30" customHeight="1" thickBot="1" x14ac:dyDescent="0.3">
      <c r="A593" s="82"/>
      <c r="B593" s="592"/>
      <c r="C593" s="593" t="s">
        <v>56</v>
      </c>
      <c r="D593" s="83"/>
      <c r="E593" s="85"/>
      <c r="F593" s="86" t="s">
        <v>54</v>
      </c>
      <c r="G593" s="87"/>
      <c r="H593" s="87"/>
      <c r="I593" s="86" t="s">
        <v>54</v>
      </c>
      <c r="J593" s="86" t="s">
        <v>54</v>
      </c>
      <c r="K593" s="86" t="s">
        <v>54</v>
      </c>
      <c r="L593" s="88">
        <f>SUM(L592:L592)</f>
        <v>0</v>
      </c>
      <c r="M593" s="88">
        <f>SUM(M592:M592)</f>
        <v>0</v>
      </c>
      <c r="N593" s="88">
        <f>SUM(N592:N592)</f>
        <v>0</v>
      </c>
      <c r="O593" s="88">
        <f>SUM(O592:O592)</f>
        <v>0</v>
      </c>
      <c r="P593" s="86" t="s">
        <v>54</v>
      </c>
      <c r="Q593" s="86" t="s">
        <v>54</v>
      </c>
      <c r="R593" s="86" t="s">
        <v>54</v>
      </c>
      <c r="S593" s="195"/>
      <c r="T593" s="400"/>
      <c r="U593" s="225"/>
      <c r="V593" s="277">
        <f>$AB$15-((N593*24))</f>
        <v>720</v>
      </c>
      <c r="W593" s="495">
        <v>315</v>
      </c>
      <c r="X593" s="92"/>
      <c r="Y593" s="196">
        <f>W593</f>
        <v>315</v>
      </c>
      <c r="Z593" s="277">
        <f>(Y593*(V593-L593*24))/V593</f>
        <v>315</v>
      </c>
      <c r="AA593" s="955">
        <f>(Z593/Y593)*100</f>
        <v>100</v>
      </c>
      <c r="AB593" s="591"/>
      <c r="AC593" s="1228" t="e">
        <f>VLOOKUP(B593,'AVBT_Septmber-17'!$B$18:$M$291,12,FALSE)</f>
        <v>#N/A</v>
      </c>
      <c r="AD593" s="228"/>
      <c r="AE593" s="228"/>
      <c r="AF593" s="228"/>
      <c r="AG593" s="228"/>
      <c r="AH593" s="228"/>
      <c r="AI593" s="228"/>
      <c r="AJ593" s="228"/>
      <c r="AK593" s="228"/>
      <c r="AL593" s="228"/>
      <c r="AM593" s="228"/>
    </row>
    <row r="594" spans="1:39" s="229" customFormat="1" ht="30" customHeight="1" thickBot="1" x14ac:dyDescent="0.3">
      <c r="A594" s="392">
        <v>28</v>
      </c>
      <c r="B594" s="261" t="s">
        <v>391</v>
      </c>
      <c r="C594" s="514" t="s">
        <v>392</v>
      </c>
      <c r="D594" s="483">
        <v>500</v>
      </c>
      <c r="E594" s="85" t="s">
        <v>53</v>
      </c>
      <c r="F594" s="62" t="s">
        <v>54</v>
      </c>
      <c r="G594" s="78"/>
      <c r="H594" s="78"/>
      <c r="I594" s="589"/>
      <c r="J594" s="589"/>
      <c r="K594" s="589"/>
      <c r="L594" s="133">
        <f>IF(RIGHT(S594)="T",(+H594-G594),0)</f>
        <v>0</v>
      </c>
      <c r="M594" s="133">
        <f>IF(RIGHT(S594)="U",(+H594-G594),0)</f>
        <v>0</v>
      </c>
      <c r="N594" s="133">
        <f>IF(RIGHT(S594)="C",(+H594-G594),0)</f>
        <v>0</v>
      </c>
      <c r="O594" s="133">
        <f>IF(RIGHT(S594)="D",(+H594-G594),0)</f>
        <v>0</v>
      </c>
      <c r="P594" s="66"/>
      <c r="Q594" s="66"/>
      <c r="R594" s="66"/>
      <c r="S594" s="79"/>
      <c r="T594" s="510"/>
      <c r="U594" s="66"/>
      <c r="V594" s="277"/>
      <c r="W594" s="483"/>
      <c r="X594" s="279"/>
      <c r="Y594" s="280"/>
      <c r="Z594" s="277"/>
      <c r="AA594" s="281"/>
      <c r="AB594" s="591"/>
      <c r="AC594" s="1228" t="e">
        <f>VLOOKUP(B594,'AVBT_Septmber-17'!$B$18:$M$291,12,FALSE)</f>
        <v>#VALUE!</v>
      </c>
      <c r="AD594" s="228"/>
      <c r="AE594" s="228"/>
      <c r="AF594" s="228"/>
      <c r="AG594" s="228"/>
      <c r="AH594" s="228"/>
      <c r="AI594" s="228"/>
      <c r="AJ594" s="228"/>
      <c r="AK594" s="228"/>
      <c r="AL594" s="228"/>
      <c r="AM594" s="228"/>
    </row>
    <row r="595" spans="1:39" s="229" customFormat="1" ht="30" customHeight="1" thickBot="1" x14ac:dyDescent="0.3">
      <c r="A595" s="82"/>
      <c r="B595" s="83"/>
      <c r="C595" s="84" t="s">
        <v>56</v>
      </c>
      <c r="D595" s="83"/>
      <c r="E595" s="85"/>
      <c r="F595" s="86" t="s">
        <v>54</v>
      </c>
      <c r="G595" s="87"/>
      <c r="H595" s="87"/>
      <c r="I595" s="86" t="s">
        <v>54</v>
      </c>
      <c r="J595" s="86" t="s">
        <v>54</v>
      </c>
      <c r="K595" s="86" t="s">
        <v>54</v>
      </c>
      <c r="L595" s="88">
        <f>SUM(L594:L594)</f>
        <v>0</v>
      </c>
      <c r="M595" s="88">
        <f>SUM(M594:M594)</f>
        <v>0</v>
      </c>
      <c r="N595" s="88">
        <f>SUM(N594:N594)</f>
        <v>0</v>
      </c>
      <c r="O595" s="88">
        <f>SUM(O594:O594)</f>
        <v>0</v>
      </c>
      <c r="P595" s="86" t="s">
        <v>54</v>
      </c>
      <c r="Q595" s="86" t="s">
        <v>54</v>
      </c>
      <c r="R595" s="86" t="s">
        <v>54</v>
      </c>
      <c r="S595" s="195"/>
      <c r="T595" s="400"/>
      <c r="U595" s="225"/>
      <c r="V595" s="277">
        <f>$AB$15-((N595*24))</f>
        <v>720</v>
      </c>
      <c r="W595" s="495">
        <v>315</v>
      </c>
      <c r="X595" s="92"/>
      <c r="Y595" s="196">
        <f>W595</f>
        <v>315</v>
      </c>
      <c r="Z595" s="277">
        <f>(Y595*(V595-L595*24))/V595</f>
        <v>315</v>
      </c>
      <c r="AA595" s="955">
        <f>(Z595/Y595)*100</f>
        <v>100</v>
      </c>
      <c r="AB595" s="591"/>
      <c r="AC595" s="1228" t="e">
        <f>VLOOKUP(B595,'AVBT_Septmber-17'!$B$18:$M$291,12,FALSE)</f>
        <v>#N/A</v>
      </c>
      <c r="AD595" s="228"/>
      <c r="AE595" s="228"/>
      <c r="AF595" s="228"/>
      <c r="AG595" s="228"/>
      <c r="AH595" s="228"/>
      <c r="AI595" s="228"/>
      <c r="AJ595" s="228"/>
      <c r="AK595" s="228"/>
      <c r="AL595" s="228"/>
      <c r="AM595" s="228"/>
    </row>
    <row r="596" spans="1:39" s="76" customFormat="1" ht="30" customHeight="1" thickBot="1" x14ac:dyDescent="0.3">
      <c r="A596" s="392">
        <v>29</v>
      </c>
      <c r="B596" s="393" t="s">
        <v>393</v>
      </c>
      <c r="C596" s="394" t="s">
        <v>394</v>
      </c>
      <c r="D596" s="483">
        <v>315</v>
      </c>
      <c r="E596" s="258" t="s">
        <v>53</v>
      </c>
      <c r="F596" s="396" t="s">
        <v>54</v>
      </c>
      <c r="G596" s="78"/>
      <c r="H596" s="78"/>
      <c r="I596" s="397"/>
      <c r="J596" s="397"/>
      <c r="K596" s="397"/>
      <c r="L596" s="133">
        <f>IF(RIGHT(S596)="T",(+H596-G596),0)</f>
        <v>0</v>
      </c>
      <c r="M596" s="133">
        <f>IF(RIGHT(S596)="U",(+H596-G596),0)</f>
        <v>0</v>
      </c>
      <c r="N596" s="133">
        <f>IF(RIGHT(S596)="C",(+H596-G596),0)</f>
        <v>0</v>
      </c>
      <c r="O596" s="133">
        <f>IF(RIGHT(S596)="D",(+H596-G596),0)</f>
        <v>0</v>
      </c>
      <c r="P596" s="225"/>
      <c r="Q596" s="225"/>
      <c r="R596" s="225"/>
      <c r="S596" s="97"/>
      <c r="T596" s="80"/>
      <c r="U596" s="225"/>
      <c r="V596" s="277"/>
      <c r="W596" s="483"/>
      <c r="X596" s="279"/>
      <c r="Y596" s="280"/>
      <c r="Z596" s="277"/>
      <c r="AA596" s="281"/>
      <c r="AB596" s="326"/>
      <c r="AC596" s="1228" t="e">
        <f>VLOOKUP(B596,'AVBT_Septmber-17'!$B$18:$M$291,12,FALSE)</f>
        <v>#VALUE!</v>
      </c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</row>
    <row r="597" spans="1:39" s="229" customFormat="1" ht="30" customHeight="1" thickBot="1" x14ac:dyDescent="0.3">
      <c r="A597" s="82"/>
      <c r="B597" s="83"/>
      <c r="C597" s="84" t="s">
        <v>56</v>
      </c>
      <c r="D597" s="83"/>
      <c r="E597" s="85"/>
      <c r="F597" s="86" t="s">
        <v>54</v>
      </c>
      <c r="G597" s="87"/>
      <c r="H597" s="87"/>
      <c r="I597" s="86" t="s">
        <v>54</v>
      </c>
      <c r="J597" s="86" t="s">
        <v>54</v>
      </c>
      <c r="K597" s="86" t="s">
        <v>54</v>
      </c>
      <c r="L597" s="88">
        <f>SUM(L596:L596)</f>
        <v>0</v>
      </c>
      <c r="M597" s="88">
        <f>SUM(M596:M596)</f>
        <v>0</v>
      </c>
      <c r="N597" s="88">
        <f>SUM(N596:N596)</f>
        <v>0</v>
      </c>
      <c r="O597" s="88">
        <f>SUM(O596:O596)</f>
        <v>0</v>
      </c>
      <c r="P597" s="86" t="s">
        <v>54</v>
      </c>
      <c r="Q597" s="86" t="s">
        <v>54</v>
      </c>
      <c r="R597" s="86" t="s">
        <v>54</v>
      </c>
      <c r="S597" s="195"/>
      <c r="T597" s="400"/>
      <c r="U597" s="225"/>
      <c r="V597" s="277">
        <f>$AB$15-((N597*24))</f>
        <v>720</v>
      </c>
      <c r="W597" s="483">
        <v>315</v>
      </c>
      <c r="X597" s="279"/>
      <c r="Y597" s="280">
        <f>W597</f>
        <v>315</v>
      </c>
      <c r="Z597" s="277">
        <f>(Y597*(V597-L597*24))/V597</f>
        <v>315</v>
      </c>
      <c r="AA597" s="281">
        <f>(Z597/Y597)*100</f>
        <v>100</v>
      </c>
      <c r="AB597" s="591"/>
      <c r="AC597" s="1228" t="e">
        <f>VLOOKUP(B597,'AVBT_Septmber-17'!$B$18:$M$291,12,FALSE)</f>
        <v>#N/A</v>
      </c>
      <c r="AD597" s="228"/>
      <c r="AE597" s="228"/>
      <c r="AF597" s="228"/>
      <c r="AG597" s="228"/>
      <c r="AH597" s="228"/>
      <c r="AI597" s="228"/>
      <c r="AJ597" s="228"/>
      <c r="AK597" s="228"/>
      <c r="AL597" s="228"/>
      <c r="AM597" s="228"/>
    </row>
    <row r="598" spans="1:39" s="76" customFormat="1" ht="30" customHeight="1" thickBot="1" x14ac:dyDescent="0.3">
      <c r="A598" s="392">
        <v>30</v>
      </c>
      <c r="B598" s="393" t="s">
        <v>395</v>
      </c>
      <c r="C598" s="394" t="s">
        <v>396</v>
      </c>
      <c r="D598" s="483">
        <v>315</v>
      </c>
      <c r="E598" s="85" t="s">
        <v>53</v>
      </c>
      <c r="F598" s="396" t="s">
        <v>54</v>
      </c>
      <c r="G598" s="78"/>
      <c r="H598" s="78"/>
      <c r="I598" s="397"/>
      <c r="J598" s="397"/>
      <c r="K598" s="397"/>
      <c r="L598" s="133">
        <f>IF(RIGHT(S598)="T",(+H598-G598),0)</f>
        <v>0</v>
      </c>
      <c r="M598" s="133">
        <f>IF(RIGHT(S598)="U",(+H598-G598),0)</f>
        <v>0</v>
      </c>
      <c r="N598" s="133">
        <f>IF(RIGHT(S598)="C",(+H598-G598),0)</f>
        <v>0</v>
      </c>
      <c r="O598" s="133">
        <f>IF(RIGHT(S598)="D",(+H598-G598),0)</f>
        <v>0</v>
      </c>
      <c r="P598" s="225"/>
      <c r="Q598" s="225"/>
      <c r="R598" s="225"/>
      <c r="S598" s="97"/>
      <c r="T598" s="80"/>
      <c r="U598" s="225"/>
      <c r="V598" s="277"/>
      <c r="W598" s="483"/>
      <c r="X598" s="279"/>
      <c r="Y598" s="280"/>
      <c r="Z598" s="277"/>
      <c r="AA598" s="281"/>
      <c r="AB598" s="326"/>
      <c r="AC598" s="1228" t="e">
        <f>VLOOKUP(B598,'AVBT_Septmber-17'!$B$18:$M$291,12,FALSE)</f>
        <v>#VALUE!</v>
      </c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</row>
    <row r="599" spans="1:39" s="229" customFormat="1" ht="30" customHeight="1" thickBot="1" x14ac:dyDescent="0.3">
      <c r="A599" s="82"/>
      <c r="B599" s="83"/>
      <c r="C599" s="84" t="s">
        <v>56</v>
      </c>
      <c r="D599" s="83"/>
      <c r="E599" s="85"/>
      <c r="F599" s="86" t="s">
        <v>54</v>
      </c>
      <c r="G599" s="87"/>
      <c r="H599" s="87"/>
      <c r="I599" s="86" t="s">
        <v>54</v>
      </c>
      <c r="J599" s="86" t="s">
        <v>54</v>
      </c>
      <c r="K599" s="86" t="s">
        <v>54</v>
      </c>
      <c r="L599" s="88">
        <f>SUM(L598:L598)</f>
        <v>0</v>
      </c>
      <c r="M599" s="88">
        <f>SUM(M598:M598)</f>
        <v>0</v>
      </c>
      <c r="N599" s="88">
        <f>SUM(N598:N598)</f>
        <v>0</v>
      </c>
      <c r="O599" s="88">
        <f>SUM(O598:O598)</f>
        <v>0</v>
      </c>
      <c r="P599" s="86" t="s">
        <v>54</v>
      </c>
      <c r="Q599" s="86" t="s">
        <v>54</v>
      </c>
      <c r="R599" s="86" t="s">
        <v>54</v>
      </c>
      <c r="S599" s="195"/>
      <c r="T599" s="400"/>
      <c r="U599" s="225"/>
      <c r="V599" s="277">
        <f>$AB$15-((N599*24))</f>
        <v>720</v>
      </c>
      <c r="W599" s="483">
        <v>315</v>
      </c>
      <c r="X599" s="279"/>
      <c r="Y599" s="280">
        <f>W599</f>
        <v>315</v>
      </c>
      <c r="Z599" s="277">
        <f>(Y599*(V599-L599*24))/V599</f>
        <v>315</v>
      </c>
      <c r="AA599" s="281">
        <f>(Z599/Y599)*100</f>
        <v>100</v>
      </c>
      <c r="AB599" s="591"/>
      <c r="AC599" s="1228" t="e">
        <f>VLOOKUP(B599,'AVBT_Septmber-17'!$B$18:$M$291,12,FALSE)</f>
        <v>#N/A</v>
      </c>
      <c r="AD599" s="228"/>
      <c r="AE599" s="228"/>
      <c r="AF599" s="228"/>
      <c r="AG599" s="228"/>
      <c r="AH599" s="228"/>
      <c r="AI599" s="228"/>
      <c r="AJ599" s="228"/>
      <c r="AK599" s="228"/>
      <c r="AL599" s="228"/>
      <c r="AM599" s="228"/>
    </row>
    <row r="600" spans="1:39" s="76" customFormat="1" ht="30" customHeight="1" thickBot="1" x14ac:dyDescent="0.3">
      <c r="A600" s="392">
        <v>31</v>
      </c>
      <c r="B600" s="393" t="s">
        <v>397</v>
      </c>
      <c r="C600" s="394" t="s">
        <v>398</v>
      </c>
      <c r="D600" s="483">
        <v>315</v>
      </c>
      <c r="E600" s="258" t="s">
        <v>53</v>
      </c>
      <c r="F600" s="396" t="s">
        <v>54</v>
      </c>
      <c r="G600" s="399"/>
      <c r="H600" s="399"/>
      <c r="I600" s="397"/>
      <c r="J600" s="397"/>
      <c r="K600" s="397"/>
      <c r="L600" s="555">
        <v>0</v>
      </c>
      <c r="M600" s="555">
        <v>0</v>
      </c>
      <c r="N600" s="555">
        <v>0</v>
      </c>
      <c r="O600" s="555">
        <v>0</v>
      </c>
      <c r="P600" s="225"/>
      <c r="Q600" s="225"/>
      <c r="R600" s="225"/>
      <c r="S600" s="225"/>
      <c r="T600" s="400"/>
      <c r="U600" s="225"/>
      <c r="V600" s="277">
        <f>$AB$15-((N600*24))</f>
        <v>720</v>
      </c>
      <c r="W600" s="483">
        <v>315</v>
      </c>
      <c r="X600" s="279"/>
      <c r="Y600" s="280">
        <f>W600</f>
        <v>315</v>
      </c>
      <c r="Z600" s="277">
        <f>(Y600*(V600-L600*24))/V600</f>
        <v>315</v>
      </c>
      <c r="AA600" s="281">
        <f>(Z600/Y600)*100</f>
        <v>100</v>
      </c>
      <c r="AB600" s="326"/>
      <c r="AC600" s="1228" t="e">
        <f>VLOOKUP(B600,'AVBT_Septmber-17'!$B$18:$M$291,12,FALSE)</f>
        <v>#VALUE!</v>
      </c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</row>
    <row r="601" spans="1:39" s="76" customFormat="1" ht="30" customHeight="1" thickBot="1" x14ac:dyDescent="0.3">
      <c r="A601" s="392">
        <v>32</v>
      </c>
      <c r="B601" s="393" t="s">
        <v>399</v>
      </c>
      <c r="C601" s="394" t="s">
        <v>400</v>
      </c>
      <c r="D601" s="483">
        <v>315</v>
      </c>
      <c r="E601" s="85" t="s">
        <v>53</v>
      </c>
      <c r="F601" s="396" t="s">
        <v>54</v>
      </c>
      <c r="G601" s="399"/>
      <c r="H601" s="399"/>
      <c r="I601" s="397"/>
      <c r="J601" s="397"/>
      <c r="K601" s="397"/>
      <c r="L601" s="555">
        <v>0</v>
      </c>
      <c r="M601" s="555">
        <v>0</v>
      </c>
      <c r="N601" s="555">
        <v>0</v>
      </c>
      <c r="O601" s="555">
        <v>0</v>
      </c>
      <c r="P601" s="225"/>
      <c r="Q601" s="225"/>
      <c r="R601" s="225"/>
      <c r="S601" s="225"/>
      <c r="T601" s="400"/>
      <c r="U601" s="225"/>
      <c r="V601" s="277">
        <f>$AB$15-((N601*24))</f>
        <v>720</v>
      </c>
      <c r="W601" s="483">
        <v>315</v>
      </c>
      <c r="X601" s="279"/>
      <c r="Y601" s="280">
        <f>W601</f>
        <v>315</v>
      </c>
      <c r="Z601" s="277">
        <f>(Y601*(V601-L601*24))/V601</f>
        <v>315</v>
      </c>
      <c r="AA601" s="281">
        <f>(Z601/Y601)*100</f>
        <v>100</v>
      </c>
      <c r="AB601" s="326"/>
      <c r="AC601" s="1228" t="e">
        <f>VLOOKUP(B601,'AVBT_Septmber-17'!$B$18:$M$291,12,FALSE)</f>
        <v>#VALUE!</v>
      </c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</row>
    <row r="602" spans="1:39" s="76" customFormat="1" ht="30" customHeight="1" thickBot="1" x14ac:dyDescent="0.3">
      <c r="A602" s="392">
        <v>33</v>
      </c>
      <c r="B602" s="393" t="s">
        <v>401</v>
      </c>
      <c r="C602" s="394" t="s">
        <v>402</v>
      </c>
      <c r="D602" s="483">
        <v>315</v>
      </c>
      <c r="E602" s="258" t="s">
        <v>53</v>
      </c>
      <c r="F602" s="396" t="s">
        <v>54</v>
      </c>
      <c r="G602" s="399"/>
      <c r="H602" s="399"/>
      <c r="I602" s="397"/>
      <c r="J602" s="397"/>
      <c r="K602" s="397"/>
      <c r="L602" s="555">
        <v>0</v>
      </c>
      <c r="M602" s="555">
        <v>0</v>
      </c>
      <c r="N602" s="555">
        <v>0</v>
      </c>
      <c r="O602" s="555">
        <v>0</v>
      </c>
      <c r="P602" s="225"/>
      <c r="Q602" s="225"/>
      <c r="R602" s="225"/>
      <c r="S602" s="225"/>
      <c r="T602" s="400"/>
      <c r="U602" s="225"/>
      <c r="V602" s="277">
        <f>$AB$15-((N602*24))</f>
        <v>720</v>
      </c>
      <c r="W602" s="483">
        <v>315</v>
      </c>
      <c r="X602" s="279"/>
      <c r="Y602" s="280">
        <f>W602</f>
        <v>315</v>
      </c>
      <c r="Z602" s="277">
        <f>(Y602*(V602-L602*24))/V602</f>
        <v>315</v>
      </c>
      <c r="AA602" s="281">
        <f>(Z602/Y602)*100</f>
        <v>100</v>
      </c>
      <c r="AB602" s="326"/>
      <c r="AC602" s="1228" t="e">
        <f>VLOOKUP(B602,'AVBT_Septmber-17'!$B$18:$M$291,12,FALSE)</f>
        <v>#VALUE!</v>
      </c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</row>
    <row r="603" spans="1:39" s="76" customFormat="1" ht="30" customHeight="1" thickBot="1" x14ac:dyDescent="0.3">
      <c r="A603" s="392">
        <v>34</v>
      </c>
      <c r="B603" s="594" t="s">
        <v>403</v>
      </c>
      <c r="C603" s="394" t="s">
        <v>404</v>
      </c>
      <c r="D603" s="483">
        <v>315</v>
      </c>
      <c r="E603" s="85" t="s">
        <v>53</v>
      </c>
      <c r="F603" s="396" t="s">
        <v>54</v>
      </c>
      <c r="G603" s="78"/>
      <c r="H603" s="78"/>
      <c r="I603" s="397"/>
      <c r="J603" s="397"/>
      <c r="K603" s="397"/>
      <c r="L603" s="210">
        <f>IF(RIGHT(S603)="T",(+H603-G603),0)</f>
        <v>0</v>
      </c>
      <c r="M603" s="210">
        <f>IF(RIGHT(S603)="U",(+H603-G603),0)</f>
        <v>0</v>
      </c>
      <c r="N603" s="210">
        <f>IF(RIGHT(S603)="C",(+H603-G603),0)</f>
        <v>0</v>
      </c>
      <c r="O603" s="210">
        <f>IF(RIGHT(S603)="D",(+H603-G603),0)</f>
        <v>0</v>
      </c>
      <c r="P603" s="225"/>
      <c r="Q603" s="225"/>
      <c r="R603" s="225"/>
      <c r="S603" s="97"/>
      <c r="T603" s="80"/>
      <c r="U603" s="66"/>
      <c r="V603" s="125"/>
      <c r="W603" s="1034"/>
      <c r="X603" s="1020"/>
      <c r="Y603" s="126"/>
      <c r="Z603" s="125"/>
      <c r="AA603" s="127"/>
      <c r="AB603" s="326"/>
      <c r="AC603" s="1228" t="e">
        <f>VLOOKUP(B603,'AVBT_Septmber-17'!$B$18:$M$291,12,FALSE)</f>
        <v>#VALUE!</v>
      </c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</row>
    <row r="604" spans="1:39" s="38" customFormat="1" ht="30" customHeight="1" thickBot="1" x14ac:dyDescent="0.3">
      <c r="A604" s="204"/>
      <c r="B604" s="141"/>
      <c r="C604" s="140" t="s">
        <v>56</v>
      </c>
      <c r="D604" s="141"/>
      <c r="E604" s="1044"/>
      <c r="F604" s="142" t="s">
        <v>54</v>
      </c>
      <c r="G604" s="143"/>
      <c r="H604" s="143"/>
      <c r="I604" s="142" t="s">
        <v>54</v>
      </c>
      <c r="J604" s="142" t="s">
        <v>54</v>
      </c>
      <c r="K604" s="142" t="s">
        <v>54</v>
      </c>
      <c r="L604" s="144">
        <f>SUM(L603:L603)</f>
        <v>0</v>
      </c>
      <c r="M604" s="144">
        <f t="shared" ref="M604:O606" si="35">SUM(M603:M603)</f>
        <v>0</v>
      </c>
      <c r="N604" s="144">
        <f t="shared" si="35"/>
        <v>0</v>
      </c>
      <c r="O604" s="144">
        <f t="shared" si="35"/>
        <v>0</v>
      </c>
      <c r="P604" s="142" t="s">
        <v>54</v>
      </c>
      <c r="Q604" s="142" t="s">
        <v>54</v>
      </c>
      <c r="R604" s="142" t="s">
        <v>54</v>
      </c>
      <c r="S604" s="205"/>
      <c r="T604" s="145"/>
      <c r="U604" s="83"/>
      <c r="V604" s="128">
        <f>$AB$15-((N604*24))</f>
        <v>720</v>
      </c>
      <c r="W604" s="505">
        <v>315</v>
      </c>
      <c r="X604" s="185"/>
      <c r="Y604" s="198">
        <f>W604</f>
        <v>315</v>
      </c>
      <c r="Z604" s="128">
        <f>(Y604*(V604-L604*24))/V604</f>
        <v>315</v>
      </c>
      <c r="AA604" s="95">
        <f>(Z604/Y604)*100</f>
        <v>100</v>
      </c>
      <c r="AB604" s="102"/>
      <c r="AC604" s="1228" t="e">
        <f>VLOOKUP(B604,'AVBT_Septmber-17'!$B$18:$M$291,12,FALSE)</f>
        <v>#N/A</v>
      </c>
    </row>
    <row r="605" spans="1:39" s="76" customFormat="1" ht="30" customHeight="1" thickBot="1" x14ac:dyDescent="0.3">
      <c r="A605" s="392">
        <v>35</v>
      </c>
      <c r="B605" s="594" t="s">
        <v>405</v>
      </c>
      <c r="C605" s="394" t="s">
        <v>406</v>
      </c>
      <c r="D605" s="483">
        <v>315</v>
      </c>
      <c r="E605" s="258" t="s">
        <v>53</v>
      </c>
      <c r="F605" s="396" t="s">
        <v>54</v>
      </c>
      <c r="G605" s="78"/>
      <c r="H605" s="78"/>
      <c r="I605" s="397"/>
      <c r="J605" s="397"/>
      <c r="K605" s="397"/>
      <c r="L605" s="210">
        <f>IF(RIGHT(S605)="T",(+H605-G605),0)</f>
        <v>0</v>
      </c>
      <c r="M605" s="210">
        <f>IF(RIGHT(S605)="U",(+H605-G605),0)</f>
        <v>0</v>
      </c>
      <c r="N605" s="210">
        <f>IF(RIGHT(S605)="C",(+H605-G605),0)</f>
        <v>0</v>
      </c>
      <c r="O605" s="210">
        <f>IF(RIGHT(S605)="D",(+H605-G605),0)</f>
        <v>0</v>
      </c>
      <c r="P605" s="225"/>
      <c r="Q605" s="225"/>
      <c r="R605" s="225"/>
      <c r="S605" s="97"/>
      <c r="T605" s="80"/>
      <c r="U605" s="66"/>
      <c r="V605" s="125"/>
      <c r="W605" s="1034"/>
      <c r="X605" s="1020"/>
      <c r="Y605" s="126"/>
      <c r="Z605" s="125"/>
      <c r="AA605" s="127"/>
      <c r="AB605" s="326"/>
      <c r="AC605" s="1228" t="e">
        <f>VLOOKUP(B605,'AVBT_Septmber-17'!$B$18:$M$291,12,FALSE)</f>
        <v>#VALUE!</v>
      </c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</row>
    <row r="606" spans="1:39" s="38" customFormat="1" ht="30" customHeight="1" thickBot="1" x14ac:dyDescent="0.3">
      <c r="A606" s="204"/>
      <c r="B606" s="141"/>
      <c r="C606" s="140" t="s">
        <v>56</v>
      </c>
      <c r="D606" s="141"/>
      <c r="E606" s="1044"/>
      <c r="F606" s="142" t="s">
        <v>54</v>
      </c>
      <c r="G606" s="143"/>
      <c r="H606" s="143"/>
      <c r="I606" s="142" t="s">
        <v>54</v>
      </c>
      <c r="J606" s="142" t="s">
        <v>54</v>
      </c>
      <c r="K606" s="142" t="s">
        <v>54</v>
      </c>
      <c r="L606" s="144">
        <f>SUM(L605:L605)</f>
        <v>0</v>
      </c>
      <c r="M606" s="144">
        <f t="shared" si="35"/>
        <v>0</v>
      </c>
      <c r="N606" s="144">
        <f t="shared" si="35"/>
        <v>0</v>
      </c>
      <c r="O606" s="144">
        <f t="shared" si="35"/>
        <v>0</v>
      </c>
      <c r="P606" s="142" t="s">
        <v>54</v>
      </c>
      <c r="Q606" s="142" t="s">
        <v>54</v>
      </c>
      <c r="R606" s="142" t="s">
        <v>54</v>
      </c>
      <c r="S606" s="205"/>
      <c r="T606" s="145"/>
      <c r="U606" s="83"/>
      <c r="V606" s="128">
        <f>$AB$15-((N606*24))</f>
        <v>720</v>
      </c>
      <c r="W606" s="505">
        <v>315</v>
      </c>
      <c r="X606" s="185"/>
      <c r="Y606" s="198">
        <f>W606</f>
        <v>315</v>
      </c>
      <c r="Z606" s="128">
        <f>(Y606*(V606-L606*24))/V606</f>
        <v>315</v>
      </c>
      <c r="AA606" s="95">
        <f>(Z606/Y606)*100</f>
        <v>100</v>
      </c>
      <c r="AB606" s="102"/>
      <c r="AC606" s="1228" t="e">
        <f>VLOOKUP(B606,'AVBT_Septmber-17'!$B$18:$M$291,12,FALSE)</f>
        <v>#N/A</v>
      </c>
    </row>
    <row r="607" spans="1:39" s="76" customFormat="1" ht="30" customHeight="1" thickBot="1" x14ac:dyDescent="0.3">
      <c r="A607" s="1040">
        <v>36</v>
      </c>
      <c r="B607" s="1280" t="s">
        <v>407</v>
      </c>
      <c r="C607" s="1024" t="s">
        <v>408</v>
      </c>
      <c r="D607" s="483">
        <v>315</v>
      </c>
      <c r="E607" s="419" t="s">
        <v>53</v>
      </c>
      <c r="F607" s="396" t="s">
        <v>54</v>
      </c>
      <c r="G607" s="78"/>
      <c r="H607" s="78"/>
      <c r="I607" s="367"/>
      <c r="J607" s="367"/>
      <c r="K607" s="367"/>
      <c r="L607" s="64">
        <f>IF(RIGHT(S607)="T",(+H607-G607),0)</f>
        <v>0</v>
      </c>
      <c r="M607" s="64">
        <f>IF(RIGHT(S607)="U",(+H607-G607),0)</f>
        <v>0</v>
      </c>
      <c r="N607" s="64">
        <f>IF(RIGHT(S607)="C",(+H607-G607),0)</f>
        <v>0</v>
      </c>
      <c r="O607" s="64">
        <f>IF(RIGHT(S607)="D",(+H607-G607),0)</f>
        <v>0</v>
      </c>
      <c r="P607" s="282"/>
      <c r="Q607" s="282"/>
      <c r="R607" s="282"/>
      <c r="S607" s="866"/>
      <c r="T607" s="80"/>
      <c r="U607" s="282"/>
      <c r="V607" s="457"/>
      <c r="W607" s="1036"/>
      <c r="X607" s="1042"/>
      <c r="Y607" s="459"/>
      <c r="Z607" s="457"/>
      <c r="AA607" s="778"/>
      <c r="AB607" s="326"/>
      <c r="AC607" s="1228" t="e">
        <f>VLOOKUP(B607,'AVBT_Septmber-17'!$B$18:$M$291,12,FALSE)</f>
        <v>#VALUE!</v>
      </c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</row>
    <row r="608" spans="1:39" s="76" customFormat="1" ht="30" customHeight="1" thickBot="1" x14ac:dyDescent="0.3">
      <c r="A608" s="82"/>
      <c r="B608" s="83"/>
      <c r="C608" s="84" t="s">
        <v>56</v>
      </c>
      <c r="D608" s="141"/>
      <c r="E608" s="1044"/>
      <c r="F608" s="142" t="s">
        <v>54</v>
      </c>
      <c r="G608" s="87"/>
      <c r="H608" s="87"/>
      <c r="I608" s="142" t="s">
        <v>54</v>
      </c>
      <c r="J608" s="142" t="s">
        <v>54</v>
      </c>
      <c r="K608" s="142" t="s">
        <v>54</v>
      </c>
      <c r="L608" s="144">
        <f>SUM(L607:L607)</f>
        <v>0</v>
      </c>
      <c r="M608" s="144">
        <f>SUM(M607:M607)</f>
        <v>0</v>
      </c>
      <c r="N608" s="144">
        <f>SUM(N607:N607)</f>
        <v>0</v>
      </c>
      <c r="O608" s="144">
        <f>SUM(O607:O607)</f>
        <v>0</v>
      </c>
      <c r="P608" s="142" t="s">
        <v>54</v>
      </c>
      <c r="Q608" s="142" t="s">
        <v>54</v>
      </c>
      <c r="R608" s="142" t="s">
        <v>54</v>
      </c>
      <c r="S608" s="205"/>
      <c r="T608" s="145"/>
      <c r="U608" s="141"/>
      <c r="V608" s="201">
        <f>$AB$15-((N608*24))</f>
        <v>720</v>
      </c>
      <c r="W608" s="1035">
        <v>315</v>
      </c>
      <c r="X608" s="1021"/>
      <c r="Y608" s="202">
        <f>W608</f>
        <v>315</v>
      </c>
      <c r="Z608" s="201">
        <f>(Y608*(V608-L608*24))/V608</f>
        <v>315</v>
      </c>
      <c r="AA608" s="249">
        <f>(Z608/Y608)*100</f>
        <v>100</v>
      </c>
      <c r="AB608" s="326"/>
      <c r="AC608" s="1228" t="e">
        <f>VLOOKUP(B608,'AVBT_Septmber-17'!$B$18:$M$291,12,FALSE)</f>
        <v>#N/A</v>
      </c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</row>
    <row r="609" spans="1:39" s="76" customFormat="1" ht="30" customHeight="1" thickBot="1" x14ac:dyDescent="0.3">
      <c r="A609" s="392">
        <v>37</v>
      </c>
      <c r="B609" s="1339" t="s">
        <v>409</v>
      </c>
      <c r="C609" s="1346" t="s">
        <v>410</v>
      </c>
      <c r="D609" s="1343">
        <v>315</v>
      </c>
      <c r="E609" s="258" t="s">
        <v>53</v>
      </c>
      <c r="F609" s="396" t="s">
        <v>54</v>
      </c>
      <c r="G609" s="1275">
        <v>42979.679166666669</v>
      </c>
      <c r="H609" s="1275">
        <v>43009</v>
      </c>
      <c r="I609" s="367"/>
      <c r="J609" s="367"/>
      <c r="K609" s="367"/>
      <c r="L609" s="64">
        <f>IF(RIGHT(S609)="T",(+H609-G609),0)</f>
        <v>29.320833333331393</v>
      </c>
      <c r="M609" s="64">
        <f>IF(RIGHT(S609)="U",(+H609-G609),0)</f>
        <v>0</v>
      </c>
      <c r="N609" s="64">
        <f>IF(RIGHT(S609)="C",(+H609-G609),0)</f>
        <v>0</v>
      </c>
      <c r="O609" s="64">
        <f>IF(RIGHT(S609)="D",(+H609-G609),0)</f>
        <v>0</v>
      </c>
      <c r="P609" s="282"/>
      <c r="Q609" s="282"/>
      <c r="R609" s="282"/>
      <c r="S609" s="1276" t="s">
        <v>713</v>
      </c>
      <c r="T609" s="1277" t="s">
        <v>769</v>
      </c>
      <c r="U609" s="66"/>
      <c r="V609" s="125"/>
      <c r="W609" s="1034"/>
      <c r="X609" s="1020"/>
      <c r="Y609" s="126"/>
      <c r="Z609" s="125"/>
      <c r="AA609" s="127"/>
      <c r="AB609" s="326"/>
      <c r="AC609" s="1228" t="e">
        <f>VLOOKUP(B609,'AVBT_Septmber-17'!$B$18:$M$291,12,FALSE)</f>
        <v>#VALUE!</v>
      </c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</row>
    <row r="610" spans="1:39" s="76" customFormat="1" ht="30" customHeight="1" thickBot="1" x14ac:dyDescent="0.3">
      <c r="A610" s="1049"/>
      <c r="B610" s="1340"/>
      <c r="C610" s="1347"/>
      <c r="D610" s="1345"/>
      <c r="E610" s="1033"/>
      <c r="F610" s="217"/>
      <c r="G610" s="78"/>
      <c r="H610" s="78"/>
      <c r="I610" s="360"/>
      <c r="J610" s="360"/>
      <c r="K610" s="360"/>
      <c r="L610" s="64">
        <f>IF(RIGHT(S610)="T",(+H610-G610),0)</f>
        <v>0</v>
      </c>
      <c r="M610" s="64">
        <f>IF(RIGHT(S610)="U",(+H610-G610),0)</f>
        <v>0</v>
      </c>
      <c r="N610" s="64">
        <f>IF(RIGHT(S610)="C",(+H610-G610),0)</f>
        <v>0</v>
      </c>
      <c r="O610" s="64">
        <f>IF(RIGHT(S610)="D",(+H610-G610),0)</f>
        <v>0</v>
      </c>
      <c r="P610" s="65"/>
      <c r="Q610" s="65"/>
      <c r="R610" s="65"/>
      <c r="S610" s="97"/>
      <c r="T610" s="80"/>
      <c r="U610" s="65"/>
      <c r="V610" s="201"/>
      <c r="W610" s="1035"/>
      <c r="X610" s="1021"/>
      <c r="Y610" s="202"/>
      <c r="Z610" s="201"/>
      <c r="AA610" s="249"/>
      <c r="AB610" s="326"/>
      <c r="AC610" s="1228" t="e">
        <f>VLOOKUP(B610,'AVBT_Septmber-17'!$B$18:$M$291,12,FALSE)</f>
        <v>#N/A</v>
      </c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</row>
    <row r="611" spans="1:39" s="76" customFormat="1" ht="30" customHeight="1" thickBot="1" x14ac:dyDescent="0.3">
      <c r="A611" s="204"/>
      <c r="B611" s="141"/>
      <c r="C611" s="140" t="s">
        <v>56</v>
      </c>
      <c r="D611" s="141"/>
      <c r="E611" s="1044"/>
      <c r="F611" s="142" t="s">
        <v>54</v>
      </c>
      <c r="G611" s="87"/>
      <c r="H611" s="87"/>
      <c r="I611" s="142" t="s">
        <v>54</v>
      </c>
      <c r="J611" s="142" t="s">
        <v>54</v>
      </c>
      <c r="K611" s="142" t="s">
        <v>54</v>
      </c>
      <c r="L611" s="144">
        <f>SUM(L609:L610)</f>
        <v>29.320833333331393</v>
      </c>
      <c r="M611" s="144">
        <f>SUM(M609:M610)</f>
        <v>0</v>
      </c>
      <c r="N611" s="144">
        <f>SUM(N609:N610)</f>
        <v>0</v>
      </c>
      <c r="O611" s="144">
        <f>SUM(O609:O610)</f>
        <v>0</v>
      </c>
      <c r="P611" s="142" t="s">
        <v>54</v>
      </c>
      <c r="Q611" s="142" t="s">
        <v>54</v>
      </c>
      <c r="R611" s="142" t="s">
        <v>54</v>
      </c>
      <c r="S611" s="205"/>
      <c r="T611" s="145"/>
      <c r="U611" s="285"/>
      <c r="V611" s="128">
        <f>$AB$15-((N611*24))</f>
        <v>720</v>
      </c>
      <c r="W611" s="505">
        <v>315</v>
      </c>
      <c r="X611" s="185"/>
      <c r="Y611" s="198">
        <f>W611</f>
        <v>315</v>
      </c>
      <c r="Z611" s="128">
        <f>(Y611*(V611-L611*24))/V611</f>
        <v>7.1312500000203727</v>
      </c>
      <c r="AA611" s="95">
        <f>(Z611/Y611)*100</f>
        <v>2.2638888888953561</v>
      </c>
      <c r="AB611" s="326"/>
      <c r="AC611" s="1228" t="e">
        <f>VLOOKUP(B611,'AVBT_Septmber-17'!$B$18:$M$291,12,FALSE)</f>
        <v>#N/A</v>
      </c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</row>
    <row r="612" spans="1:39" s="76" customFormat="1" ht="30" customHeight="1" thickBot="1" x14ac:dyDescent="0.3">
      <c r="A612" s="392">
        <v>38</v>
      </c>
      <c r="B612" s="393" t="s">
        <v>411</v>
      </c>
      <c r="C612" s="394" t="s">
        <v>412</v>
      </c>
      <c r="D612" s="483">
        <v>500</v>
      </c>
      <c r="E612" s="85" t="s">
        <v>53</v>
      </c>
      <c r="F612" s="396" t="s">
        <v>54</v>
      </c>
      <c r="G612" s="1275">
        <v>42979.679166666669</v>
      </c>
      <c r="H612" s="1275">
        <v>42979.868055555555</v>
      </c>
      <c r="I612" s="367"/>
      <c r="J612" s="367"/>
      <c r="K612" s="367"/>
      <c r="L612" s="64">
        <f>IF(RIGHT(S612)="T",(+H612-G612),0)</f>
        <v>0.18888888888614019</v>
      </c>
      <c r="M612" s="64">
        <f>IF(RIGHT(S612)="U",(+H612-G612),0)</f>
        <v>0</v>
      </c>
      <c r="N612" s="64">
        <f>IF(RIGHT(S612)="C",(+H612-G612),0)</f>
        <v>0</v>
      </c>
      <c r="O612" s="64">
        <f>IF(RIGHT(S612)="D",(+H612-G612),0)</f>
        <v>0</v>
      </c>
      <c r="P612" s="282"/>
      <c r="Q612" s="282"/>
      <c r="R612" s="282"/>
      <c r="S612" s="1276" t="s">
        <v>713</v>
      </c>
      <c r="T612" s="1277" t="s">
        <v>714</v>
      </c>
      <c r="U612" s="66"/>
      <c r="V612" s="125"/>
      <c r="W612" s="1034"/>
      <c r="X612" s="1020"/>
      <c r="Y612" s="126"/>
      <c r="Z612" s="125"/>
      <c r="AA612" s="127"/>
      <c r="AB612" s="326"/>
      <c r="AC612" s="1228" t="e">
        <f>VLOOKUP(B612,'AVBT_Septmber-17'!$B$18:$M$291,12,FALSE)</f>
        <v>#VALUE!</v>
      </c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</row>
    <row r="613" spans="1:39" s="76" customFormat="1" ht="30" customHeight="1" thickBot="1" x14ac:dyDescent="0.3">
      <c r="A613" s="204"/>
      <c r="B613" s="141"/>
      <c r="C613" s="140" t="s">
        <v>56</v>
      </c>
      <c r="D613" s="141"/>
      <c r="E613" s="1044"/>
      <c r="F613" s="142" t="s">
        <v>54</v>
      </c>
      <c r="G613" s="87"/>
      <c r="H613" s="87"/>
      <c r="I613" s="142" t="s">
        <v>54</v>
      </c>
      <c r="J613" s="142" t="s">
        <v>54</v>
      </c>
      <c r="K613" s="142" t="s">
        <v>54</v>
      </c>
      <c r="L613" s="144">
        <f>SUM(L612:L612)</f>
        <v>0.18888888888614019</v>
      </c>
      <c r="M613" s="144">
        <f>SUM(M612:M612)</f>
        <v>0</v>
      </c>
      <c r="N613" s="144">
        <f>SUM(N612:N612)</f>
        <v>0</v>
      </c>
      <c r="O613" s="144">
        <f>SUM(O612:O612)</f>
        <v>0</v>
      </c>
      <c r="P613" s="142" t="s">
        <v>54</v>
      </c>
      <c r="Q613" s="142" t="s">
        <v>54</v>
      </c>
      <c r="R613" s="142" t="s">
        <v>54</v>
      </c>
      <c r="S613" s="205"/>
      <c r="T613" s="145"/>
      <c r="U613" s="285"/>
      <c r="V613" s="128">
        <f>$AB$15-((N613*24))</f>
        <v>720</v>
      </c>
      <c r="W613" s="505">
        <v>500</v>
      </c>
      <c r="X613" s="185"/>
      <c r="Y613" s="198">
        <f>W613</f>
        <v>500</v>
      </c>
      <c r="Z613" s="128">
        <f>(Y613*(V613-L613*24))/V613</f>
        <v>496.85185185189766</v>
      </c>
      <c r="AA613" s="95">
        <f>(Z613/Y613)*100</f>
        <v>99.370370370379533</v>
      </c>
      <c r="AB613" s="326"/>
      <c r="AC613" s="1228" t="e">
        <f>VLOOKUP(B613,'AVBT_Septmber-17'!$B$18:$M$291,12,FALSE)</f>
        <v>#N/A</v>
      </c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</row>
    <row r="614" spans="1:39" s="76" customFormat="1" ht="30" customHeight="1" thickBot="1" x14ac:dyDescent="0.3">
      <c r="A614" s="1361">
        <v>39</v>
      </c>
      <c r="B614" s="1339" t="s">
        <v>413</v>
      </c>
      <c r="C614" s="1346" t="s">
        <v>414</v>
      </c>
      <c r="D614" s="1343">
        <v>500</v>
      </c>
      <c r="E614" s="1520" t="s">
        <v>53</v>
      </c>
      <c r="F614" s="595" t="s">
        <v>54</v>
      </c>
      <c r="G614" s="812"/>
      <c r="H614" s="78"/>
      <c r="I614" s="367"/>
      <c r="J614" s="367"/>
      <c r="K614" s="367"/>
      <c r="L614" s="64">
        <f>IF(RIGHT(S614)="T",(+H614-G614),0)</f>
        <v>0</v>
      </c>
      <c r="M614" s="64">
        <f>IF(RIGHT(S614)="U",(+H614-G614),0)</f>
        <v>0</v>
      </c>
      <c r="N614" s="64">
        <f>IF(RIGHT(S614)="C",(+H614-G614),0)</f>
        <v>0</v>
      </c>
      <c r="O614" s="64">
        <f>IF(RIGHT(S614)="D",(+H614-G614),0)</f>
        <v>0</v>
      </c>
      <c r="P614" s="282"/>
      <c r="Q614" s="282"/>
      <c r="R614" s="282"/>
      <c r="S614" s="79"/>
      <c r="T614" s="80"/>
      <c r="U614" s="66"/>
      <c r="V614" s="125"/>
      <c r="W614" s="1034"/>
      <c r="X614" s="1020"/>
      <c r="Y614" s="126"/>
      <c r="Z614" s="125"/>
      <c r="AA614" s="127"/>
      <c r="AB614" s="326"/>
      <c r="AC614" s="1228" t="e">
        <f>VLOOKUP(B614,'AVBT_Septmber-17'!$B$18:$M$291,12,FALSE)</f>
        <v>#VALUE!</v>
      </c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</row>
    <row r="615" spans="1:39" s="76" customFormat="1" ht="30" customHeight="1" thickBot="1" x14ac:dyDescent="0.3">
      <c r="A615" s="1436"/>
      <c r="B615" s="1373"/>
      <c r="C615" s="1348"/>
      <c r="D615" s="1344"/>
      <c r="E615" s="1521"/>
      <c r="F615" s="491"/>
      <c r="G615" s="813"/>
      <c r="H615" s="78"/>
      <c r="I615" s="367"/>
      <c r="J615" s="367"/>
      <c r="K615" s="367"/>
      <c r="L615" s="64">
        <f>IF(RIGHT(S615)="T",(+H615-G615),0)</f>
        <v>0</v>
      </c>
      <c r="M615" s="64">
        <f>IF(RIGHT(S615)="U",(+H615-G615),0)</f>
        <v>0</v>
      </c>
      <c r="N615" s="64">
        <f>IF(RIGHT(S615)="C",(+H615-G615),0)</f>
        <v>0</v>
      </c>
      <c r="O615" s="64">
        <f>IF(RIGHT(S615)="D",(+H615-G615),0)</f>
        <v>0</v>
      </c>
      <c r="P615" s="282"/>
      <c r="Q615" s="282"/>
      <c r="R615" s="282"/>
      <c r="S615" s="79"/>
      <c r="T615" s="80"/>
      <c r="U615" s="113"/>
      <c r="V615" s="212"/>
      <c r="W615" s="488"/>
      <c r="X615" s="214"/>
      <c r="Y615" s="215"/>
      <c r="Z615" s="212"/>
      <c r="AA615" s="763"/>
      <c r="AB615" s="326"/>
      <c r="AC615" s="1228" t="e">
        <f>VLOOKUP(B615,'AVBT_Septmber-17'!$B$18:$M$291,12,FALSE)</f>
        <v>#N/A</v>
      </c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</row>
    <row r="616" spans="1:39" s="76" customFormat="1" ht="30" customHeight="1" thickBot="1" x14ac:dyDescent="0.3">
      <c r="A616" s="82"/>
      <c r="B616" s="83"/>
      <c r="C616" s="84" t="s">
        <v>56</v>
      </c>
      <c r="D616" s="141"/>
      <c r="E616" s="1044"/>
      <c r="F616" s="142" t="s">
        <v>54</v>
      </c>
      <c r="G616" s="87"/>
      <c r="H616" s="87"/>
      <c r="I616" s="142" t="s">
        <v>54</v>
      </c>
      <c r="J616" s="142" t="s">
        <v>54</v>
      </c>
      <c r="K616" s="142" t="s">
        <v>54</v>
      </c>
      <c r="L616" s="144">
        <f>SUM(L614:L615)</f>
        <v>0</v>
      </c>
      <c r="M616" s="144">
        <f>SUM(M614:M615)</f>
        <v>0</v>
      </c>
      <c r="N616" s="144">
        <f>SUM(N614:N615)</f>
        <v>0</v>
      </c>
      <c r="O616" s="144">
        <f>SUM(O614:O615)</f>
        <v>0</v>
      </c>
      <c r="P616" s="142" t="s">
        <v>54</v>
      </c>
      <c r="Q616" s="142" t="s">
        <v>54</v>
      </c>
      <c r="R616" s="142" t="s">
        <v>54</v>
      </c>
      <c r="S616" s="205"/>
      <c r="T616" s="145"/>
      <c r="U616" s="222"/>
      <c r="V616" s="206">
        <f>$AB$15-((N616*24))</f>
        <v>720</v>
      </c>
      <c r="W616" s="1038">
        <v>500</v>
      </c>
      <c r="X616" s="1053"/>
      <c r="Y616" s="207">
        <f>W616</f>
        <v>500</v>
      </c>
      <c r="Z616" s="206">
        <f>(Y616*(V616-L616*24))/V616</f>
        <v>500</v>
      </c>
      <c r="AA616" s="208">
        <f>(Z616/Y616)*100</f>
        <v>100</v>
      </c>
      <c r="AB616" s="326"/>
      <c r="AC616" s="1228" t="e">
        <f>VLOOKUP(B616,'AVBT_Septmber-17'!$B$18:$M$291,12,FALSE)</f>
        <v>#N/A</v>
      </c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</row>
    <row r="617" spans="1:39" s="76" customFormat="1" ht="30" customHeight="1" thickBot="1" x14ac:dyDescent="0.3">
      <c r="A617" s="1361">
        <v>40</v>
      </c>
      <c r="B617" s="1339" t="s">
        <v>415</v>
      </c>
      <c r="C617" s="1346" t="s">
        <v>416</v>
      </c>
      <c r="D617" s="1343">
        <v>500</v>
      </c>
      <c r="E617" s="1349" t="s">
        <v>53</v>
      </c>
      <c r="F617" s="62" t="s">
        <v>54</v>
      </c>
      <c r="G617" s="78"/>
      <c r="H617" s="78"/>
      <c r="I617" s="358"/>
      <c r="J617" s="358"/>
      <c r="K617" s="358"/>
      <c r="L617" s="210">
        <f>IF(RIGHT(S617)="T",(+H617-G617),0)</f>
        <v>0</v>
      </c>
      <c r="M617" s="210">
        <f>IF(RIGHT(S617)="U",(+H617-G617),0)</f>
        <v>0</v>
      </c>
      <c r="N617" s="210">
        <f>IF(RIGHT(S617)="C",(+H617-G617),0)</f>
        <v>0</v>
      </c>
      <c r="O617" s="210">
        <f>IF(RIGHT(S617)="D",(+H617-G617),0)</f>
        <v>0</v>
      </c>
      <c r="P617" s="66"/>
      <c r="Q617" s="66"/>
      <c r="R617" s="66"/>
      <c r="S617" s="866"/>
      <c r="T617" s="80"/>
      <c r="U617" s="66"/>
      <c r="V617" s="125"/>
      <c r="W617" s="1034"/>
      <c r="X617" s="1020"/>
      <c r="Y617" s="126"/>
      <c r="Z617" s="125"/>
      <c r="AA617" s="127"/>
      <c r="AB617" s="326"/>
      <c r="AC617" s="1228" t="e">
        <f>VLOOKUP(B617,'AVBT_Septmber-17'!$B$18:$M$291,12,FALSE)</f>
        <v>#VALUE!</v>
      </c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</row>
    <row r="618" spans="1:39" s="76" customFormat="1" ht="30" customHeight="1" x14ac:dyDescent="0.25">
      <c r="A618" s="1436"/>
      <c r="B618" s="1373"/>
      <c r="C618" s="1348"/>
      <c r="D618" s="1344"/>
      <c r="E618" s="1463"/>
      <c r="F618" s="77"/>
      <c r="G618" s="78"/>
      <c r="H618" s="78"/>
      <c r="I618" s="358"/>
      <c r="J618" s="358"/>
      <c r="K618" s="358"/>
      <c r="L618" s="210">
        <f>IF(RIGHT(S618)="T",(+H618-G618),0)</f>
        <v>0</v>
      </c>
      <c r="M618" s="210">
        <f>IF(RIGHT(S618)="U",(+H618-G618),0)</f>
        <v>0</v>
      </c>
      <c r="N618" s="210">
        <f>IF(RIGHT(S618)="C",(+H618-G618),0)</f>
        <v>0</v>
      </c>
      <c r="O618" s="210">
        <f>IF(RIGHT(S618)="D",(+H618-G618),0)</f>
        <v>0</v>
      </c>
      <c r="P618" s="66"/>
      <c r="Q618" s="66"/>
      <c r="R618" s="66"/>
      <c r="S618" s="79"/>
      <c r="T618" s="80"/>
      <c r="U618" s="113"/>
      <c r="V618" s="212"/>
      <c r="W618" s="488"/>
      <c r="X618" s="214"/>
      <c r="Y618" s="215"/>
      <c r="Z618" s="212"/>
      <c r="AA618" s="763"/>
      <c r="AB618" s="326"/>
      <c r="AC618" s="1228" t="e">
        <f>VLOOKUP(B618,'AVBT_Septmber-17'!$B$18:$M$291,12,FALSE)</f>
        <v>#N/A</v>
      </c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</row>
    <row r="619" spans="1:39" s="38" customFormat="1" ht="30" customHeight="1" thickBot="1" x14ac:dyDescent="0.3">
      <c r="A619" s="82"/>
      <c r="B619" s="83"/>
      <c r="C619" s="84" t="s">
        <v>56</v>
      </c>
      <c r="D619" s="83"/>
      <c r="E619" s="85"/>
      <c r="F619" s="86" t="s">
        <v>54</v>
      </c>
      <c r="G619" s="87"/>
      <c r="H619" s="87"/>
      <c r="I619" s="86" t="s">
        <v>54</v>
      </c>
      <c r="J619" s="86" t="s">
        <v>54</v>
      </c>
      <c r="K619" s="86" t="s">
        <v>54</v>
      </c>
      <c r="L619" s="88">
        <f>SUM(L617:L618)</f>
        <v>0</v>
      </c>
      <c r="M619" s="88">
        <f>SUM(M617:M618)</f>
        <v>0</v>
      </c>
      <c r="N619" s="88">
        <f>SUM(N617:N618)</f>
        <v>0</v>
      </c>
      <c r="O619" s="88">
        <f>SUM(O617:O618)</f>
        <v>0</v>
      </c>
      <c r="P619" s="86" t="s">
        <v>54</v>
      </c>
      <c r="Q619" s="86" t="s">
        <v>54</v>
      </c>
      <c r="R619" s="86" t="s">
        <v>54</v>
      </c>
      <c r="S619" s="195"/>
      <c r="T619" s="116"/>
      <c r="U619" s="83"/>
      <c r="V619" s="128">
        <f>$AB$15-((N619*24))</f>
        <v>720</v>
      </c>
      <c r="W619" s="505">
        <v>500</v>
      </c>
      <c r="X619" s="185"/>
      <c r="Y619" s="198">
        <f>W619</f>
        <v>500</v>
      </c>
      <c r="Z619" s="128">
        <f>(Y619*(V619-L619*24))/V619</f>
        <v>500</v>
      </c>
      <c r="AA619" s="95">
        <f>(Z619/Y619)*100</f>
        <v>100</v>
      </c>
      <c r="AB619" s="102"/>
      <c r="AC619" s="1228" t="e">
        <f>VLOOKUP(B619,'AVBT_Septmber-17'!$B$18:$M$291,12,FALSE)</f>
        <v>#N/A</v>
      </c>
    </row>
    <row r="620" spans="1:39" s="731" customFormat="1" ht="30" customHeight="1" thickBot="1" x14ac:dyDescent="0.3">
      <c r="A620" s="1361">
        <v>41</v>
      </c>
      <c r="B620" s="1339" t="s">
        <v>546</v>
      </c>
      <c r="C620" s="1325" t="s">
        <v>547</v>
      </c>
      <c r="D620" s="1343">
        <v>315</v>
      </c>
      <c r="E620" s="1384" t="s">
        <v>53</v>
      </c>
      <c r="F620" s="62" t="s">
        <v>54</v>
      </c>
      <c r="G620" s="1275">
        <v>42983.231249999997</v>
      </c>
      <c r="H620" s="1275">
        <v>42983.540277777778</v>
      </c>
      <c r="I620" s="722"/>
      <c r="J620" s="722"/>
      <c r="K620" s="722"/>
      <c r="L620" s="210">
        <f>IF(RIGHT(S620)="T",(+H620-G620),0)</f>
        <v>0.30902777778101154</v>
      </c>
      <c r="M620" s="210">
        <f>IF(RIGHT(S620)="U",(+H620-G620),0)</f>
        <v>0</v>
      </c>
      <c r="N620" s="210">
        <f>IF(RIGHT(S620)="C",(+H620-G620),0)</f>
        <v>0</v>
      </c>
      <c r="O620" s="210">
        <f>IF(RIGHT(S620)="D",(+H620-G620),0)</f>
        <v>0</v>
      </c>
      <c r="P620" s="723"/>
      <c r="Q620" s="723"/>
      <c r="R620" s="723"/>
      <c r="S620" s="1276" t="s">
        <v>119</v>
      </c>
      <c r="T620" s="1277" t="s">
        <v>770</v>
      </c>
      <c r="U620" s="723"/>
      <c r="V620" s="724"/>
      <c r="W620" s="725"/>
      <c r="X620" s="726"/>
      <c r="Y620" s="727"/>
      <c r="Z620" s="724"/>
      <c r="AA620" s="728"/>
      <c r="AB620" s="729"/>
      <c r="AC620" s="1228" t="e">
        <f>VLOOKUP(B620,'AVBT_Septmber-17'!$B$18:$M$291,12,FALSE)</f>
        <v>#VALUE!</v>
      </c>
      <c r="AD620" s="730"/>
      <c r="AE620" s="730"/>
      <c r="AF620" s="730"/>
      <c r="AG620" s="730"/>
      <c r="AH620" s="730"/>
      <c r="AI620" s="730"/>
      <c r="AJ620" s="730"/>
      <c r="AK620" s="730"/>
      <c r="AL620" s="730"/>
      <c r="AM620" s="730"/>
    </row>
    <row r="621" spans="1:39" s="76" customFormat="1" ht="30" customHeight="1" x14ac:dyDescent="0.25">
      <c r="A621" s="1436"/>
      <c r="B621" s="1373"/>
      <c r="C621" s="1326"/>
      <c r="D621" s="1344"/>
      <c r="E621" s="1390"/>
      <c r="F621" s="62" t="s">
        <v>54</v>
      </c>
      <c r="G621" s="78"/>
      <c r="H621" s="78"/>
      <c r="I621" s="358"/>
      <c r="J621" s="358"/>
      <c r="K621" s="358"/>
      <c r="L621" s="210">
        <f>IF(RIGHT(S621)="T",(+H621-G621),0)</f>
        <v>0</v>
      </c>
      <c r="M621" s="210">
        <f>IF(RIGHT(S621)="U",(+H621-G621),0)</f>
        <v>0</v>
      </c>
      <c r="N621" s="210">
        <f>IF(RIGHT(S621)="C",(+H621-G621),0)</f>
        <v>0</v>
      </c>
      <c r="O621" s="210">
        <f>IF(RIGHT(S621)="D",(+H621-G621),0)</f>
        <v>0</v>
      </c>
      <c r="P621" s="66"/>
      <c r="Q621" s="66"/>
      <c r="R621" s="66"/>
      <c r="S621" s="79"/>
      <c r="T621" s="80"/>
      <c r="U621" s="113"/>
      <c r="V621" s="212"/>
      <c r="W621" s="488"/>
      <c r="X621" s="214"/>
      <c r="Y621" s="215"/>
      <c r="Z621" s="212"/>
      <c r="AA621" s="763"/>
      <c r="AB621" s="326"/>
      <c r="AC621" s="1228" t="e">
        <f>VLOOKUP(B621,'AVBT_Septmber-17'!$B$18:$M$291,12,FALSE)</f>
        <v>#N/A</v>
      </c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</row>
    <row r="622" spans="1:39" s="38" customFormat="1" ht="30" customHeight="1" thickBot="1" x14ac:dyDescent="0.3">
      <c r="A622" s="82"/>
      <c r="B622" s="83"/>
      <c r="C622" s="84" t="s">
        <v>56</v>
      </c>
      <c r="D622" s="83"/>
      <c r="E622" s="85"/>
      <c r="F622" s="86" t="s">
        <v>54</v>
      </c>
      <c r="G622" s="87"/>
      <c r="H622" s="87"/>
      <c r="I622" s="86" t="s">
        <v>54</v>
      </c>
      <c r="J622" s="86" t="s">
        <v>54</v>
      </c>
      <c r="K622" s="86" t="s">
        <v>54</v>
      </c>
      <c r="L622" s="88">
        <f>SUM(L620:L621)</f>
        <v>0.30902777778101154</v>
      </c>
      <c r="M622" s="88">
        <f>SUM(M620:M621)</f>
        <v>0</v>
      </c>
      <c r="N622" s="88">
        <f>SUM(N620:N621)</f>
        <v>0</v>
      </c>
      <c r="O622" s="88">
        <f>SUM(O620:O621)</f>
        <v>0</v>
      </c>
      <c r="P622" s="86" t="s">
        <v>54</v>
      </c>
      <c r="Q622" s="86" t="s">
        <v>54</v>
      </c>
      <c r="R622" s="86" t="s">
        <v>54</v>
      </c>
      <c r="S622" s="195"/>
      <c r="T622" s="116"/>
      <c r="U622" s="83"/>
      <c r="V622" s="128">
        <f>$AB$15-((N622*24))</f>
        <v>720</v>
      </c>
      <c r="W622" s="505">
        <v>315</v>
      </c>
      <c r="X622" s="185"/>
      <c r="Y622" s="198">
        <f>W622</f>
        <v>315</v>
      </c>
      <c r="Z622" s="128">
        <f>(Y622*(V622-L622*24))/V622</f>
        <v>311.75520833329938</v>
      </c>
      <c r="AA622" s="95">
        <f>(Z622/Y622)*100</f>
        <v>98.969907407396633</v>
      </c>
      <c r="AB622" s="102"/>
      <c r="AC622" s="1228" t="e">
        <f>VLOOKUP(B622,'AVBT_Septmber-17'!$B$18:$M$291,12,FALSE)</f>
        <v>#N/A</v>
      </c>
    </row>
    <row r="623" spans="1:39" s="76" customFormat="1" ht="30" customHeight="1" thickBot="1" x14ac:dyDescent="0.3">
      <c r="A623" s="392">
        <v>42</v>
      </c>
      <c r="B623" s="1315" t="s">
        <v>417</v>
      </c>
      <c r="C623" s="394" t="s">
        <v>418</v>
      </c>
      <c r="D623" s="483">
        <v>315</v>
      </c>
      <c r="E623" s="85" t="s">
        <v>53</v>
      </c>
      <c r="F623" s="62" t="s">
        <v>54</v>
      </c>
      <c r="G623" s="78"/>
      <c r="H623" s="78"/>
      <c r="I623" s="358"/>
      <c r="J623" s="358"/>
      <c r="K623" s="358"/>
      <c r="L623" s="210">
        <f>IF(RIGHT(S623)="T",(+H623-G623),0)</f>
        <v>0</v>
      </c>
      <c r="M623" s="210">
        <f>IF(RIGHT(S623)="U",(+H623-G623),0)</f>
        <v>0</v>
      </c>
      <c r="N623" s="210">
        <f>IF(RIGHT(S623)="C",(+H623-G623),0)</f>
        <v>0</v>
      </c>
      <c r="O623" s="210">
        <f>IF(RIGHT(S623)="D",(+H623-G623),0)</f>
        <v>0</v>
      </c>
      <c r="P623" s="66"/>
      <c r="Q623" s="66"/>
      <c r="R623" s="66"/>
      <c r="S623" s="866"/>
      <c r="T623" s="80"/>
      <c r="U623" s="66"/>
      <c r="V623" s="125"/>
      <c r="W623" s="1034"/>
      <c r="X623" s="1020"/>
      <c r="Y623" s="126"/>
      <c r="Z623" s="125"/>
      <c r="AA623" s="127"/>
      <c r="AB623" s="326"/>
      <c r="AC623" s="1228" t="e">
        <f>VLOOKUP(B623,'AVBT_Septmber-17'!$B$18:$M$291,12,FALSE)</f>
        <v>#VALUE!</v>
      </c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</row>
    <row r="624" spans="1:39" s="76" customFormat="1" ht="30" customHeight="1" thickBot="1" x14ac:dyDescent="0.3">
      <c r="A624" s="392"/>
      <c r="B624" s="393"/>
      <c r="C624" s="84" t="s">
        <v>56</v>
      </c>
      <c r="D624" s="83"/>
      <c r="E624" s="85"/>
      <c r="F624" s="86" t="s">
        <v>54</v>
      </c>
      <c r="G624" s="87"/>
      <c r="H624" s="87"/>
      <c r="I624" s="86" t="s">
        <v>54</v>
      </c>
      <c r="J624" s="86" t="s">
        <v>54</v>
      </c>
      <c r="K624" s="86" t="s">
        <v>54</v>
      </c>
      <c r="L624" s="88">
        <f>SUM(L623:L623)</f>
        <v>0</v>
      </c>
      <c r="M624" s="88">
        <f>SUM(M623:M623)</f>
        <v>0</v>
      </c>
      <c r="N624" s="88">
        <f>SUM(N623:N623)</f>
        <v>0</v>
      </c>
      <c r="O624" s="88">
        <f>SUM(O623:O623)</f>
        <v>0</v>
      </c>
      <c r="P624" s="86" t="s">
        <v>54</v>
      </c>
      <c r="Q624" s="86" t="s">
        <v>54</v>
      </c>
      <c r="R624" s="86" t="s">
        <v>54</v>
      </c>
      <c r="S624" s="195"/>
      <c r="T624" s="116"/>
      <c r="U624" s="83"/>
      <c r="V624" s="128">
        <f>$AB$15-((N624*24))</f>
        <v>720</v>
      </c>
      <c r="W624" s="505">
        <v>315</v>
      </c>
      <c r="X624" s="185"/>
      <c r="Y624" s="198">
        <f>W624</f>
        <v>315</v>
      </c>
      <c r="Z624" s="128">
        <f>(Y624*(V624-L624*24))/V624</f>
        <v>315</v>
      </c>
      <c r="AA624" s="95">
        <f>(Z624/Y624)*100</f>
        <v>100</v>
      </c>
      <c r="AB624" s="326"/>
      <c r="AC624" s="1228" t="e">
        <f>VLOOKUP(B624,'AVBT_Septmber-17'!$B$18:$M$291,12,FALSE)</f>
        <v>#N/A</v>
      </c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</row>
    <row r="625" spans="1:39" s="76" customFormat="1" ht="30" customHeight="1" thickBot="1" x14ac:dyDescent="0.3">
      <c r="A625" s="1361">
        <v>43</v>
      </c>
      <c r="B625" s="1339" t="s">
        <v>419</v>
      </c>
      <c r="C625" s="1346" t="s">
        <v>420</v>
      </c>
      <c r="D625" s="1343">
        <v>315</v>
      </c>
      <c r="E625" s="1384" t="s">
        <v>53</v>
      </c>
      <c r="F625" s="62" t="s">
        <v>54</v>
      </c>
      <c r="G625" s="78"/>
      <c r="H625" s="78"/>
      <c r="I625" s="358"/>
      <c r="J625" s="358"/>
      <c r="K625" s="358"/>
      <c r="L625" s="210">
        <f>IF(RIGHT(S625)="T",(+H625-G625),0)</f>
        <v>0</v>
      </c>
      <c r="M625" s="210">
        <f>IF(RIGHT(S625)="U",(+H625-G625),0)</f>
        <v>0</v>
      </c>
      <c r="N625" s="210">
        <f>IF(RIGHT(S625)="C",(+H625-G625),0)</f>
        <v>0</v>
      </c>
      <c r="O625" s="210">
        <f>IF(RIGHT(S625)="D",(+H625-G625),0)</f>
        <v>0</v>
      </c>
      <c r="P625" s="66"/>
      <c r="Q625" s="66"/>
      <c r="R625" s="66"/>
      <c r="S625" s="1267"/>
      <c r="T625" s="1268"/>
      <c r="U625" s="66"/>
      <c r="V625" s="125"/>
      <c r="W625" s="1034"/>
      <c r="X625" s="1020"/>
      <c r="Y625" s="126"/>
      <c r="Z625" s="125"/>
      <c r="AA625" s="127"/>
      <c r="AB625" s="326"/>
      <c r="AC625" s="1228" t="e">
        <f>VLOOKUP(B625,'AVBT_Septmber-17'!$B$18:$M$291,12,FALSE)</f>
        <v>#VALUE!</v>
      </c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</row>
    <row r="626" spans="1:39" s="76" customFormat="1" ht="30" customHeight="1" thickBot="1" x14ac:dyDescent="0.3">
      <c r="A626" s="1455"/>
      <c r="B626" s="1456"/>
      <c r="C626" s="1347"/>
      <c r="D626" s="1345"/>
      <c r="E626" s="1390"/>
      <c r="F626" s="62" t="s">
        <v>54</v>
      </c>
      <c r="G626" s="78"/>
      <c r="H626" s="78"/>
      <c r="I626" s="358"/>
      <c r="J626" s="358"/>
      <c r="K626" s="358"/>
      <c r="L626" s="210">
        <f>IF(RIGHT(S626)="T",(+H626-G626),0)</f>
        <v>0</v>
      </c>
      <c r="M626" s="210">
        <f>IF(RIGHT(S626)="U",(+H626-G626),0)</f>
        <v>0</v>
      </c>
      <c r="N626" s="210">
        <f>IF(RIGHT(S626)="C",(+H626-G626),0)</f>
        <v>0</v>
      </c>
      <c r="O626" s="210">
        <f>IF(RIGHT(S626)="D",(+H626-G626),0)</f>
        <v>0</v>
      </c>
      <c r="P626" s="66"/>
      <c r="Q626" s="66"/>
      <c r="R626" s="66"/>
      <c r="S626" s="79"/>
      <c r="T626" s="80"/>
      <c r="U626" s="822"/>
      <c r="V626" s="90"/>
      <c r="W626" s="507"/>
      <c r="X626" s="1051"/>
      <c r="Y626" s="508"/>
      <c r="Z626" s="90"/>
      <c r="AA626" s="638"/>
      <c r="AB626" s="326"/>
      <c r="AC626" s="1228" t="e">
        <f>VLOOKUP(B626,'AVBT_Septmber-17'!$B$18:$M$291,12,FALSE)</f>
        <v>#N/A</v>
      </c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</row>
    <row r="627" spans="1:39" s="76" customFormat="1" ht="30" customHeight="1" thickBot="1" x14ac:dyDescent="0.3">
      <c r="A627" s="82"/>
      <c r="B627" s="83"/>
      <c r="C627" s="84" t="s">
        <v>56</v>
      </c>
      <c r="D627" s="83"/>
      <c r="E627" s="85"/>
      <c r="F627" s="86" t="s">
        <v>54</v>
      </c>
      <c r="G627" s="87"/>
      <c r="H627" s="87"/>
      <c r="I627" s="86" t="s">
        <v>54</v>
      </c>
      <c r="J627" s="86" t="s">
        <v>54</v>
      </c>
      <c r="K627" s="86" t="s">
        <v>54</v>
      </c>
      <c r="L627" s="88">
        <f>SUM(L625:L626)</f>
        <v>0</v>
      </c>
      <c r="M627" s="88">
        <f>SUM(M625:M626)</f>
        <v>0</v>
      </c>
      <c r="N627" s="88">
        <f>SUM(N625:N626)</f>
        <v>0</v>
      </c>
      <c r="O627" s="88">
        <f>SUM(O625:O626)</f>
        <v>0</v>
      </c>
      <c r="P627" s="86" t="s">
        <v>54</v>
      </c>
      <c r="Q627" s="86" t="s">
        <v>54</v>
      </c>
      <c r="R627" s="86" t="s">
        <v>54</v>
      </c>
      <c r="S627" s="195"/>
      <c r="T627" s="116"/>
      <c r="U627" s="83"/>
      <c r="V627" s="128">
        <f>$AB$15-((N627*24))</f>
        <v>720</v>
      </c>
      <c r="W627" s="505">
        <v>315</v>
      </c>
      <c r="X627" s="185"/>
      <c r="Y627" s="198">
        <f t="shared" ref="Y627:Y640" si="36">W627</f>
        <v>315</v>
      </c>
      <c r="Z627" s="128">
        <f>(Y627*(V627-L627*24))/V627</f>
        <v>315</v>
      </c>
      <c r="AA627" s="95">
        <f t="shared" ref="AA627:AA640" si="37">(Z627/Y627)*100</f>
        <v>100</v>
      </c>
      <c r="AB627" s="326"/>
      <c r="AC627" s="1228" t="e">
        <f>VLOOKUP(B627,'AVBT_Septmber-17'!$B$18:$M$291,12,FALSE)</f>
        <v>#N/A</v>
      </c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</row>
    <row r="628" spans="1:39" s="76" customFormat="1" ht="30" customHeight="1" thickBot="1" x14ac:dyDescent="0.3">
      <c r="A628" s="392">
        <v>44</v>
      </c>
      <c r="B628" s="393" t="s">
        <v>421</v>
      </c>
      <c r="C628" s="394" t="s">
        <v>422</v>
      </c>
      <c r="D628" s="483">
        <v>500</v>
      </c>
      <c r="E628" s="85" t="s">
        <v>53</v>
      </c>
      <c r="F628" s="396" t="s">
        <v>54</v>
      </c>
      <c r="G628" s="399"/>
      <c r="H628" s="399"/>
      <c r="I628" s="397"/>
      <c r="J628" s="397"/>
      <c r="K628" s="397"/>
      <c r="L628" s="555">
        <v>0</v>
      </c>
      <c r="M628" s="555">
        <v>0</v>
      </c>
      <c r="N628" s="555">
        <v>0</v>
      </c>
      <c r="O628" s="555">
        <v>0</v>
      </c>
      <c r="P628" s="225"/>
      <c r="Q628" s="225"/>
      <c r="R628" s="225"/>
      <c r="S628" s="225"/>
      <c r="T628" s="400"/>
      <c r="U628" s="225"/>
      <c r="V628" s="277">
        <f>$AB$15-((N628*24))</f>
        <v>720</v>
      </c>
      <c r="W628" s="483">
        <v>500</v>
      </c>
      <c r="X628" s="279"/>
      <c r="Y628" s="280">
        <f t="shared" si="36"/>
        <v>500</v>
      </c>
      <c r="Z628" s="277">
        <f>(Y628*(V628-L628*24))/V628</f>
        <v>500</v>
      </c>
      <c r="AA628" s="281">
        <f t="shared" si="37"/>
        <v>100</v>
      </c>
      <c r="AB628" s="326"/>
      <c r="AC628" s="1228" t="e">
        <f>VLOOKUP(B628,'AVBT_Septmber-17'!$B$18:$M$291,12,FALSE)</f>
        <v>#VALUE!</v>
      </c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</row>
    <row r="629" spans="1:39" s="76" customFormat="1" ht="30" customHeight="1" thickBot="1" x14ac:dyDescent="0.3">
      <c r="A629" s="392">
        <v>45</v>
      </c>
      <c r="B629" s="393" t="s">
        <v>423</v>
      </c>
      <c r="C629" s="394" t="s">
        <v>424</v>
      </c>
      <c r="D629" s="483">
        <v>500</v>
      </c>
      <c r="E629" s="258" t="s">
        <v>53</v>
      </c>
      <c r="F629" s="396" t="s">
        <v>54</v>
      </c>
      <c r="G629" s="1292">
        <v>43000.43472222222</v>
      </c>
      <c r="H629" s="1292">
        <v>43007.803472222222</v>
      </c>
      <c r="I629" s="397"/>
      <c r="J629" s="397"/>
      <c r="K629" s="397"/>
      <c r="L629" s="210">
        <f>IF(RIGHT(S629)="T",(+H629-G629),0)</f>
        <v>0</v>
      </c>
      <c r="M629" s="210">
        <f>IF(RIGHT(S629)="U",(+H629-G629),0)</f>
        <v>0</v>
      </c>
      <c r="N629" s="210">
        <f>IF(RIGHT(S629)="C",(+H629-G629),0)</f>
        <v>0</v>
      </c>
      <c r="O629" s="210">
        <f>IF(RIGHT(S629)="D",(+H629-G629),0)</f>
        <v>7.3687500000014552</v>
      </c>
      <c r="P629" s="225"/>
      <c r="Q629" s="225"/>
      <c r="R629" s="225"/>
      <c r="S629" s="1278" t="s">
        <v>559</v>
      </c>
      <c r="T629" s="1279" t="s">
        <v>721</v>
      </c>
      <c r="U629" s="225"/>
      <c r="V629" s="277"/>
      <c r="W629" s="483"/>
      <c r="X629" s="279"/>
      <c r="Y629" s="280"/>
      <c r="Z629" s="277"/>
      <c r="AA629" s="281"/>
      <c r="AB629" s="326"/>
      <c r="AC629" s="1228" t="e">
        <f>VLOOKUP(B629,'AVBT_Septmber-17'!$B$18:$M$291,12,FALSE)</f>
        <v>#VALUE!</v>
      </c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</row>
    <row r="630" spans="1:39" s="76" customFormat="1" ht="30" customHeight="1" thickBot="1" x14ac:dyDescent="0.3">
      <c r="A630" s="82"/>
      <c r="B630" s="83"/>
      <c r="C630" s="84" t="s">
        <v>56</v>
      </c>
      <c r="D630" s="83"/>
      <c r="E630" s="85"/>
      <c r="F630" s="86" t="s">
        <v>54</v>
      </c>
      <c r="G630" s="87"/>
      <c r="H630" s="87"/>
      <c r="I630" s="86" t="s">
        <v>54</v>
      </c>
      <c r="J630" s="86" t="s">
        <v>54</v>
      </c>
      <c r="K630" s="86" t="s">
        <v>54</v>
      </c>
      <c r="L630" s="88">
        <f>SUM(L629:L629)</f>
        <v>0</v>
      </c>
      <c r="M630" s="88">
        <f t="shared" ref="M630:N630" si="38">SUM(M629:M629)</f>
        <v>0</v>
      </c>
      <c r="N630" s="88">
        <f t="shared" si="38"/>
        <v>0</v>
      </c>
      <c r="O630" s="88">
        <f>SUM(O629:O629)</f>
        <v>7.3687500000014552</v>
      </c>
      <c r="P630" s="86" t="s">
        <v>54</v>
      </c>
      <c r="Q630" s="86" t="s">
        <v>54</v>
      </c>
      <c r="R630" s="86" t="s">
        <v>54</v>
      </c>
      <c r="S630" s="195"/>
      <c r="T630" s="116"/>
      <c r="U630" s="83"/>
      <c r="V630" s="277">
        <f>$AB$15-((N630*24))</f>
        <v>720</v>
      </c>
      <c r="W630" s="483">
        <v>500</v>
      </c>
      <c r="X630" s="279"/>
      <c r="Y630" s="280">
        <f t="shared" ref="Y630" si="39">W630</f>
        <v>500</v>
      </c>
      <c r="Z630" s="277">
        <f>(Y630*(V630-L630*24))/V630</f>
        <v>500</v>
      </c>
      <c r="AA630" s="281">
        <f t="shared" ref="AA630" si="40">(Z630/Y630)*100</f>
        <v>100</v>
      </c>
      <c r="AB630" s="326"/>
      <c r="AC630" s="1228" t="e">
        <f>VLOOKUP(B630,'AVBT_Septmber-17'!$B$18:$M$291,12,FALSE)</f>
        <v>#N/A</v>
      </c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</row>
    <row r="631" spans="1:39" s="76" customFormat="1" ht="30" customHeight="1" x14ac:dyDescent="0.25">
      <c r="A631" s="1040">
        <v>46</v>
      </c>
      <c r="B631" s="1280" t="s">
        <v>425</v>
      </c>
      <c r="C631" s="1024" t="s">
        <v>426</v>
      </c>
      <c r="D631" s="1034">
        <v>315</v>
      </c>
      <c r="E631" s="1054" t="s">
        <v>53</v>
      </c>
      <c r="F631" s="62" t="s">
        <v>54</v>
      </c>
      <c r="G631" s="78"/>
      <c r="H631" s="78"/>
      <c r="I631" s="358"/>
      <c r="J631" s="358"/>
      <c r="K631" s="358"/>
      <c r="L631" s="336">
        <f>IF(RIGHT(S631)="T",(+H631-G631),0)</f>
        <v>0</v>
      </c>
      <c r="M631" s="336">
        <f>IF(RIGHT(S631)="U",(+H631-G631),0)</f>
        <v>0</v>
      </c>
      <c r="N631" s="336">
        <f>IF(RIGHT(S631)="C",(+H631-G631),0)</f>
        <v>0</v>
      </c>
      <c r="O631" s="336">
        <f>IF(RIGHT(S631)="D",(+H631-G631),0)</f>
        <v>0</v>
      </c>
      <c r="P631" s="66"/>
      <c r="Q631" s="66"/>
      <c r="R631" s="66"/>
      <c r="S631" s="79"/>
      <c r="T631" s="80"/>
      <c r="U631" s="66"/>
      <c r="V631" s="232"/>
      <c r="W631" s="252"/>
      <c r="X631" s="252"/>
      <c r="Y631" s="252"/>
      <c r="Z631" s="1241"/>
      <c r="AA631" s="253"/>
      <c r="AB631" s="326"/>
      <c r="AC631" s="1228" t="e">
        <f>VLOOKUP(B631,'AVBT_Septmber-17'!$B$18:$M$291,12,FALSE)</f>
        <v>#VALUE!</v>
      </c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</row>
    <row r="632" spans="1:39" s="38" customFormat="1" ht="30" customHeight="1" thickBot="1" x14ac:dyDescent="0.3">
      <c r="A632" s="174"/>
      <c r="B632" s="141"/>
      <c r="C632" s="329" t="s">
        <v>56</v>
      </c>
      <c r="D632" s="328"/>
      <c r="E632" s="177"/>
      <c r="F632" s="330" t="s">
        <v>54</v>
      </c>
      <c r="G632" s="331"/>
      <c r="H632" s="331"/>
      <c r="I632" s="330" t="s">
        <v>54</v>
      </c>
      <c r="J632" s="330" t="s">
        <v>54</v>
      </c>
      <c r="K632" s="330" t="s">
        <v>54</v>
      </c>
      <c r="L632" s="332">
        <f>SUM(L631:L631)</f>
        <v>0</v>
      </c>
      <c r="M632" s="332">
        <f>SUM(M631:M631)</f>
        <v>0</v>
      </c>
      <c r="N632" s="332">
        <f>SUM(N631:N631)</f>
        <v>0</v>
      </c>
      <c r="O632" s="332">
        <f>SUM(O631:O631)</f>
        <v>0</v>
      </c>
      <c r="P632" s="330" t="s">
        <v>54</v>
      </c>
      <c r="Q632" s="330" t="s">
        <v>54</v>
      </c>
      <c r="R632" s="330" t="s">
        <v>54</v>
      </c>
      <c r="S632" s="328"/>
      <c r="T632" s="445"/>
      <c r="U632" s="328"/>
      <c r="V632" s="206">
        <f>$AB$15-((N632*24))</f>
        <v>720</v>
      </c>
      <c r="W632" s="1038">
        <v>315</v>
      </c>
      <c r="X632" s="1053"/>
      <c r="Y632" s="207">
        <f>W632</f>
        <v>315</v>
      </c>
      <c r="Z632" s="206">
        <f>(Y632*(V632-L632*24))/V632</f>
        <v>315</v>
      </c>
      <c r="AA632" s="208">
        <f>(Z632/Y632)*100</f>
        <v>100</v>
      </c>
      <c r="AC632" s="1228" t="e">
        <f>VLOOKUP(B632,'AVBT_Septmber-17'!$B$18:$M$291,12,FALSE)</f>
        <v>#N/A</v>
      </c>
    </row>
    <row r="633" spans="1:39" s="76" customFormat="1" ht="30" customHeight="1" x14ac:dyDescent="0.25">
      <c r="A633" s="1040">
        <v>47</v>
      </c>
      <c r="B633" s="1280" t="s">
        <v>427</v>
      </c>
      <c r="C633" s="1024" t="s">
        <v>428</v>
      </c>
      <c r="D633" s="1034">
        <v>315</v>
      </c>
      <c r="E633" s="1029" t="s">
        <v>53</v>
      </c>
      <c r="F633" s="62" t="s">
        <v>54</v>
      </c>
      <c r="G633" s="78"/>
      <c r="H633" s="78"/>
      <c r="I633" s="358"/>
      <c r="J633" s="358"/>
      <c r="K633" s="358"/>
      <c r="L633" s="336">
        <f>IF(RIGHT(S633)="T",(+H633-G633),0)</f>
        <v>0</v>
      </c>
      <c r="M633" s="336">
        <f>IF(RIGHT(S633)="U",(+H633-G633),0)</f>
        <v>0</v>
      </c>
      <c r="N633" s="336">
        <f>IF(RIGHT(S633)="C",(+H633-G633),0)</f>
        <v>0</v>
      </c>
      <c r="O633" s="336">
        <f>IF(RIGHT(S633)="D",(+H633-G633),0)</f>
        <v>0</v>
      </c>
      <c r="P633" s="66"/>
      <c r="Q633" s="66"/>
      <c r="R633" s="66"/>
      <c r="S633" s="97"/>
      <c r="T633" s="80"/>
      <c r="U633" s="66"/>
      <c r="V633" s="232"/>
      <c r="W633" s="252"/>
      <c r="X633" s="252"/>
      <c r="Y633" s="252"/>
      <c r="Z633" s="1241"/>
      <c r="AA633" s="253"/>
      <c r="AB633" s="326"/>
      <c r="AC633" s="1228" t="e">
        <f>VLOOKUP(B633,'AVBT_Septmber-17'!$B$18:$M$291,12,FALSE)</f>
        <v>#VALUE!</v>
      </c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</row>
    <row r="634" spans="1:39" s="38" customFormat="1" ht="30" customHeight="1" thickBot="1" x14ac:dyDescent="0.3">
      <c r="A634" s="327"/>
      <c r="B634" s="141"/>
      <c r="C634" s="329" t="s">
        <v>56</v>
      </c>
      <c r="D634" s="328"/>
      <c r="E634" s="177"/>
      <c r="F634" s="330" t="s">
        <v>54</v>
      </c>
      <c r="G634" s="597"/>
      <c r="H634" s="597"/>
      <c r="I634" s="168" t="s">
        <v>54</v>
      </c>
      <c r="J634" s="168" t="s">
        <v>54</v>
      </c>
      <c r="K634" s="168" t="s">
        <v>54</v>
      </c>
      <c r="L634" s="310">
        <f>SUM(L633:L633)</f>
        <v>0</v>
      </c>
      <c r="M634" s="310">
        <f>SUM(M633:M633)</f>
        <v>0</v>
      </c>
      <c r="N634" s="310">
        <f>SUM(N633:N633)</f>
        <v>0</v>
      </c>
      <c r="O634" s="310">
        <f>SUM(O633:O633)</f>
        <v>0</v>
      </c>
      <c r="P634" s="168" t="s">
        <v>54</v>
      </c>
      <c r="Q634" s="168" t="s">
        <v>54</v>
      </c>
      <c r="R634" s="168" t="s">
        <v>54</v>
      </c>
      <c r="S634" s="506"/>
      <c r="T634" s="598"/>
      <c r="U634" s="506"/>
      <c r="V634" s="201">
        <f>$AB$15-((N634*24))</f>
        <v>720</v>
      </c>
      <c r="W634" s="1035">
        <v>315</v>
      </c>
      <c r="X634" s="1021"/>
      <c r="Y634" s="202">
        <f>W634</f>
        <v>315</v>
      </c>
      <c r="Z634" s="201">
        <f>(Y634*(V634-L634*24))/V634</f>
        <v>315</v>
      </c>
      <c r="AA634" s="249">
        <f>(Z634/Y634)*100</f>
        <v>100</v>
      </c>
      <c r="AC634" s="1228" t="e">
        <f>VLOOKUP(B634,'AVBT_Septmber-17'!$B$18:$M$291,12,FALSE)</f>
        <v>#N/A</v>
      </c>
    </row>
    <row r="635" spans="1:39" s="76" customFormat="1" ht="27.75" customHeight="1" thickBot="1" x14ac:dyDescent="0.3">
      <c r="A635" s="392">
        <v>48</v>
      </c>
      <c r="B635" s="393" t="s">
        <v>429</v>
      </c>
      <c r="C635" s="394" t="s">
        <v>430</v>
      </c>
      <c r="D635" s="483">
        <v>315</v>
      </c>
      <c r="E635" s="1044" t="s">
        <v>53</v>
      </c>
      <c r="F635" s="396" t="s">
        <v>54</v>
      </c>
      <c r="G635" s="599"/>
      <c r="H635" s="599"/>
      <c r="I635" s="600"/>
      <c r="J635" s="600"/>
      <c r="K635" s="600"/>
      <c r="L635" s="348">
        <f>IF(RIGHT(S635)="T",(+H635-G635),0)</f>
        <v>0</v>
      </c>
      <c r="M635" s="348">
        <f>IF(RIGHT(S635)="U",(+H635-G635),0)</f>
        <v>0</v>
      </c>
      <c r="N635" s="348">
        <f>IF(RIGHT(S635)="C",(+H635-G635),0)</f>
        <v>0</v>
      </c>
      <c r="O635" s="348">
        <f>IF(RIGHT(S635)="D",(+H635-G635),0)</f>
        <v>0</v>
      </c>
      <c r="P635" s="113"/>
      <c r="Q635" s="113"/>
      <c r="R635" s="113"/>
      <c r="S635" s="601"/>
      <c r="T635" s="602"/>
      <c r="U635" s="113"/>
      <c r="V635" s="114"/>
      <c r="W635" s="114"/>
      <c r="X635" s="114"/>
      <c r="Y635" s="114"/>
      <c r="Z635" s="212"/>
      <c r="AA635" s="721"/>
      <c r="AB635" s="326"/>
      <c r="AC635" s="1228" t="e">
        <f>VLOOKUP(B635,'AVBT_Septmber-17'!$B$18:$M$291,12,FALSE)</f>
        <v>#VALUE!</v>
      </c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</row>
    <row r="636" spans="1:39" s="76" customFormat="1" ht="30" customHeight="1" thickBot="1" x14ac:dyDescent="0.3">
      <c r="A636" s="327"/>
      <c r="B636" s="141"/>
      <c r="C636" s="329" t="s">
        <v>56</v>
      </c>
      <c r="D636" s="328"/>
      <c r="E636" s="177"/>
      <c r="F636" s="330" t="s">
        <v>54</v>
      </c>
      <c r="G636" s="331"/>
      <c r="H636" s="331"/>
      <c r="I636" s="330" t="s">
        <v>54</v>
      </c>
      <c r="J636" s="330" t="s">
        <v>54</v>
      </c>
      <c r="K636" s="330" t="s">
        <v>54</v>
      </c>
      <c r="L636" s="332">
        <f>SUM(L635:L635)</f>
        <v>0</v>
      </c>
      <c r="M636" s="332">
        <f>SUM(M635:M635)</f>
        <v>0</v>
      </c>
      <c r="N636" s="332">
        <f>SUM(N635:N635)</f>
        <v>0</v>
      </c>
      <c r="O636" s="332">
        <f>SUM(O635:O635)</f>
        <v>0</v>
      </c>
      <c r="P636" s="330" t="s">
        <v>54</v>
      </c>
      <c r="Q636" s="330" t="s">
        <v>54</v>
      </c>
      <c r="R636" s="330" t="s">
        <v>54</v>
      </c>
      <c r="S636" s="328"/>
      <c r="T636" s="445"/>
      <c r="U636" s="328"/>
      <c r="V636" s="206">
        <f>$AB$15-((N636*24))</f>
        <v>720</v>
      </c>
      <c r="W636" s="1038">
        <v>315</v>
      </c>
      <c r="X636" s="1053"/>
      <c r="Y636" s="207">
        <f t="shared" si="36"/>
        <v>315</v>
      </c>
      <c r="Z636" s="206">
        <f>(Y636*(V636-L636*24))/V636</f>
        <v>315</v>
      </c>
      <c r="AA636" s="208">
        <f t="shared" si="37"/>
        <v>100</v>
      </c>
      <c r="AB636" s="326"/>
      <c r="AC636" s="1228" t="e">
        <f>VLOOKUP(B636,'AVBT_Septmber-17'!$B$18:$M$291,12,FALSE)</f>
        <v>#N/A</v>
      </c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</row>
    <row r="637" spans="1:39" s="76" customFormat="1" ht="30" customHeight="1" thickBot="1" x14ac:dyDescent="0.3">
      <c r="A637" s="392">
        <v>49</v>
      </c>
      <c r="B637" s="393" t="s">
        <v>431</v>
      </c>
      <c r="C637" s="394" t="s">
        <v>432</v>
      </c>
      <c r="D637" s="483">
        <v>500</v>
      </c>
      <c r="E637" s="395" t="s">
        <v>53</v>
      </c>
      <c r="F637" s="396"/>
      <c r="G637" s="399"/>
      <c r="H637" s="399"/>
      <c r="I637" s="397"/>
      <c r="J637" s="397"/>
      <c r="K637" s="397"/>
      <c r="L637" s="555">
        <v>0</v>
      </c>
      <c r="M637" s="555">
        <v>0</v>
      </c>
      <c r="N637" s="555">
        <v>0</v>
      </c>
      <c r="O637" s="555">
        <v>0</v>
      </c>
      <c r="P637" s="225"/>
      <c r="Q637" s="225"/>
      <c r="R637" s="225"/>
      <c r="S637" s="225"/>
      <c r="T637" s="400"/>
      <c r="U637" s="225"/>
      <c r="V637" s="277">
        <f>$AB$15-((N637*24))</f>
        <v>720</v>
      </c>
      <c r="W637" s="483">
        <v>500</v>
      </c>
      <c r="X637" s="279"/>
      <c r="Y637" s="280">
        <f>W637</f>
        <v>500</v>
      </c>
      <c r="Z637" s="277">
        <f>(Y637*(V637-L637*24))/V637</f>
        <v>500</v>
      </c>
      <c r="AA637" s="281">
        <f>(Z637/Y637)*100</f>
        <v>100</v>
      </c>
      <c r="AB637" s="326"/>
      <c r="AC637" s="1228" t="e">
        <f>VLOOKUP(B637,'AVBT_Septmber-17'!$B$18:$M$291,12,FALSE)</f>
        <v>#VALUE!</v>
      </c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</row>
    <row r="638" spans="1:39" s="76" customFormat="1" ht="30" customHeight="1" thickBot="1" x14ac:dyDescent="0.3">
      <c r="A638" s="392">
        <v>50</v>
      </c>
      <c r="B638" s="393" t="s">
        <v>433</v>
      </c>
      <c r="C638" s="394" t="s">
        <v>434</v>
      </c>
      <c r="D638" s="483">
        <v>315</v>
      </c>
      <c r="E638" s="395" t="s">
        <v>53</v>
      </c>
      <c r="F638" s="396" t="s">
        <v>54</v>
      </c>
      <c r="G638" s="399"/>
      <c r="H638" s="399"/>
      <c r="I638" s="397"/>
      <c r="J638" s="397"/>
      <c r="K638" s="397"/>
      <c r="L638" s="555">
        <v>0</v>
      </c>
      <c r="M638" s="555">
        <v>0</v>
      </c>
      <c r="N638" s="555">
        <v>0</v>
      </c>
      <c r="O638" s="555">
        <v>0</v>
      </c>
      <c r="P638" s="225"/>
      <c r="Q638" s="225"/>
      <c r="R638" s="225"/>
      <c r="S638" s="225"/>
      <c r="T638" s="400"/>
      <c r="U638" s="225"/>
      <c r="V638" s="277">
        <f>$AB$15-((N638*24))</f>
        <v>720</v>
      </c>
      <c r="W638" s="483">
        <v>315</v>
      </c>
      <c r="X638" s="279"/>
      <c r="Y638" s="280">
        <f t="shared" si="36"/>
        <v>315</v>
      </c>
      <c r="Z638" s="277">
        <f>(Y638*(V638-L638*24))/V638</f>
        <v>315</v>
      </c>
      <c r="AA638" s="281">
        <f t="shared" si="37"/>
        <v>100</v>
      </c>
      <c r="AB638" s="326"/>
      <c r="AC638" s="1228" t="e">
        <f>VLOOKUP(B638,'AVBT_Septmber-17'!$B$18:$M$291,12,FALSE)</f>
        <v>#VALUE!</v>
      </c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</row>
    <row r="639" spans="1:39" s="76" customFormat="1" ht="30" customHeight="1" thickBot="1" x14ac:dyDescent="0.3">
      <c r="A639" s="392">
        <v>51</v>
      </c>
      <c r="B639" s="393" t="s">
        <v>435</v>
      </c>
      <c r="C639" s="394" t="s">
        <v>436</v>
      </c>
      <c r="D639" s="483">
        <v>500</v>
      </c>
      <c r="E639" s="1044" t="s">
        <v>53</v>
      </c>
      <c r="F639" s="396" t="s">
        <v>54</v>
      </c>
      <c r="G639" s="399"/>
      <c r="H639" s="399"/>
      <c r="I639" s="397"/>
      <c r="J639" s="397"/>
      <c r="K639" s="397"/>
      <c r="L639" s="555">
        <v>0</v>
      </c>
      <c r="M639" s="555">
        <v>0</v>
      </c>
      <c r="N639" s="555">
        <v>0</v>
      </c>
      <c r="O639" s="555">
        <v>0</v>
      </c>
      <c r="P639" s="225"/>
      <c r="Q639" s="225"/>
      <c r="R639" s="225"/>
      <c r="S639" s="225"/>
      <c r="T639" s="400"/>
      <c r="U639" s="225"/>
      <c r="V639" s="277">
        <f>$AB$15-((N639*24))</f>
        <v>720</v>
      </c>
      <c r="W639" s="483">
        <v>500</v>
      </c>
      <c r="X639" s="279"/>
      <c r="Y639" s="280">
        <f t="shared" si="36"/>
        <v>500</v>
      </c>
      <c r="Z639" s="277">
        <f>(Y639*(V639-L639*24))/V639</f>
        <v>500</v>
      </c>
      <c r="AA639" s="281">
        <f t="shared" si="37"/>
        <v>100</v>
      </c>
      <c r="AB639" s="326"/>
      <c r="AC639" s="1228" t="e">
        <f>VLOOKUP(B639,'AVBT_Septmber-17'!$B$18:$M$291,12,FALSE)</f>
        <v>#VALUE!</v>
      </c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</row>
    <row r="640" spans="1:39" s="76" customFormat="1" ht="30" customHeight="1" thickBot="1" x14ac:dyDescent="0.3">
      <c r="A640" s="392">
        <v>52</v>
      </c>
      <c r="B640" s="393" t="s">
        <v>437</v>
      </c>
      <c r="C640" s="394" t="s">
        <v>438</v>
      </c>
      <c r="D640" s="483">
        <v>315</v>
      </c>
      <c r="E640" s="258" t="s">
        <v>53</v>
      </c>
      <c r="F640" s="396" t="s">
        <v>54</v>
      </c>
      <c r="G640" s="399"/>
      <c r="H640" s="399"/>
      <c r="I640" s="397"/>
      <c r="J640" s="397"/>
      <c r="K640" s="397"/>
      <c r="L640" s="555">
        <v>0</v>
      </c>
      <c r="M640" s="555">
        <v>0</v>
      </c>
      <c r="N640" s="555">
        <v>0</v>
      </c>
      <c r="O640" s="555">
        <v>0</v>
      </c>
      <c r="P640" s="225"/>
      <c r="Q640" s="225"/>
      <c r="R640" s="225"/>
      <c r="S640" s="225"/>
      <c r="T640" s="400"/>
      <c r="U640" s="225"/>
      <c r="V640" s="277">
        <f>$AB$15-((N640*24))</f>
        <v>720</v>
      </c>
      <c r="W640" s="483">
        <v>315</v>
      </c>
      <c r="X640" s="279"/>
      <c r="Y640" s="280">
        <f t="shared" si="36"/>
        <v>315</v>
      </c>
      <c r="Z640" s="277">
        <f>(Y640*(V640-L640*24))/V640</f>
        <v>315</v>
      </c>
      <c r="AA640" s="281">
        <f t="shared" si="37"/>
        <v>100</v>
      </c>
      <c r="AB640" s="326"/>
      <c r="AC640" s="1228" t="e">
        <f>VLOOKUP(B640,'AVBT_Septmber-17'!$B$18:$M$291,12,FALSE)</f>
        <v>#VALUE!</v>
      </c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</row>
    <row r="641" spans="1:39" s="76" customFormat="1" ht="30" customHeight="1" thickBot="1" x14ac:dyDescent="0.3">
      <c r="A641" s="1040">
        <v>53</v>
      </c>
      <c r="B641" s="1282" t="s">
        <v>439</v>
      </c>
      <c r="C641" s="1025" t="s">
        <v>440</v>
      </c>
      <c r="D641" s="1035">
        <v>315</v>
      </c>
      <c r="E641" s="85" t="s">
        <v>53</v>
      </c>
      <c r="F641" s="161" t="s">
        <v>54</v>
      </c>
      <c r="G641" s="78"/>
      <c r="H641" s="78"/>
      <c r="I641" s="603"/>
      <c r="J641" s="603"/>
      <c r="K641" s="603"/>
      <c r="L641" s="336">
        <f>IF(RIGHT(S641)="T",(+H641-G641),0)</f>
        <v>0</v>
      </c>
      <c r="M641" s="336">
        <f>IF(RIGHT(S641)="U",(+H641-G641),0)</f>
        <v>0</v>
      </c>
      <c r="N641" s="336">
        <f>IF(RIGHT(S641)="C",(+H641-G641),0)</f>
        <v>0</v>
      </c>
      <c r="O641" s="336">
        <f>IF(RIGHT(S641)="D",(+H641-G641),0)</f>
        <v>0</v>
      </c>
      <c r="P641" s="66"/>
      <c r="Q641" s="66"/>
      <c r="R641" s="66"/>
      <c r="S641" s="97"/>
      <c r="T641" s="80"/>
      <c r="U641" s="66"/>
      <c r="V641" s="344"/>
      <c r="W641" s="345"/>
      <c r="X641" s="345"/>
      <c r="Y641" s="345"/>
      <c r="Z641" s="1251"/>
      <c r="AA641" s="346"/>
      <c r="AB641" s="326"/>
      <c r="AC641" s="1228" t="e">
        <f>VLOOKUP(B641,'AVBT_Septmber-17'!$B$18:$M$291,12,FALSE)</f>
        <v>#VALUE!</v>
      </c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</row>
    <row r="642" spans="1:39" s="76" customFormat="1" ht="30" customHeight="1" thickBot="1" x14ac:dyDescent="0.3">
      <c r="A642" s="505"/>
      <c r="B642" s="141"/>
      <c r="C642" s="329" t="s">
        <v>56</v>
      </c>
      <c r="D642" s="328"/>
      <c r="E642" s="85"/>
      <c r="F642" s="330" t="s">
        <v>54</v>
      </c>
      <c r="G642" s="331"/>
      <c r="H642" s="331"/>
      <c r="I642" s="330" t="s">
        <v>54</v>
      </c>
      <c r="J642" s="330" t="s">
        <v>54</v>
      </c>
      <c r="K642" s="330" t="s">
        <v>54</v>
      </c>
      <c r="L642" s="332">
        <f>SUM(L641:L641)</f>
        <v>0</v>
      </c>
      <c r="M642" s="332">
        <f>SUM(M641:M641)</f>
        <v>0</v>
      </c>
      <c r="N642" s="332">
        <f>SUM(N641:N641)</f>
        <v>0</v>
      </c>
      <c r="O642" s="332">
        <f>SUM(O641:O641)</f>
        <v>0</v>
      </c>
      <c r="P642" s="330" t="s">
        <v>54</v>
      </c>
      <c r="Q642" s="330" t="s">
        <v>54</v>
      </c>
      <c r="R642" s="330" t="s">
        <v>54</v>
      </c>
      <c r="S642" s="328"/>
      <c r="T642" s="445"/>
      <c r="U642" s="328"/>
      <c r="V642" s="201">
        <f>$AB$15-((N642*24))</f>
        <v>720</v>
      </c>
      <c r="W642" s="1035">
        <v>315</v>
      </c>
      <c r="X642" s="1021"/>
      <c r="Y642" s="202">
        <f>W642</f>
        <v>315</v>
      </c>
      <c r="Z642" s="201">
        <f>(Y642*(V642-L642*24))/V642</f>
        <v>315</v>
      </c>
      <c r="AA642" s="557">
        <f>(Z642/Y642)*100</f>
        <v>100</v>
      </c>
      <c r="AB642" s="326"/>
      <c r="AC642" s="1228" t="e">
        <f>VLOOKUP(B642,'AVBT_Septmber-17'!$B$18:$M$291,12,FALSE)</f>
        <v>#N/A</v>
      </c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</row>
    <row r="643" spans="1:39" s="76" customFormat="1" ht="30" customHeight="1" thickBot="1" x14ac:dyDescent="0.3">
      <c r="A643" s="1361">
        <v>54</v>
      </c>
      <c r="B643" s="1339" t="s">
        <v>441</v>
      </c>
      <c r="C643" s="1346" t="s">
        <v>442</v>
      </c>
      <c r="D643" s="1343">
        <v>315</v>
      </c>
      <c r="E643" s="1384" t="s">
        <v>53</v>
      </c>
      <c r="F643" s="161" t="s">
        <v>54</v>
      </c>
      <c r="G643" s="78"/>
      <c r="H643" s="78"/>
      <c r="I643" s="603"/>
      <c r="J643" s="603"/>
      <c r="K643" s="603"/>
      <c r="L643" s="336">
        <f>IF(RIGHT(S643)="T",(+H643-G643),0)</f>
        <v>0</v>
      </c>
      <c r="M643" s="336">
        <f>IF(RIGHT(S643)="U",(+H643-G643),0)</f>
        <v>0</v>
      </c>
      <c r="N643" s="336">
        <f>IF(RIGHT(S643)="C",(+H643-G643),0)</f>
        <v>0</v>
      </c>
      <c r="O643" s="336">
        <f>IF(RIGHT(S643)="D",(+H643-G643),0)</f>
        <v>0</v>
      </c>
      <c r="P643" s="66"/>
      <c r="Q643" s="66"/>
      <c r="R643" s="66"/>
      <c r="S643" s="79"/>
      <c r="T643" s="80"/>
      <c r="U643" s="66"/>
      <c r="V643" s="344"/>
      <c r="W643" s="345"/>
      <c r="X643" s="345"/>
      <c r="Y643" s="345"/>
      <c r="Z643" s="1251"/>
      <c r="AA643" s="346"/>
      <c r="AB643" s="326"/>
      <c r="AC643" s="1228" t="e">
        <f>VLOOKUP(B643,'AVBT_Septmber-17'!$B$18:$M$291,12,FALSE)</f>
        <v>#VALUE!</v>
      </c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</row>
    <row r="644" spans="1:39" s="76" customFormat="1" ht="30" customHeight="1" thickBot="1" x14ac:dyDescent="0.3">
      <c r="A644" s="1455"/>
      <c r="B644" s="1391"/>
      <c r="C644" s="1513"/>
      <c r="D644" s="1515"/>
      <c r="E644" s="1390"/>
      <c r="F644" s="161" t="s">
        <v>54</v>
      </c>
      <c r="G644" s="78"/>
      <c r="H644" s="78"/>
      <c r="I644" s="603"/>
      <c r="J644" s="603"/>
      <c r="K644" s="603"/>
      <c r="L644" s="336">
        <f>IF(RIGHT(S644)="T",(+H644-G644),0)</f>
        <v>0</v>
      </c>
      <c r="M644" s="336">
        <f>IF(RIGHT(S644)="U",(+H644-G644),0)</f>
        <v>0</v>
      </c>
      <c r="N644" s="336">
        <f>IF(RIGHT(S644)="C",(+H644-G644),0)</f>
        <v>0</v>
      </c>
      <c r="O644" s="336">
        <f>IF(RIGHT(S644)="D",(+H644-G644),0)</f>
        <v>0</v>
      </c>
      <c r="P644" s="66"/>
      <c r="Q644" s="66"/>
      <c r="R644" s="66"/>
      <c r="S644" s="79"/>
      <c r="T644" s="80"/>
      <c r="U644" s="66"/>
      <c r="V644" s="344"/>
      <c r="W644" s="345"/>
      <c r="X644" s="345"/>
      <c r="Y644" s="345"/>
      <c r="Z644" s="1251"/>
      <c r="AA644" s="346"/>
      <c r="AB644" s="326"/>
      <c r="AC644" s="1228" t="e">
        <f>VLOOKUP(B644,'AVBT_Septmber-17'!$B$18:$M$291,12,FALSE)</f>
        <v>#N/A</v>
      </c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</row>
    <row r="645" spans="1:39" s="76" customFormat="1" ht="30" customHeight="1" thickBot="1" x14ac:dyDescent="0.3">
      <c r="A645" s="392"/>
      <c r="B645" s="83"/>
      <c r="C645" s="176" t="s">
        <v>56</v>
      </c>
      <c r="D645" s="175"/>
      <c r="E645" s="85"/>
      <c r="F645" s="330" t="s">
        <v>54</v>
      </c>
      <c r="G645" s="331"/>
      <c r="H645" s="331"/>
      <c r="I645" s="330" t="s">
        <v>54</v>
      </c>
      <c r="J645" s="330" t="s">
        <v>54</v>
      </c>
      <c r="K645" s="330" t="s">
        <v>54</v>
      </c>
      <c r="L645" s="332">
        <f>SUM(L643:L644)</f>
        <v>0</v>
      </c>
      <c r="M645" s="332">
        <f>SUM(M643:M644)</f>
        <v>0</v>
      </c>
      <c r="N645" s="332">
        <f>SUM(N643:N644)</f>
        <v>0</v>
      </c>
      <c r="O645" s="332">
        <f>SUM(O643:O644)</f>
        <v>0</v>
      </c>
      <c r="P645" s="330" t="s">
        <v>54</v>
      </c>
      <c r="Q645" s="330" t="s">
        <v>54</v>
      </c>
      <c r="R645" s="330" t="s">
        <v>54</v>
      </c>
      <c r="S645" s="328"/>
      <c r="T645" s="445"/>
      <c r="U645" s="328"/>
      <c r="V645" s="277">
        <f>$AB$15-((N645*24))</f>
        <v>720</v>
      </c>
      <c r="W645" s="483">
        <v>315</v>
      </c>
      <c r="X645" s="279"/>
      <c r="Y645" s="280">
        <f>W645</f>
        <v>315</v>
      </c>
      <c r="Z645" s="277">
        <f>(Y645*(V645-L645*24))/V645</f>
        <v>315</v>
      </c>
      <c r="AA645" s="281">
        <f>(Z645/Y645)*100</f>
        <v>100</v>
      </c>
      <c r="AB645" s="326"/>
      <c r="AC645" s="1228" t="e">
        <f>VLOOKUP(B645,'AVBT_Septmber-17'!$B$18:$M$291,12,FALSE)</f>
        <v>#N/A</v>
      </c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</row>
    <row r="646" spans="1:39" ht="30" customHeight="1" x14ac:dyDescent="0.25">
      <c r="A646" s="1040">
        <v>55</v>
      </c>
      <c r="B646" s="1280" t="s">
        <v>443</v>
      </c>
      <c r="C646" s="1055" t="s">
        <v>444</v>
      </c>
      <c r="D646" s="604">
        <v>315</v>
      </c>
      <c r="E646" s="1054" t="s">
        <v>53</v>
      </c>
      <c r="F646" s="161" t="s">
        <v>54</v>
      </c>
      <c r="G646" s="605"/>
      <c r="H646" s="605"/>
      <c r="I646" s="603"/>
      <c r="J646" s="603"/>
      <c r="K646" s="603"/>
      <c r="L646" s="336">
        <f>IF(RIGHT(S646)="T",(+H646-G646),0)</f>
        <v>0</v>
      </c>
      <c r="M646" s="336">
        <f>IF(RIGHT(S646)="U",(+H646-G646),0)</f>
        <v>0</v>
      </c>
      <c r="N646" s="336">
        <f>IF(RIGHT(S646)="C",(+H646-G646),0)</f>
        <v>0</v>
      </c>
      <c r="O646" s="336">
        <f>IF(RIGHT(S646)="D",(+H646-G646),0)</f>
        <v>0</v>
      </c>
      <c r="P646" s="66"/>
      <c r="Q646" s="66"/>
      <c r="R646" s="66"/>
      <c r="S646" s="606"/>
      <c r="T646" s="607"/>
      <c r="U646" s="66"/>
      <c r="V646" s="344"/>
      <c r="W646" s="345"/>
      <c r="X646" s="345"/>
      <c r="Y646" s="345"/>
      <c r="Z646" s="1251"/>
      <c r="AA646" s="346"/>
      <c r="AC646" s="1228" t="e">
        <f>VLOOKUP(B646,'AVBT_Septmber-17'!$B$18:$M$291,12,FALSE)</f>
        <v>#VALUE!</v>
      </c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</row>
    <row r="647" spans="1:39" s="38" customFormat="1" ht="30" customHeight="1" thickBot="1" x14ac:dyDescent="0.3">
      <c r="A647" s="174"/>
      <c r="B647" s="141"/>
      <c r="C647" s="329" t="s">
        <v>56</v>
      </c>
      <c r="D647" s="328"/>
      <c r="E647" s="85"/>
      <c r="F647" s="330" t="s">
        <v>54</v>
      </c>
      <c r="G647" s="331"/>
      <c r="H647" s="331"/>
      <c r="I647" s="330" t="s">
        <v>54</v>
      </c>
      <c r="J647" s="330" t="s">
        <v>54</v>
      </c>
      <c r="K647" s="330" t="s">
        <v>54</v>
      </c>
      <c r="L647" s="332">
        <f>SUM(L646:L646)</f>
        <v>0</v>
      </c>
      <c r="M647" s="332">
        <f>SUM(M646:M646)</f>
        <v>0</v>
      </c>
      <c r="N647" s="332">
        <f>SUM(N646:N646)</f>
        <v>0</v>
      </c>
      <c r="O647" s="332">
        <f>SUM(O646:O646)</f>
        <v>0</v>
      </c>
      <c r="P647" s="330" t="s">
        <v>54</v>
      </c>
      <c r="Q647" s="330" t="s">
        <v>54</v>
      </c>
      <c r="R647" s="330" t="s">
        <v>54</v>
      </c>
      <c r="S647" s="328"/>
      <c r="T647" s="445"/>
      <c r="U647" s="328"/>
      <c r="V647" s="407">
        <f>$AB$15-((N647*24))</f>
        <v>720</v>
      </c>
      <c r="W647" s="608">
        <v>315</v>
      </c>
      <c r="X647" s="1053"/>
      <c r="Y647" s="409">
        <f>W647</f>
        <v>315</v>
      </c>
      <c r="Z647" s="410">
        <f>(Y647*(V647-L647*24))/V647</f>
        <v>315</v>
      </c>
      <c r="AA647" s="911">
        <f>(Z647/Y647)*100</f>
        <v>100</v>
      </c>
      <c r="AC647" s="1228" t="e">
        <f>VLOOKUP(B647,'AVBT_Septmber-17'!$B$18:$M$291,12,FALSE)</f>
        <v>#N/A</v>
      </c>
    </row>
    <row r="648" spans="1:39" s="76" customFormat="1" ht="30" customHeight="1" thickBot="1" x14ac:dyDescent="0.3">
      <c r="A648" s="392">
        <v>56</v>
      </c>
      <c r="B648" s="393" t="s">
        <v>445</v>
      </c>
      <c r="C648" s="394" t="s">
        <v>446</v>
      </c>
      <c r="D648" s="483">
        <v>315</v>
      </c>
      <c r="E648" s="258" t="s">
        <v>53</v>
      </c>
      <c r="F648" s="396" t="s">
        <v>54</v>
      </c>
      <c r="G648" s="399"/>
      <c r="H648" s="399"/>
      <c r="I648" s="397"/>
      <c r="J648" s="397"/>
      <c r="K648" s="397"/>
      <c r="L648" s="555">
        <v>0</v>
      </c>
      <c r="M648" s="555">
        <v>0</v>
      </c>
      <c r="N648" s="555">
        <v>0</v>
      </c>
      <c r="O648" s="555">
        <v>0</v>
      </c>
      <c r="P648" s="225"/>
      <c r="Q648" s="225"/>
      <c r="R648" s="225"/>
      <c r="S648" s="225"/>
      <c r="T648" s="400"/>
      <c r="U648" s="225"/>
      <c r="V648" s="277"/>
      <c r="W648" s="483"/>
      <c r="X648" s="279"/>
      <c r="Y648" s="280"/>
      <c r="Z648" s="277"/>
      <c r="AA648" s="281"/>
      <c r="AB648" s="326"/>
      <c r="AC648" s="1228" t="e">
        <f>VLOOKUP(B648,'AVBT_Septmber-17'!$B$18:$M$291,12,FALSE)</f>
        <v>#VALUE!</v>
      </c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</row>
    <row r="649" spans="1:39" s="38" customFormat="1" ht="30" customHeight="1" thickBot="1" x14ac:dyDescent="0.3">
      <c r="A649" s="174"/>
      <c r="B649" s="141"/>
      <c r="C649" s="329" t="s">
        <v>56</v>
      </c>
      <c r="D649" s="328"/>
      <c r="E649" s="85"/>
      <c r="F649" s="330" t="s">
        <v>54</v>
      </c>
      <c r="G649" s="331"/>
      <c r="H649" s="331"/>
      <c r="I649" s="330" t="s">
        <v>54</v>
      </c>
      <c r="J649" s="330" t="s">
        <v>54</v>
      </c>
      <c r="K649" s="330" t="s">
        <v>54</v>
      </c>
      <c r="L649" s="332">
        <f>SUM(L648:L648)</f>
        <v>0</v>
      </c>
      <c r="M649" s="332">
        <f>SUM(M648:M648)</f>
        <v>0</v>
      </c>
      <c r="N649" s="332">
        <f>SUM(N648:N648)</f>
        <v>0</v>
      </c>
      <c r="O649" s="332">
        <f>SUM(O648:O648)</f>
        <v>0</v>
      </c>
      <c r="P649" s="330" t="s">
        <v>54</v>
      </c>
      <c r="Q649" s="330" t="s">
        <v>54</v>
      </c>
      <c r="R649" s="330" t="s">
        <v>54</v>
      </c>
      <c r="S649" s="328"/>
      <c r="T649" s="445"/>
      <c r="U649" s="328"/>
      <c r="V649" s="277">
        <f>$AB$15-((N649*24))</f>
        <v>720</v>
      </c>
      <c r="W649" s="483">
        <v>315</v>
      </c>
      <c r="X649" s="279"/>
      <c r="Y649" s="280">
        <f>W649</f>
        <v>315</v>
      </c>
      <c r="Z649" s="277">
        <f>(Y649*(V649-L649*24))/V649</f>
        <v>315</v>
      </c>
      <c r="AA649" s="281">
        <f>(Z649/Y649)*100</f>
        <v>100</v>
      </c>
      <c r="AC649" s="1228" t="e">
        <f>VLOOKUP(B649,'AVBT_Septmber-17'!$B$18:$M$291,12,FALSE)</f>
        <v>#N/A</v>
      </c>
    </row>
    <row r="650" spans="1:39" s="229" customFormat="1" ht="30" customHeight="1" thickBot="1" x14ac:dyDescent="0.3">
      <c r="A650" s="392">
        <v>57</v>
      </c>
      <c r="B650" s="1315" t="s">
        <v>447</v>
      </c>
      <c r="C650" s="509" t="s">
        <v>448</v>
      </c>
      <c r="D650" s="483">
        <v>500</v>
      </c>
      <c r="E650" s="395" t="s">
        <v>53</v>
      </c>
      <c r="F650" s="396" t="s">
        <v>54</v>
      </c>
      <c r="G650" s="609"/>
      <c r="H650" s="610"/>
      <c r="I650" s="611"/>
      <c r="J650" s="612"/>
      <c r="K650" s="613"/>
      <c r="L650" s="614">
        <f>IF(RIGHT(S650)="T",(+H650-G650),0)</f>
        <v>0</v>
      </c>
      <c r="M650" s="615">
        <f>IF(RIGHT(S650)="U",(+H650-G650),0)</f>
        <v>0</v>
      </c>
      <c r="N650" s="615">
        <f>IF(RIGHT(S650)="C",(+H650-G650),0)</f>
        <v>0</v>
      </c>
      <c r="O650" s="615">
        <f>IF(RIGHT(S650)="D",(+H650-G650),0)</f>
        <v>0</v>
      </c>
      <c r="P650" s="225"/>
      <c r="Q650" s="225"/>
      <c r="R650" s="225"/>
      <c r="S650" s="616"/>
      <c r="T650" s="791"/>
      <c r="U650" s="617"/>
      <c r="V650" s="277"/>
      <c r="W650" s="483"/>
      <c r="X650" s="279"/>
      <c r="Y650" s="280"/>
      <c r="Z650" s="277"/>
      <c r="AA650" s="281"/>
      <c r="AB650" s="591"/>
      <c r="AC650" s="1228" t="e">
        <f>VLOOKUP(B650,'AVBT_Septmber-17'!$B$18:$M$291,12,FALSE)</f>
        <v>#VALUE!</v>
      </c>
      <c r="AD650" s="228"/>
      <c r="AE650" s="228"/>
      <c r="AF650" s="228"/>
      <c r="AG650" s="228"/>
      <c r="AH650" s="228"/>
      <c r="AI650" s="228"/>
      <c r="AJ650" s="228"/>
      <c r="AK650" s="228"/>
      <c r="AL650" s="228"/>
      <c r="AM650" s="228"/>
    </row>
    <row r="651" spans="1:39" s="188" customFormat="1" ht="30" customHeight="1" thickBot="1" x14ac:dyDescent="0.3">
      <c r="A651" s="174"/>
      <c r="B651" s="141"/>
      <c r="C651" s="329" t="s">
        <v>56</v>
      </c>
      <c r="D651" s="328"/>
      <c r="E651" s="1044"/>
      <c r="F651" s="330" t="s">
        <v>54</v>
      </c>
      <c r="G651" s="331"/>
      <c r="H651" s="331"/>
      <c r="I651" s="330" t="s">
        <v>54</v>
      </c>
      <c r="J651" s="330" t="s">
        <v>54</v>
      </c>
      <c r="K651" s="330" t="s">
        <v>54</v>
      </c>
      <c r="L651" s="332">
        <f>SUM(L650:L650)</f>
        <v>0</v>
      </c>
      <c r="M651" s="332">
        <f>SUM(M650:M650)</f>
        <v>0</v>
      </c>
      <c r="N651" s="332">
        <f>SUM(N650:N650)</f>
        <v>0</v>
      </c>
      <c r="O651" s="332">
        <f>SUM(O650:O650)</f>
        <v>0</v>
      </c>
      <c r="P651" s="330" t="s">
        <v>54</v>
      </c>
      <c r="Q651" s="330" t="s">
        <v>54</v>
      </c>
      <c r="R651" s="330" t="s">
        <v>54</v>
      </c>
      <c r="S651" s="328"/>
      <c r="T651" s="445"/>
      <c r="U651" s="328"/>
      <c r="V651" s="277">
        <f>$AB$15-((N651*24))</f>
        <v>720</v>
      </c>
      <c r="W651" s="495">
        <v>315</v>
      </c>
      <c r="X651" s="92"/>
      <c r="Y651" s="196">
        <f>W651</f>
        <v>315</v>
      </c>
      <c r="Z651" s="277">
        <f>(Y651*(V651-L651*24))/V651</f>
        <v>315</v>
      </c>
      <c r="AA651" s="957">
        <f>(Z651/Y651)*100</f>
        <v>100</v>
      </c>
      <c r="AC651" s="1228" t="e">
        <f>VLOOKUP(B651,'AVBT_Septmber-17'!$B$18:$M$291,12,FALSE)</f>
        <v>#N/A</v>
      </c>
    </row>
    <row r="652" spans="1:39" s="229" customFormat="1" ht="30" customHeight="1" thickBot="1" x14ac:dyDescent="0.3">
      <c r="A652" s="392">
        <v>58</v>
      </c>
      <c r="B652" s="1315" t="s">
        <v>449</v>
      </c>
      <c r="C652" s="512" t="s">
        <v>450</v>
      </c>
      <c r="D652" s="785">
        <v>500</v>
      </c>
      <c r="E652" s="258" t="s">
        <v>53</v>
      </c>
      <c r="F652" s="96" t="s">
        <v>54</v>
      </c>
      <c r="G652" s="792"/>
      <c r="H652" s="793"/>
      <c r="I652" s="794"/>
      <c r="J652" s="795"/>
      <c r="K652" s="796"/>
      <c r="L652" s="797">
        <f>IF(RIGHT(S652)="T",(+H652-G652),0)</f>
        <v>0</v>
      </c>
      <c r="M652" s="325">
        <f>IF(RIGHT(S652)="U",(+H652-G652),0)</f>
        <v>0</v>
      </c>
      <c r="N652" s="325">
        <f>IF(RIGHT(S652)="C",(+H652-G652),0)</f>
        <v>0</v>
      </c>
      <c r="O652" s="325">
        <f>IF(RIGHT(S652)="D",(+H652-G652),0)</f>
        <v>0</v>
      </c>
      <c r="P652" s="112"/>
      <c r="Q652" s="112"/>
      <c r="R652" s="112"/>
      <c r="S652" s="798"/>
      <c r="T652" s="799"/>
      <c r="U652" s="366"/>
      <c r="V652" s="787"/>
      <c r="W652" s="788"/>
      <c r="X652" s="789"/>
      <c r="Y652" s="790"/>
      <c r="Z652" s="787"/>
      <c r="AA652" s="778"/>
      <c r="AB652" s="591"/>
      <c r="AC652" s="1228" t="e">
        <f>VLOOKUP(B652,'AVBT_Septmber-17'!$B$18:$M$291,12,FALSE)</f>
        <v>#VALUE!</v>
      </c>
      <c r="AD652" s="228"/>
      <c r="AE652" s="228"/>
      <c r="AF652" s="228"/>
      <c r="AG652" s="228"/>
      <c r="AH652" s="228"/>
      <c r="AI652" s="228"/>
      <c r="AJ652" s="228"/>
      <c r="AK652" s="228"/>
      <c r="AL652" s="228"/>
      <c r="AM652" s="228"/>
    </row>
    <row r="653" spans="1:39" s="188" customFormat="1" ht="30" customHeight="1" thickBot="1" x14ac:dyDescent="0.3">
      <c r="A653" s="174"/>
      <c r="B653" s="141"/>
      <c r="C653" s="329" t="s">
        <v>56</v>
      </c>
      <c r="D653" s="328"/>
      <c r="E653" s="1044"/>
      <c r="F653" s="330" t="s">
        <v>54</v>
      </c>
      <c r="G653" s="597"/>
      <c r="H653" s="597"/>
      <c r="I653" s="330" t="s">
        <v>54</v>
      </c>
      <c r="J653" s="330" t="s">
        <v>54</v>
      </c>
      <c r="K653" s="330" t="s">
        <v>54</v>
      </c>
      <c r="L653" s="332">
        <f>SUM(L652:L652)</f>
        <v>0</v>
      </c>
      <c r="M653" s="332">
        <f>SUM(M652:M652)</f>
        <v>0</v>
      </c>
      <c r="N653" s="332">
        <f>SUM(N652:N652)</f>
        <v>0</v>
      </c>
      <c r="O653" s="332">
        <f>SUM(O652:O652)</f>
        <v>0</v>
      </c>
      <c r="P653" s="168" t="s">
        <v>54</v>
      </c>
      <c r="Q653" s="168" t="s">
        <v>54</v>
      </c>
      <c r="R653" s="168" t="s">
        <v>54</v>
      </c>
      <c r="S653" s="506"/>
      <c r="T653" s="598"/>
      <c r="U653" s="328"/>
      <c r="V653" s="206">
        <f>$AB$15-((N653*24))</f>
        <v>720</v>
      </c>
      <c r="W653" s="495">
        <v>315</v>
      </c>
      <c r="X653" s="552"/>
      <c r="Y653" s="553">
        <f>W653</f>
        <v>315</v>
      </c>
      <c r="Z653" s="206">
        <f>(Y653*(V653-L653*24))/V653</f>
        <v>315</v>
      </c>
      <c r="AA653" s="958">
        <f>(Z653/Y653)*100</f>
        <v>100</v>
      </c>
      <c r="AC653" s="1228" t="e">
        <f>VLOOKUP(B653,'AVBT_Septmber-17'!$B$18:$M$291,12,FALSE)</f>
        <v>#N/A</v>
      </c>
    </row>
    <row r="654" spans="1:39" s="229" customFormat="1" ht="30" customHeight="1" thickBot="1" x14ac:dyDescent="0.3">
      <c r="A654" s="392">
        <v>59</v>
      </c>
      <c r="B654" s="261" t="s">
        <v>451</v>
      </c>
      <c r="C654" s="514" t="s">
        <v>452</v>
      </c>
      <c r="D654" s="785">
        <v>500</v>
      </c>
      <c r="E654" s="395" t="s">
        <v>53</v>
      </c>
      <c r="F654" s="396" t="s">
        <v>54</v>
      </c>
      <c r="G654" s="78"/>
      <c r="H654" s="78"/>
      <c r="I654" s="611"/>
      <c r="J654" s="612"/>
      <c r="K654" s="613"/>
      <c r="L654" s="325">
        <f>IF(RIGHT(S654)="T",(+H654-G654),0)</f>
        <v>0</v>
      </c>
      <c r="M654" s="336">
        <f>IF(RIGHT(S654)="U",(+H654-G654),0)</f>
        <v>0</v>
      </c>
      <c r="N654" s="336">
        <f>IF(RIGHT(S654)="C",(+H654-G654),0)</f>
        <v>0</v>
      </c>
      <c r="O654" s="336">
        <f>IF(RIGHT(S654)="D",(+H654-G654),0)</f>
        <v>0</v>
      </c>
      <c r="P654" s="113"/>
      <c r="Q654" s="113"/>
      <c r="R654" s="113"/>
      <c r="S654" s="97"/>
      <c r="T654" s="80"/>
      <c r="U654" s="366"/>
      <c r="V654" s="787"/>
      <c r="W654" s="788"/>
      <c r="X654" s="789"/>
      <c r="Y654" s="790"/>
      <c r="Z654" s="787"/>
      <c r="AA654" s="778"/>
      <c r="AB654" s="591"/>
      <c r="AC654" s="1228" t="e">
        <f>VLOOKUP(B654,'AVBT_Septmber-17'!$B$18:$M$291,12,FALSE)</f>
        <v>#VALUE!</v>
      </c>
      <c r="AD654" s="228"/>
      <c r="AE654" s="228"/>
      <c r="AF654" s="228"/>
      <c r="AG654" s="228"/>
      <c r="AH654" s="228"/>
      <c r="AI654" s="228"/>
      <c r="AJ654" s="228"/>
      <c r="AK654" s="228"/>
      <c r="AL654" s="228"/>
      <c r="AM654" s="228"/>
    </row>
    <row r="655" spans="1:39" s="188" customFormat="1" ht="30" customHeight="1" thickBot="1" x14ac:dyDescent="0.3">
      <c r="A655" s="174"/>
      <c r="B655" s="1318"/>
      <c r="C655" s="786" t="s">
        <v>56</v>
      </c>
      <c r="D655" s="175"/>
      <c r="E655" s="784"/>
      <c r="F655" s="330" t="s">
        <v>54</v>
      </c>
      <c r="G655" s="331"/>
      <c r="H655" s="331"/>
      <c r="I655" s="330" t="s">
        <v>54</v>
      </c>
      <c r="J655" s="330" t="s">
        <v>54</v>
      </c>
      <c r="K655" s="330" t="s">
        <v>54</v>
      </c>
      <c r="L655" s="192">
        <f>SUM(L654:L654)</f>
        <v>0</v>
      </c>
      <c r="M655" s="192">
        <f>SUM(M654:M654)</f>
        <v>0</v>
      </c>
      <c r="N655" s="192">
        <f>SUM(N654:N654)</f>
        <v>0</v>
      </c>
      <c r="O655" s="192">
        <f>SUM(O654:O654)</f>
        <v>0</v>
      </c>
      <c r="P655" s="330" t="s">
        <v>54</v>
      </c>
      <c r="Q655" s="330" t="s">
        <v>54</v>
      </c>
      <c r="R655" s="330" t="s">
        <v>54</v>
      </c>
      <c r="S655" s="328"/>
      <c r="T655" s="445"/>
      <c r="U655" s="328"/>
      <c r="V655" s="206">
        <f>$AB$15-((N655*24))</f>
        <v>720</v>
      </c>
      <c r="W655" s="495">
        <v>315</v>
      </c>
      <c r="X655" s="552"/>
      <c r="Y655" s="553">
        <f>W655</f>
        <v>315</v>
      </c>
      <c r="Z655" s="206">
        <f>(Y655*(V655-L655*24))/V655</f>
        <v>315</v>
      </c>
      <c r="AA655" s="959">
        <f>(Z655/Y655)*100</f>
        <v>100</v>
      </c>
      <c r="AC655" s="1228" t="e">
        <f>VLOOKUP(B655,'AVBT_Septmber-17'!$B$18:$M$291,12,FALSE)</f>
        <v>#N/A</v>
      </c>
    </row>
    <row r="656" spans="1:39" s="229" customFormat="1" ht="30" customHeight="1" thickBot="1" x14ac:dyDescent="0.3">
      <c r="A656" s="392">
        <v>60</v>
      </c>
      <c r="B656" s="261" t="s">
        <v>453</v>
      </c>
      <c r="C656" s="514" t="s">
        <v>454</v>
      </c>
      <c r="D656" s="1034">
        <v>500</v>
      </c>
      <c r="E656" s="395" t="s">
        <v>53</v>
      </c>
      <c r="F656" s="396" t="s">
        <v>54</v>
      </c>
      <c r="G656" s="78"/>
      <c r="H656" s="78"/>
      <c r="I656" s="611"/>
      <c r="J656" s="612"/>
      <c r="K656" s="613"/>
      <c r="L656" s="325">
        <f>IF(RIGHT(S656)="T",(+H656-G656),0)</f>
        <v>0</v>
      </c>
      <c r="M656" s="325">
        <f>IF(RIGHT(S656)="U",(+H656-G656),0)</f>
        <v>0</v>
      </c>
      <c r="N656" s="325">
        <f>IF(RIGHT(S656)="C",(+H656-G656),0)</f>
        <v>0</v>
      </c>
      <c r="O656" s="325">
        <f>IF(RIGHT(S656)="D",(+H656-G656),0)</f>
        <v>0</v>
      </c>
      <c r="P656" s="222"/>
      <c r="Q656" s="222"/>
      <c r="R656" s="222"/>
      <c r="S656" s="97"/>
      <c r="T656" s="80"/>
      <c r="U656" s="617"/>
      <c r="V656" s="277"/>
      <c r="W656" s="483"/>
      <c r="X656" s="279"/>
      <c r="Y656" s="280"/>
      <c r="Z656" s="277"/>
      <c r="AA656" s="281"/>
      <c r="AB656" s="591"/>
      <c r="AC656" s="1228" t="e">
        <f>VLOOKUP(B656,'AVBT_Septmber-17'!$B$18:$M$291,12,FALSE)</f>
        <v>#VALUE!</v>
      </c>
      <c r="AD656" s="228"/>
      <c r="AE656" s="228"/>
      <c r="AF656" s="228"/>
      <c r="AG656" s="228"/>
      <c r="AH656" s="228"/>
      <c r="AI656" s="228"/>
      <c r="AJ656" s="228"/>
      <c r="AK656" s="228"/>
      <c r="AL656" s="228"/>
      <c r="AM656" s="228"/>
    </row>
    <row r="657" spans="1:39" s="188" customFormat="1" ht="30" customHeight="1" thickBot="1" x14ac:dyDescent="0.3">
      <c r="A657" s="174"/>
      <c r="B657" s="141"/>
      <c r="C657" s="329" t="s">
        <v>56</v>
      </c>
      <c r="D657" s="175"/>
      <c r="E657" s="1044"/>
      <c r="F657" s="330" t="s">
        <v>54</v>
      </c>
      <c r="G657" s="331"/>
      <c r="H657" s="331"/>
      <c r="I657" s="330" t="s">
        <v>54</v>
      </c>
      <c r="J657" s="330" t="s">
        <v>54</v>
      </c>
      <c r="K657" s="330" t="s">
        <v>54</v>
      </c>
      <c r="L657" s="332">
        <f>SUM(L656:L656)</f>
        <v>0</v>
      </c>
      <c r="M657" s="332">
        <f>SUM(M656:M656)</f>
        <v>0</v>
      </c>
      <c r="N657" s="332">
        <f>SUM(N656:N656)</f>
        <v>0</v>
      </c>
      <c r="O657" s="332">
        <f>SUM(O656:O656)</f>
        <v>0</v>
      </c>
      <c r="P657" s="330" t="s">
        <v>54</v>
      </c>
      <c r="Q657" s="330" t="s">
        <v>54</v>
      </c>
      <c r="R657" s="330" t="s">
        <v>54</v>
      </c>
      <c r="S657" s="328"/>
      <c r="T657" s="445"/>
      <c r="U657" s="328"/>
      <c r="V657" s="277">
        <f>$AB$15-((N657*24))</f>
        <v>720</v>
      </c>
      <c r="W657" s="718">
        <v>315</v>
      </c>
      <c r="X657" s="719"/>
      <c r="Y657" s="720">
        <f>W657</f>
        <v>315</v>
      </c>
      <c r="Z657" s="277">
        <f>(Y657*(V657-L657*24))/V657</f>
        <v>315</v>
      </c>
      <c r="AA657" s="960">
        <f>(Z657/Y657)*100</f>
        <v>100</v>
      </c>
      <c r="AC657" s="1228" t="e">
        <f>VLOOKUP(B657,'AVBT_Septmber-17'!$B$18:$M$291,12,FALSE)</f>
        <v>#N/A</v>
      </c>
    </row>
    <row r="658" spans="1:39" s="972" customFormat="1" ht="30" customHeight="1" x14ac:dyDescent="0.25">
      <c r="A658" s="1302"/>
      <c r="B658" s="1303" t="s">
        <v>678</v>
      </c>
      <c r="C658" s="1304"/>
      <c r="D658" s="1288"/>
      <c r="E658" s="1305"/>
      <c r="F658" s="973"/>
      <c r="G658" s="1306"/>
      <c r="H658" s="1306"/>
      <c r="I658" s="1307"/>
      <c r="J658" s="1307"/>
      <c r="K658" s="1307"/>
      <c r="L658" s="1308"/>
      <c r="M658" s="1308"/>
      <c r="N658" s="1308"/>
      <c r="O658" s="1308"/>
      <c r="P658" s="1309"/>
      <c r="Q658" s="1309"/>
      <c r="R658" s="1309"/>
      <c r="S658" s="1309"/>
      <c r="T658" s="1310"/>
      <c r="U658" s="1309"/>
      <c r="V658" s="1311"/>
      <c r="W658" s="1288"/>
      <c r="X658" s="1289"/>
      <c r="Y658" s="1312">
        <f>SUM(Y489:Y657)</f>
        <v>33990</v>
      </c>
      <c r="Z658" s="1313">
        <f>SUM(Z489:Z657)</f>
        <v>33615.698495370496</v>
      </c>
      <c r="AA658" s="1314">
        <f>(Z658/Y658)*100</f>
        <v>98.898789336188571</v>
      </c>
      <c r="AB658" s="800"/>
      <c r="AC658" s="1301" t="e">
        <f>VLOOKUP(B658,'AVBT_Septmber-17'!$B$18:$M$291,12,FALSE)</f>
        <v>#VALUE!</v>
      </c>
      <c r="AD658" s="801"/>
      <c r="AE658" s="801"/>
      <c r="AF658" s="801"/>
      <c r="AG658" s="801"/>
      <c r="AH658" s="801"/>
      <c r="AI658" s="801"/>
      <c r="AJ658" s="801"/>
      <c r="AK658" s="801"/>
      <c r="AL658" s="801"/>
      <c r="AM658" s="801"/>
    </row>
    <row r="659" spans="1:39" s="76" customFormat="1" ht="30" customHeight="1" thickBot="1" x14ac:dyDescent="0.3">
      <c r="A659" s="1018"/>
      <c r="B659" s="883"/>
      <c r="C659" s="1016" t="s">
        <v>583</v>
      </c>
      <c r="D659" s="1035"/>
      <c r="E659" s="1033"/>
      <c r="F659" s="77"/>
      <c r="G659" s="881"/>
      <c r="H659" s="882"/>
      <c r="I659" s="875"/>
      <c r="J659" s="360"/>
      <c r="K659" s="876"/>
      <c r="L659" s="877"/>
      <c r="M659" s="618"/>
      <c r="N659" s="618"/>
      <c r="O659" s="618"/>
      <c r="P659" s="65"/>
      <c r="Q659" s="65"/>
      <c r="R659" s="65"/>
      <c r="S659" s="879"/>
      <c r="T659" s="880"/>
      <c r="U659" s="878"/>
      <c r="V659" s="201"/>
      <c r="W659" s="1035"/>
      <c r="X659" s="1021"/>
      <c r="Y659" s="873"/>
      <c r="Z659" s="1257"/>
      <c r="AA659" s="874"/>
      <c r="AB659" s="326"/>
      <c r="AC659" s="1228" t="e">
        <f>VLOOKUP(B659,'AVBT_Septmber-17'!$B$18:$M$291,12,FALSE)</f>
        <v>#N/A</v>
      </c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</row>
    <row r="660" spans="1:39" s="229" customFormat="1" ht="30" customHeight="1" thickBot="1" x14ac:dyDescent="0.3">
      <c r="A660" s="392">
        <v>60</v>
      </c>
      <c r="B660" s="1359" t="s">
        <v>581</v>
      </c>
      <c r="C660" s="1561" t="s">
        <v>582</v>
      </c>
      <c r="D660" s="1343">
        <v>700</v>
      </c>
      <c r="E660" s="395" t="s">
        <v>53</v>
      </c>
      <c r="F660" s="396" t="s">
        <v>54</v>
      </c>
      <c r="G660" s="78"/>
      <c r="H660" s="78"/>
      <c r="I660" s="611"/>
      <c r="J660" s="612"/>
      <c r="K660" s="613"/>
      <c r="L660" s="325">
        <f>IF(RIGHT(S660)="T",(+H660-G660),0)</f>
        <v>0</v>
      </c>
      <c r="M660" s="336">
        <f>IF(RIGHT(S660)="U",(+H660-G660),0)</f>
        <v>0</v>
      </c>
      <c r="N660" s="336">
        <f>IF(RIGHT(S660)="C",(+H660-G660),0)</f>
        <v>0</v>
      </c>
      <c r="O660" s="336">
        <f>IF(RIGHT(S660)="D",(+H660-G660),0)</f>
        <v>0</v>
      </c>
      <c r="P660" s="222"/>
      <c r="Q660" s="222"/>
      <c r="R660" s="222"/>
      <c r="S660" s="97"/>
      <c r="T660" s="80"/>
      <c r="U660" s="366"/>
      <c r="V660" s="787"/>
      <c r="W660" s="788"/>
      <c r="X660" s="789"/>
      <c r="Y660" s="790"/>
      <c r="Z660" s="787"/>
      <c r="AA660" s="778"/>
      <c r="AB660" s="591"/>
      <c r="AC660" s="1228" t="e">
        <f>VLOOKUP(B660,'AVBT_Septmber-17'!$B$18:$M$291,12,FALSE)</f>
        <v>#VALUE!</v>
      </c>
      <c r="AD660" s="228"/>
      <c r="AE660" s="228"/>
      <c r="AF660" s="228"/>
      <c r="AG660" s="228"/>
      <c r="AH660" s="228"/>
      <c r="AI660" s="228"/>
      <c r="AJ660" s="228"/>
      <c r="AK660" s="228"/>
      <c r="AL660" s="228"/>
      <c r="AM660" s="228"/>
    </row>
    <row r="661" spans="1:39" s="229" customFormat="1" ht="30" customHeight="1" thickBot="1" x14ac:dyDescent="0.3">
      <c r="A661" s="1049"/>
      <c r="B661" s="1538"/>
      <c r="C661" s="1562"/>
      <c r="D661" s="1515"/>
      <c r="E661" s="1048"/>
      <c r="F661" s="217"/>
      <c r="G661" s="78"/>
      <c r="H661" s="78"/>
      <c r="I661" s="1012"/>
      <c r="J661" s="1013"/>
      <c r="K661" s="1014"/>
      <c r="L661" s="210">
        <f t="shared" ref="L661" si="41">IF(RIGHT(S661)="T",(+H661-G661),0)</f>
        <v>0</v>
      </c>
      <c r="M661" s="210">
        <f t="shared" ref="M661" si="42">IF(RIGHT(S661)="U",(+H661-G661),0)</f>
        <v>0</v>
      </c>
      <c r="N661" s="210">
        <f t="shared" ref="N661" si="43">IF(RIGHT(S661)="C",(+H661-G661),0)</f>
        <v>0</v>
      </c>
      <c r="O661" s="210">
        <f t="shared" ref="O661" si="44">IF(RIGHT(S661)="D",(+H661-G661),0)</f>
        <v>0</v>
      </c>
      <c r="P661" s="222"/>
      <c r="Q661" s="222"/>
      <c r="R661" s="222"/>
      <c r="S661" s="97"/>
      <c r="T661" s="80"/>
      <c r="U661" s="878"/>
      <c r="V661" s="201"/>
      <c r="W661" s="1015"/>
      <c r="X661" s="69"/>
      <c r="Y661" s="70"/>
      <c r="Z661" s="201"/>
      <c r="AA661" s="249"/>
      <c r="AB661" s="591"/>
      <c r="AC661" s="1228" t="e">
        <f>VLOOKUP(B661,'AVBT_Septmber-17'!$B$18:$M$291,12,FALSE)</f>
        <v>#N/A</v>
      </c>
      <c r="AD661" s="228"/>
      <c r="AE661" s="228"/>
      <c r="AF661" s="228"/>
      <c r="AG661" s="228"/>
      <c r="AH661" s="228"/>
      <c r="AI661" s="228"/>
      <c r="AJ661" s="228"/>
      <c r="AK661" s="228"/>
      <c r="AL661" s="228"/>
      <c r="AM661" s="228"/>
    </row>
    <row r="662" spans="1:39" s="188" customFormat="1" ht="30" customHeight="1" thickBot="1" x14ac:dyDescent="0.3">
      <c r="A662" s="174"/>
      <c r="B662" s="141"/>
      <c r="C662" s="329" t="s">
        <v>56</v>
      </c>
      <c r="D662" s="175"/>
      <c r="E662" s="1044"/>
      <c r="F662" s="330" t="s">
        <v>54</v>
      </c>
      <c r="G662" s="331"/>
      <c r="H662" s="331"/>
      <c r="I662" s="330" t="s">
        <v>54</v>
      </c>
      <c r="J662" s="330" t="s">
        <v>54</v>
      </c>
      <c r="K662" s="330" t="s">
        <v>54</v>
      </c>
      <c r="L662" s="332">
        <f t="shared" ref="L662:R662" si="45">SUM(L660:L661)</f>
        <v>0</v>
      </c>
      <c r="M662" s="332">
        <f t="shared" si="45"/>
        <v>0</v>
      </c>
      <c r="N662" s="332">
        <f t="shared" si="45"/>
        <v>0</v>
      </c>
      <c r="O662" s="332">
        <f t="shared" si="45"/>
        <v>0</v>
      </c>
      <c r="P662" s="332">
        <f t="shared" si="45"/>
        <v>0</v>
      </c>
      <c r="Q662" s="332">
        <f t="shared" si="45"/>
        <v>0</v>
      </c>
      <c r="R662" s="332">
        <f t="shared" si="45"/>
        <v>0</v>
      </c>
      <c r="S662" s="328"/>
      <c r="T662" s="445"/>
      <c r="U662" s="328"/>
      <c r="V662" s="206">
        <f>$AB$15-((N662*24))</f>
        <v>720</v>
      </c>
      <c r="W662" s="886">
        <v>700</v>
      </c>
      <c r="X662" s="709"/>
      <c r="Y662" s="887">
        <f>W662</f>
        <v>700</v>
      </c>
      <c r="Z662" s="206">
        <f>(Y662*(V662-L662*24))/V662</f>
        <v>700</v>
      </c>
      <c r="AA662" s="777">
        <f>(Z662/Y662)*100</f>
        <v>100</v>
      </c>
      <c r="AB662" s="1007" t="s">
        <v>319</v>
      </c>
      <c r="AC662" s="1228" t="e">
        <f>VLOOKUP(B662,'AVBT_Septmber-17'!$B$18:$M$291,12,FALSE)</f>
        <v>#N/A</v>
      </c>
    </row>
    <row r="663" spans="1:39" s="76" customFormat="1" ht="30" customHeight="1" thickBot="1" x14ac:dyDescent="0.3">
      <c r="A663" s="692"/>
      <c r="B663" s="885" t="s">
        <v>583</v>
      </c>
      <c r="C663" s="1008" t="s">
        <v>584</v>
      </c>
      <c r="D663" s="483"/>
      <c r="E663" s="395"/>
      <c r="F663" s="396"/>
      <c r="G663" s="399"/>
      <c r="H663" s="399"/>
      <c r="I663" s="397"/>
      <c r="J663" s="397"/>
      <c r="K663" s="397"/>
      <c r="L663" s="555"/>
      <c r="M663" s="555"/>
      <c r="N663" s="555"/>
      <c r="O663" s="555"/>
      <c r="P663" s="225"/>
      <c r="Q663" s="225"/>
      <c r="R663" s="225"/>
      <c r="S663" s="225"/>
      <c r="T663" s="400"/>
      <c r="U663" s="225"/>
      <c r="V663" s="277"/>
      <c r="W663" s="483"/>
      <c r="X663" s="279"/>
      <c r="Y663" s="884">
        <f>SUM(Y662:Y662)</f>
        <v>700</v>
      </c>
      <c r="Z663" s="1258">
        <f>SUM(Z662:Z662)</f>
        <v>700</v>
      </c>
      <c r="AA663" s="1009">
        <f>(Z663/Y663)*100</f>
        <v>100</v>
      </c>
      <c r="AB663" s="1007" t="s">
        <v>319</v>
      </c>
      <c r="AC663" s="1228" t="e">
        <f>VLOOKUP(B663,'AVBT_Septmber-17'!$B$18:$M$291,12,FALSE)</f>
        <v>#N/A</v>
      </c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</row>
    <row r="664" spans="1:39" s="76" customFormat="1" ht="30" customHeight="1" thickBot="1" x14ac:dyDescent="0.3">
      <c r="A664" s="692"/>
      <c r="B664" s="888"/>
      <c r="C664" s="1010"/>
      <c r="D664" s="1038"/>
      <c r="E664" s="1048"/>
      <c r="F664" s="217"/>
      <c r="G664" s="668"/>
      <c r="H664" s="668"/>
      <c r="I664" s="630"/>
      <c r="J664" s="630"/>
      <c r="K664" s="630"/>
      <c r="L664" s="889"/>
      <c r="M664" s="889"/>
      <c r="N664" s="889"/>
      <c r="O664" s="889"/>
      <c r="P664" s="222"/>
      <c r="Q664" s="222"/>
      <c r="R664" s="222"/>
      <c r="S664" s="222"/>
      <c r="T664" s="890"/>
      <c r="U664" s="222"/>
      <c r="V664" s="206"/>
      <c r="W664" s="1035"/>
      <c r="X664" s="1021"/>
      <c r="Y664" s="891"/>
      <c r="Z664" s="1257"/>
      <c r="AA664" s="1011"/>
      <c r="AB664" s="1007"/>
      <c r="AC664" s="1228" t="e">
        <f>VLOOKUP(B664,'AVBT_Septmber-17'!$B$18:$M$291,12,FALSE)</f>
        <v>#N/A</v>
      </c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</row>
    <row r="665" spans="1:39" s="76" customFormat="1" ht="30" customHeight="1" thickBot="1" x14ac:dyDescent="0.3">
      <c r="A665" s="619" t="s">
        <v>455</v>
      </c>
      <c r="B665" s="640"/>
      <c r="C665" s="713" t="s">
        <v>456</v>
      </c>
      <c r="D665" s="476"/>
      <c r="E665" s="177"/>
      <c r="F665" s="375" t="s">
        <v>54</v>
      </c>
      <c r="G665" s="476"/>
      <c r="H665" s="476"/>
      <c r="I665" s="714"/>
      <c r="J665" s="714"/>
      <c r="K665" s="714"/>
      <c r="L665" s="715"/>
      <c r="M665" s="715"/>
      <c r="N665" s="715"/>
      <c r="O665" s="715"/>
      <c r="P665" s="715"/>
      <c r="Q665" s="715"/>
      <c r="R665" s="715"/>
      <c r="S665" s="479"/>
      <c r="T665" s="480"/>
      <c r="U665" s="715"/>
      <c r="V665" s="128"/>
      <c r="W665" s="620" t="s">
        <v>457</v>
      </c>
      <c r="X665" s="621"/>
      <c r="Y665" s="481" t="s">
        <v>458</v>
      </c>
      <c r="Z665" s="481" t="s">
        <v>459</v>
      </c>
      <c r="AA665" s="717"/>
      <c r="AB665" s="326"/>
      <c r="AC665" s="1228" t="e">
        <f>VLOOKUP(B665,'AVBT_Septmber-17'!$B$18:$M$291,12,FALSE)</f>
        <v>#N/A</v>
      </c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</row>
    <row r="666" spans="1:39" s="76" customFormat="1" ht="30" customHeight="1" x14ac:dyDescent="0.25">
      <c r="A666" s="1371">
        <v>1</v>
      </c>
      <c r="B666" s="1559" t="s">
        <v>460</v>
      </c>
      <c r="C666" s="1546" t="s">
        <v>461</v>
      </c>
      <c r="D666" s="1523">
        <v>50</v>
      </c>
      <c r="E666" s="1349" t="s">
        <v>53</v>
      </c>
      <c r="F666" s="77" t="s">
        <v>54</v>
      </c>
      <c r="G666" s="1293">
        <v>42988.803472222222</v>
      </c>
      <c r="H666" s="1294">
        <v>42990.175000000003</v>
      </c>
      <c r="I666" s="360"/>
      <c r="J666" s="360"/>
      <c r="K666" s="360"/>
      <c r="L666" s="210">
        <f>IF(RIGHT(S666)="T",(+H666-G666),0)</f>
        <v>0</v>
      </c>
      <c r="M666" s="210">
        <f>IF(RIGHT(S666)="U",(+H666-G666),0)</f>
        <v>0</v>
      </c>
      <c r="N666" s="210">
        <f>IF(RIGHT(S666)="C",(+H666-G666),0)</f>
        <v>0</v>
      </c>
      <c r="O666" s="210">
        <f>IF(RIGHT(S666)="D",(+H666-G666),0)</f>
        <v>1.3715277777810115</v>
      </c>
      <c r="P666" s="65"/>
      <c r="Q666" s="65"/>
      <c r="R666" s="65"/>
      <c r="S666" s="1295" t="s">
        <v>464</v>
      </c>
      <c r="T666" s="1296" t="s">
        <v>602</v>
      </c>
      <c r="U666" s="65"/>
      <c r="V666" s="201"/>
      <c r="W666" s="1026"/>
      <c r="X666" s="1020"/>
      <c r="Y666" s="126"/>
      <c r="Z666" s="125"/>
      <c r="AA666" s="127"/>
      <c r="AB666" s="326"/>
      <c r="AC666" s="1228" t="e">
        <f>VLOOKUP(B666,'AVBT_Septmber-17'!$B$18:$M$291,12,FALSE)</f>
        <v>#VALUE!</v>
      </c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</row>
    <row r="667" spans="1:39" s="76" customFormat="1" ht="30" customHeight="1" x14ac:dyDescent="0.25">
      <c r="A667" s="1491"/>
      <c r="B667" s="1560"/>
      <c r="C667" s="1547"/>
      <c r="D667" s="1531"/>
      <c r="E667" s="1461"/>
      <c r="F667" s="77"/>
      <c r="G667" s="1293">
        <v>42990.777777777781</v>
      </c>
      <c r="H667" s="1294">
        <v>42991.175000000003</v>
      </c>
      <c r="I667" s="360"/>
      <c r="J667" s="360"/>
      <c r="K667" s="360"/>
      <c r="L667" s="210">
        <f>IF(RIGHT(S667)="T",(+H667-G667),0)</f>
        <v>0</v>
      </c>
      <c r="M667" s="210">
        <f>IF(RIGHT(S667)="U",(+H667-G667),0)</f>
        <v>0</v>
      </c>
      <c r="N667" s="210">
        <f>IF(RIGHT(S667)="C",(+H667-G667),0)</f>
        <v>0</v>
      </c>
      <c r="O667" s="210">
        <f>IF(RIGHT(S667)="D",(+H667-G667),0)</f>
        <v>0.39722222222189885</v>
      </c>
      <c r="P667" s="65"/>
      <c r="Q667" s="65"/>
      <c r="R667" s="65"/>
      <c r="S667" s="1295" t="s">
        <v>464</v>
      </c>
      <c r="T667" s="1296" t="s">
        <v>602</v>
      </c>
      <c r="U667" s="65"/>
      <c r="V667" s="201"/>
      <c r="W667" s="1283"/>
      <c r="X667" s="1281"/>
      <c r="Y667" s="202"/>
      <c r="Z667" s="201"/>
      <c r="AA667" s="249"/>
      <c r="AB667" s="326"/>
      <c r="AC667" s="1228" t="e">
        <f>VLOOKUP(B667,'AVBT_Septmber-17'!$B$18:$M$291,12,FALSE)</f>
        <v>#N/A</v>
      </c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</row>
    <row r="668" spans="1:39" s="76" customFormat="1" ht="30" customHeight="1" x14ac:dyDescent="0.25">
      <c r="A668" s="1491"/>
      <c r="B668" s="1560"/>
      <c r="C668" s="1547"/>
      <c r="D668" s="1531"/>
      <c r="E668" s="1461"/>
      <c r="F668" s="77"/>
      <c r="G668" s="1293">
        <v>42998.640972222223</v>
      </c>
      <c r="H668" s="1294">
        <v>43000.590277777781</v>
      </c>
      <c r="I668" s="360"/>
      <c r="J668" s="360"/>
      <c r="K668" s="360"/>
      <c r="L668" s="437">
        <f>IF(RIGHT(S668)="T",(+H668-G668),0)</f>
        <v>0</v>
      </c>
      <c r="M668" s="111">
        <f>IF(RIGHT(S668)="U",(+H668-G668),0)</f>
        <v>0</v>
      </c>
      <c r="N668" s="111">
        <f>IF(RIGHT(S668)="C",(+H668-G668),0)</f>
        <v>0</v>
      </c>
      <c r="O668" s="111">
        <f>IF(RIGHT(S668)="D",(+H668-G668),0)</f>
        <v>1.9493055555576575</v>
      </c>
      <c r="P668" s="65"/>
      <c r="Q668" s="65"/>
      <c r="R668" s="65"/>
      <c r="S668" s="1295" t="s">
        <v>464</v>
      </c>
      <c r="T668" s="1296" t="s">
        <v>602</v>
      </c>
      <c r="U668" s="65"/>
      <c r="V668" s="201"/>
      <c r="W668" s="1027"/>
      <c r="X668" s="1021"/>
      <c r="Y668" s="202"/>
      <c r="Z668" s="201"/>
      <c r="AA668" s="249"/>
      <c r="AB668" s="326"/>
      <c r="AC668" s="1228" t="e">
        <f>VLOOKUP(B668,'AVBT_Septmber-17'!$B$18:$M$291,12,FALSE)</f>
        <v>#N/A</v>
      </c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</row>
    <row r="669" spans="1:39" s="38" customFormat="1" ht="30" customHeight="1" thickBot="1" x14ac:dyDescent="0.3">
      <c r="A669" s="381"/>
      <c r="B669" s="624"/>
      <c r="C669" s="413" t="s">
        <v>56</v>
      </c>
      <c r="D669" s="624"/>
      <c r="E669" s="85"/>
      <c r="F669" s="86" t="s">
        <v>54</v>
      </c>
      <c r="G669" s="87"/>
      <c r="H669" s="87"/>
      <c r="I669" s="86" t="s">
        <v>54</v>
      </c>
      <c r="J669" s="86" t="s">
        <v>54</v>
      </c>
      <c r="K669" s="711"/>
      <c r="L669" s="716">
        <f>SUM(L666:L668)</f>
        <v>0</v>
      </c>
      <c r="M669" s="712">
        <f>SUM(M666:M668)</f>
        <v>0</v>
      </c>
      <c r="N669" s="88">
        <f>SUM(N666:N668)</f>
        <v>0</v>
      </c>
      <c r="O669" s="88">
        <f>SUM(O666:O668)</f>
        <v>3.7180555555605679</v>
      </c>
      <c r="P669" s="86" t="s">
        <v>54</v>
      </c>
      <c r="Q669" s="86" t="s">
        <v>54</v>
      </c>
      <c r="R669" s="86" t="s">
        <v>54</v>
      </c>
      <c r="S669" s="414"/>
      <c r="T669" s="415"/>
      <c r="U669" s="412"/>
      <c r="V669" s="128">
        <f>$AB$15-((N669*24))</f>
        <v>720</v>
      </c>
      <c r="W669" s="197">
        <v>50</v>
      </c>
      <c r="X669" s="185"/>
      <c r="Y669" s="198">
        <f>W669</f>
        <v>50</v>
      </c>
      <c r="Z669" s="128">
        <f>(Y669*(V669-L669*24))/V669</f>
        <v>50</v>
      </c>
      <c r="AA669" s="95">
        <f>(Z669/Y669)*100</f>
        <v>100</v>
      </c>
      <c r="AB669" s="102"/>
      <c r="AC669" s="1228" t="e">
        <f>VLOOKUP(B669,'AVBT_Septmber-17'!$B$18:$M$291,12,FALSE)</f>
        <v>#N/A</v>
      </c>
    </row>
    <row r="670" spans="1:39" s="76" customFormat="1" ht="30" customHeight="1" x14ac:dyDescent="0.25">
      <c r="A670" s="1371">
        <v>2</v>
      </c>
      <c r="B670" s="1339" t="s">
        <v>462</v>
      </c>
      <c r="C670" s="1346" t="s">
        <v>463</v>
      </c>
      <c r="D670" s="1523">
        <v>50</v>
      </c>
      <c r="E670" s="1349" t="s">
        <v>53</v>
      </c>
      <c r="F670" s="62" t="s">
        <v>54</v>
      </c>
      <c r="G670" s="871"/>
      <c r="H670" s="871"/>
      <c r="I670" s="358"/>
      <c r="J670" s="358"/>
      <c r="K670" s="358"/>
      <c r="L670" s="210">
        <f>IF(RIGHT(S670)="T",(+H670-G670),0)</f>
        <v>0</v>
      </c>
      <c r="M670" s="133">
        <f>IF(RIGHT(S670)="U",(+H670-G670),0)</f>
        <v>0</v>
      </c>
      <c r="N670" s="133">
        <f>IF(RIGHT(S670)="C",(+H670-G670),0)</f>
        <v>0</v>
      </c>
      <c r="O670" s="133">
        <f>IF(RIGHT(S670)="D",(+H670-G670),0)</f>
        <v>0</v>
      </c>
      <c r="P670" s="66"/>
      <c r="Q670" s="66"/>
      <c r="R670" s="66"/>
      <c r="S670" s="1260"/>
      <c r="T670" s="1272"/>
      <c r="U670" s="66"/>
      <c r="V670" s="125"/>
      <c r="W670" s="1026"/>
      <c r="X670" s="1020"/>
      <c r="Y670" s="126"/>
      <c r="Z670" s="125"/>
      <c r="AA670" s="127"/>
      <c r="AB670" s="326"/>
      <c r="AC670" s="1228" t="e">
        <f>VLOOKUP(B670,'AVBT_Septmber-17'!$B$18:$M$291,12,FALSE)</f>
        <v>#VALUE!</v>
      </c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</row>
    <row r="671" spans="1:39" s="76" customFormat="1" ht="30" customHeight="1" x14ac:dyDescent="0.25">
      <c r="A671" s="1372"/>
      <c r="B671" s="1373"/>
      <c r="C671" s="1348"/>
      <c r="D671" s="1524"/>
      <c r="E671" s="1463"/>
      <c r="F671" s="77"/>
      <c r="G671" s="78"/>
      <c r="H671" s="78"/>
      <c r="I671" s="360"/>
      <c r="J671" s="360"/>
      <c r="K671" s="360"/>
      <c r="L671" s="111">
        <f>IF(RIGHT(S671)="T",(+H671-G671),0)</f>
        <v>0</v>
      </c>
      <c r="M671" s="111">
        <f>IF(RIGHT(S671)="U",(+H671-G671),0)</f>
        <v>0</v>
      </c>
      <c r="N671" s="111">
        <f>IF(RIGHT(S671)="C",(+H671-G671),0)</f>
        <v>0</v>
      </c>
      <c r="O671" s="111">
        <f>IF(RIGHT(S671)="D",(+H671-G671),0)</f>
        <v>0</v>
      </c>
      <c r="P671" s="65"/>
      <c r="Q671" s="65"/>
      <c r="R671" s="65"/>
      <c r="S671" s="622"/>
      <c r="T671" s="623"/>
      <c r="U671" s="65"/>
      <c r="V671" s="201"/>
      <c r="W671" s="1027"/>
      <c r="X671" s="1021"/>
      <c r="Y671" s="202"/>
      <c r="Z671" s="201"/>
      <c r="AA671" s="249"/>
      <c r="AB671" s="326"/>
      <c r="AC671" s="1228" t="e">
        <f>VLOOKUP(B671,'AVBT_Septmber-17'!$B$18:$M$291,12,FALSE)</f>
        <v>#N/A</v>
      </c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</row>
    <row r="672" spans="1:39" s="38" customFormat="1" ht="30" customHeight="1" thickBot="1" x14ac:dyDescent="0.3">
      <c r="A672" s="381"/>
      <c r="B672" s="412"/>
      <c r="C672" s="413" t="s">
        <v>56</v>
      </c>
      <c r="D672" s="412"/>
      <c r="E672" s="85"/>
      <c r="F672" s="86" t="s">
        <v>54</v>
      </c>
      <c r="G672" s="87"/>
      <c r="H672" s="87"/>
      <c r="I672" s="86" t="s">
        <v>54</v>
      </c>
      <c r="J672" s="86" t="s">
        <v>54</v>
      </c>
      <c r="K672" s="158"/>
      <c r="L672" s="88">
        <f>SUM(L670:L671)</f>
        <v>0</v>
      </c>
      <c r="M672" s="88">
        <f>SUM(M670:M671)</f>
        <v>0</v>
      </c>
      <c r="N672" s="88">
        <f>SUM(N670:N671)</f>
        <v>0</v>
      </c>
      <c r="O672" s="88">
        <f>SUM(O670:O671)</f>
        <v>0</v>
      </c>
      <c r="P672" s="86" t="s">
        <v>54</v>
      </c>
      <c r="Q672" s="86" t="s">
        <v>54</v>
      </c>
      <c r="R672" s="86" t="s">
        <v>54</v>
      </c>
      <c r="S672" s="414"/>
      <c r="T672" s="415"/>
      <c r="U672" s="412"/>
      <c r="V672" s="128">
        <f>$AB$15-((N672*24))</f>
        <v>720</v>
      </c>
      <c r="W672" s="197">
        <v>50</v>
      </c>
      <c r="X672" s="185"/>
      <c r="Y672" s="198">
        <f>W672</f>
        <v>50</v>
      </c>
      <c r="Z672" s="128">
        <f>(Y672*(V672-L672*24))/V672</f>
        <v>50</v>
      </c>
      <c r="AA672" s="95">
        <f>(Z672/Y672)*100</f>
        <v>100</v>
      </c>
      <c r="AB672" s="102"/>
      <c r="AC672" s="1228" t="e">
        <f>VLOOKUP(B672,'AVBT_Septmber-17'!$B$18:$M$291,12,FALSE)</f>
        <v>#N/A</v>
      </c>
    </row>
    <row r="673" spans="1:39" s="38" customFormat="1" ht="30" customHeight="1" thickBot="1" x14ac:dyDescent="0.3">
      <c r="A673" s="1371">
        <v>3</v>
      </c>
      <c r="B673" s="1339" t="s">
        <v>465</v>
      </c>
      <c r="C673" s="1527" t="s">
        <v>466</v>
      </c>
      <c r="D673" s="1523">
        <v>50</v>
      </c>
      <c r="E673" s="1384" t="s">
        <v>53</v>
      </c>
      <c r="F673" s="96" t="s">
        <v>54</v>
      </c>
      <c r="G673" s="78"/>
      <c r="H673" s="78"/>
      <c r="I673" s="96" t="s">
        <v>54</v>
      </c>
      <c r="J673" s="96" t="s">
        <v>54</v>
      </c>
      <c r="K673" s="110"/>
      <c r="L673" s="133">
        <f>IF(RIGHT(S673)="T",(+H673-G673),0)</f>
        <v>0</v>
      </c>
      <c r="M673" s="133">
        <f>IF(RIGHT(S673)="U",(+H673-G673),0)</f>
        <v>0</v>
      </c>
      <c r="N673" s="133">
        <f>IF(RIGHT(S673)="C",(+H673-G673),0)</f>
        <v>0</v>
      </c>
      <c r="O673" s="133">
        <f>IF(RIGHT(S673)="D",(+H673-G673),0)</f>
        <v>0</v>
      </c>
      <c r="P673" s="96" t="s">
        <v>54</v>
      </c>
      <c r="Q673" s="96" t="s">
        <v>54</v>
      </c>
      <c r="R673" s="96" t="s">
        <v>54</v>
      </c>
      <c r="S673" s="622"/>
      <c r="T673" s="623"/>
      <c r="U673" s="264"/>
      <c r="V673" s="99"/>
      <c r="W673" s="100"/>
      <c r="X673" s="100"/>
      <c r="Y673" s="1229"/>
      <c r="Z673" s="1229"/>
      <c r="AA673" s="101"/>
      <c r="AB673" s="102"/>
      <c r="AC673" s="1228" t="e">
        <f>VLOOKUP(B673,'AVBT_Septmber-17'!$B$18:$M$291,12,FALSE)</f>
        <v>#VALUE!</v>
      </c>
    </row>
    <row r="674" spans="1:39" s="38" customFormat="1" ht="30" customHeight="1" x14ac:dyDescent="0.25">
      <c r="A674" s="1372"/>
      <c r="B674" s="1373"/>
      <c r="C674" s="1528"/>
      <c r="D674" s="1524"/>
      <c r="E674" s="1390"/>
      <c r="F674" s="96" t="s">
        <v>54</v>
      </c>
      <c r="G674" s="78"/>
      <c r="H674" s="78"/>
      <c r="I674" s="96" t="s">
        <v>54</v>
      </c>
      <c r="J674" s="96" t="s">
        <v>54</v>
      </c>
      <c r="K674" s="110"/>
      <c r="L674" s="111">
        <f>IF(RIGHT(S674)="T",(+H674-G674),0)</f>
        <v>0</v>
      </c>
      <c r="M674" s="111">
        <f>IF(RIGHT(S674)="U",(+H674-G674),0)</f>
        <v>0</v>
      </c>
      <c r="N674" s="111">
        <f>IF(RIGHT(S674)="C",(+H674-G674),0)</f>
        <v>0</v>
      </c>
      <c r="O674" s="111">
        <f>IF(RIGHT(S674)="D",(+H674-G674),0)</f>
        <v>0</v>
      </c>
      <c r="P674" s="96" t="s">
        <v>54</v>
      </c>
      <c r="Q674" s="96" t="s">
        <v>54</v>
      </c>
      <c r="R674" s="96" t="s">
        <v>54</v>
      </c>
      <c r="S674" s="622"/>
      <c r="T674" s="623"/>
      <c r="U674" s="120"/>
      <c r="V674" s="809"/>
      <c r="W674" s="810"/>
      <c r="X674" s="810"/>
      <c r="Y674" s="1230"/>
      <c r="Z674" s="1230"/>
      <c r="AA674" s="811"/>
      <c r="AB674" s="102"/>
      <c r="AC674" s="1228" t="e">
        <f>VLOOKUP(B674,'AVBT_Septmber-17'!$B$18:$M$291,12,FALSE)</f>
        <v>#N/A</v>
      </c>
    </row>
    <row r="675" spans="1:39" s="38" customFormat="1" ht="30" customHeight="1" thickBot="1" x14ac:dyDescent="0.3">
      <c r="A675" s="381"/>
      <c r="B675" s="412"/>
      <c r="C675" s="625" t="s">
        <v>56</v>
      </c>
      <c r="D675" s="412"/>
      <c r="E675" s="85"/>
      <c r="F675" s="86" t="s">
        <v>54</v>
      </c>
      <c r="G675" s="87"/>
      <c r="H675" s="87"/>
      <c r="I675" s="86" t="s">
        <v>54</v>
      </c>
      <c r="J675" s="86" t="s">
        <v>54</v>
      </c>
      <c r="K675" s="158"/>
      <c r="L675" s="88">
        <f>SUM(L673:L674)</f>
        <v>0</v>
      </c>
      <c r="M675" s="88">
        <f>SUM(M673:M674)</f>
        <v>0</v>
      </c>
      <c r="N675" s="88">
        <f>SUM(N673:N674)</f>
        <v>0</v>
      </c>
      <c r="O675" s="88">
        <f>SUM(O673:O674)</f>
        <v>0</v>
      </c>
      <c r="P675" s="86" t="s">
        <v>54</v>
      </c>
      <c r="Q675" s="86" t="s">
        <v>54</v>
      </c>
      <c r="R675" s="86" t="s">
        <v>54</v>
      </c>
      <c r="S675" s="414"/>
      <c r="T675" s="415"/>
      <c r="U675" s="412"/>
      <c r="V675" s="128">
        <f>$AB$15-((N675*24))</f>
        <v>720</v>
      </c>
      <c r="W675" s="197">
        <v>50</v>
      </c>
      <c r="X675" s="185"/>
      <c r="Y675" s="198">
        <f>W675</f>
        <v>50</v>
      </c>
      <c r="Z675" s="128">
        <f>(Y675*(V675-L675*24))/V675</f>
        <v>50</v>
      </c>
      <c r="AA675" s="95">
        <f>(Z675/Y675)*100</f>
        <v>100</v>
      </c>
      <c r="AB675" s="102"/>
      <c r="AC675" s="1228" t="e">
        <f>VLOOKUP(B675,'AVBT_Septmber-17'!$B$18:$M$291,12,FALSE)</f>
        <v>#N/A</v>
      </c>
    </row>
    <row r="676" spans="1:39" s="38" customFormat="1" ht="30" customHeight="1" thickBot="1" x14ac:dyDescent="0.3">
      <c r="A676" s="1371">
        <v>4</v>
      </c>
      <c r="B676" s="1339" t="s">
        <v>467</v>
      </c>
      <c r="C676" s="1529" t="s">
        <v>468</v>
      </c>
      <c r="D676" s="1523">
        <v>50</v>
      </c>
      <c r="E676" s="1349" t="s">
        <v>53</v>
      </c>
      <c r="F676" s="62" t="s">
        <v>54</v>
      </c>
      <c r="G676" s="632"/>
      <c r="H676" s="632"/>
      <c r="I676" s="358"/>
      <c r="J676" s="358"/>
      <c r="K676" s="358"/>
      <c r="L676" s="437">
        <f>IF(RIGHT(S676)="T",(+H676-G676),0)</f>
        <v>0</v>
      </c>
      <c r="M676" s="437">
        <f>IF(RIGHT(S676)="U",(+H676-G676),0)</f>
        <v>0</v>
      </c>
      <c r="N676" s="437">
        <f>IF(RIGHT(S676)="C",(+H676-G676),0)</f>
        <v>0</v>
      </c>
      <c r="O676" s="437">
        <f>IF(RIGHT(S676)="D",(+H676-G676),0)</f>
        <v>0</v>
      </c>
      <c r="P676" s="626"/>
      <c r="Q676" s="626"/>
      <c r="R676" s="626"/>
      <c r="S676" s="622"/>
      <c r="T676" s="623"/>
      <c r="U676" s="626"/>
      <c r="V676" s="125"/>
      <c r="W676" s="1026"/>
      <c r="X676" s="1020"/>
      <c r="Y676" s="126"/>
      <c r="Z676" s="125"/>
      <c r="AA676" s="127"/>
      <c r="AB676" s="102"/>
      <c r="AC676" s="1228" t="e">
        <f>VLOOKUP(B676,'AVBT_Septmber-17'!$B$18:$M$291,12,FALSE)</f>
        <v>#VALUE!</v>
      </c>
    </row>
    <row r="677" spans="1:39" s="38" customFormat="1" ht="30" customHeight="1" x14ac:dyDescent="0.25">
      <c r="A677" s="1372"/>
      <c r="B677" s="1373"/>
      <c r="C677" s="1528"/>
      <c r="D677" s="1524"/>
      <c r="E677" s="1463"/>
      <c r="F677" s="62" t="s">
        <v>54</v>
      </c>
      <c r="G677" s="78"/>
      <c r="H677" s="78"/>
      <c r="I677" s="358"/>
      <c r="J677" s="358"/>
      <c r="K677" s="358"/>
      <c r="L677" s="437">
        <f>IF(RIGHT(S677)="T",(+H677-G677),0)</f>
        <v>0</v>
      </c>
      <c r="M677" s="437">
        <f>IF(RIGHT(S677)="U",(+H677-G677),0)</f>
        <v>0</v>
      </c>
      <c r="N677" s="437">
        <f>IF(RIGHT(S677)="C",(+H677-G677),0)</f>
        <v>0</v>
      </c>
      <c r="O677" s="437">
        <f>IF(RIGHT(S677)="D",(+H677-G677),0)</f>
        <v>0</v>
      </c>
      <c r="P677" s="626"/>
      <c r="Q677" s="626"/>
      <c r="R677" s="626"/>
      <c r="S677" s="622"/>
      <c r="T677" s="623"/>
      <c r="U677" s="637"/>
      <c r="V677" s="212"/>
      <c r="W677" s="213"/>
      <c r="X677" s="214"/>
      <c r="Y677" s="215"/>
      <c r="Z677" s="212"/>
      <c r="AA677" s="763"/>
      <c r="AB677" s="102"/>
      <c r="AC677" s="1228" t="e">
        <f>VLOOKUP(B677,'AVBT_Septmber-17'!$B$18:$M$291,12,FALSE)</f>
        <v>#N/A</v>
      </c>
    </row>
    <row r="678" spans="1:39" s="38" customFormat="1" ht="30" customHeight="1" thickBot="1" x14ac:dyDescent="0.3">
      <c r="A678" s="381"/>
      <c r="B678" s="412"/>
      <c r="C678" s="413" t="s">
        <v>56</v>
      </c>
      <c r="D678" s="412"/>
      <c r="E678" s="85"/>
      <c r="F678" s="86" t="s">
        <v>54</v>
      </c>
      <c r="G678" s="87"/>
      <c r="H678" s="87"/>
      <c r="I678" s="86" t="s">
        <v>54</v>
      </c>
      <c r="J678" s="86" t="s">
        <v>54</v>
      </c>
      <c r="K678" s="158"/>
      <c r="L678" s="88">
        <f>SUM(L676:L677)</f>
        <v>0</v>
      </c>
      <c r="M678" s="88">
        <f>SUM(M676:M677)</f>
        <v>0</v>
      </c>
      <c r="N678" s="88">
        <f>SUM(N676:N677)</f>
        <v>0</v>
      </c>
      <c r="O678" s="88">
        <f>SUM(O676:O677)</f>
        <v>0</v>
      </c>
      <c r="P678" s="86" t="s">
        <v>54</v>
      </c>
      <c r="Q678" s="86" t="s">
        <v>54</v>
      </c>
      <c r="R678" s="86" t="s">
        <v>54</v>
      </c>
      <c r="S678" s="414"/>
      <c r="T678" s="415"/>
      <c r="U678" s="412"/>
      <c r="V678" s="128">
        <f>$AB$15-((N678*24))</f>
        <v>720</v>
      </c>
      <c r="W678" s="197">
        <v>50</v>
      </c>
      <c r="X678" s="185"/>
      <c r="Y678" s="198">
        <f>W678</f>
        <v>50</v>
      </c>
      <c r="Z678" s="128">
        <f>(Y678*(V678-L678*24))/V678</f>
        <v>50</v>
      </c>
      <c r="AA678" s="95">
        <f>(Z678/Y678)*100</f>
        <v>100</v>
      </c>
      <c r="AB678" s="102"/>
      <c r="AC678" s="1228" t="e">
        <f>VLOOKUP(B678,'AVBT_Septmber-17'!$B$18:$M$291,12,FALSE)</f>
        <v>#N/A</v>
      </c>
    </row>
    <row r="679" spans="1:39" s="38" customFormat="1" ht="30" customHeight="1" thickBot="1" x14ac:dyDescent="0.3">
      <c r="A679" s="1371">
        <v>5</v>
      </c>
      <c r="B679" s="1339" t="s">
        <v>469</v>
      </c>
      <c r="C679" s="1527" t="s">
        <v>470</v>
      </c>
      <c r="D679" s="1523">
        <v>125</v>
      </c>
      <c r="E679" s="1349" t="s">
        <v>53</v>
      </c>
      <c r="F679" s="62" t="s">
        <v>54</v>
      </c>
      <c r="G679" s="871"/>
      <c r="H679" s="871"/>
      <c r="I679" s="358"/>
      <c r="J679" s="358"/>
      <c r="K679" s="358"/>
      <c r="L679" s="437">
        <f>IF(RIGHT(S679)="T",(+H679-G679),0)</f>
        <v>0</v>
      </c>
      <c r="M679" s="437">
        <f>IF(RIGHT(S679)="U",(+H679-G679),0)</f>
        <v>0</v>
      </c>
      <c r="N679" s="437">
        <f>IF(RIGHT(S679)="C",(+H679-G679),0)</f>
        <v>0</v>
      </c>
      <c r="O679" s="437">
        <f>IF(RIGHT(S679)="D",(+H679-G679),0)</f>
        <v>0</v>
      </c>
      <c r="P679" s="626"/>
      <c r="Q679" s="626"/>
      <c r="R679" s="626"/>
      <c r="S679" s="1260"/>
      <c r="T679" s="1272"/>
      <c r="U679" s="626"/>
      <c r="V679" s="125"/>
      <c r="W679" s="1026"/>
      <c r="X679" s="1020"/>
      <c r="Y679" s="126"/>
      <c r="Z679" s="125"/>
      <c r="AA679" s="127"/>
      <c r="AB679" s="102"/>
      <c r="AC679" s="1228" t="e">
        <f>VLOOKUP(B679,'AVBT_Septmber-17'!$B$18:$M$291,12,FALSE)</f>
        <v>#VALUE!</v>
      </c>
    </row>
    <row r="680" spans="1:39" s="38" customFormat="1" ht="30" customHeight="1" x14ac:dyDescent="0.25">
      <c r="A680" s="1372"/>
      <c r="B680" s="1373"/>
      <c r="C680" s="1528"/>
      <c r="D680" s="1524"/>
      <c r="E680" s="1463"/>
      <c r="F680" s="62" t="s">
        <v>54</v>
      </c>
      <c r="G680" s="871"/>
      <c r="H680" s="871"/>
      <c r="I680" s="358"/>
      <c r="J680" s="358"/>
      <c r="K680" s="358"/>
      <c r="L680" s="437">
        <f>IF(RIGHT(S680)="T",(+H680-G680),0)</f>
        <v>0</v>
      </c>
      <c r="M680" s="437">
        <f>IF(RIGHT(S680)="U",(+H680-G680),0)</f>
        <v>0</v>
      </c>
      <c r="N680" s="437">
        <f>IF(RIGHT(S680)="C",(+H680-G680),0)</f>
        <v>0</v>
      </c>
      <c r="O680" s="437">
        <f>IF(RIGHT(S680)="D",(+H680-G680),0)</f>
        <v>0</v>
      </c>
      <c r="P680" s="626"/>
      <c r="Q680" s="626"/>
      <c r="R680" s="626"/>
      <c r="S680" s="1260"/>
      <c r="T680" s="1272"/>
      <c r="U680" s="662"/>
      <c r="V680" s="90"/>
      <c r="W680" s="855"/>
      <c r="X680" s="1051"/>
      <c r="Y680" s="508"/>
      <c r="Z680" s="90"/>
      <c r="AA680" s="638"/>
      <c r="AB680" s="102"/>
      <c r="AC680" s="1228" t="e">
        <f>VLOOKUP(B680,'AVBT_Septmber-17'!$B$18:$M$291,12,FALSE)</f>
        <v>#N/A</v>
      </c>
    </row>
    <row r="681" spans="1:39" s="38" customFormat="1" ht="30" customHeight="1" thickBot="1" x14ac:dyDescent="0.3">
      <c r="A681" s="381"/>
      <c r="B681" s="412"/>
      <c r="C681" s="413" t="s">
        <v>56</v>
      </c>
      <c r="D681" s="412"/>
      <c r="E681" s="85"/>
      <c r="F681" s="86" t="s">
        <v>54</v>
      </c>
      <c r="G681" s="87"/>
      <c r="H681" s="87"/>
      <c r="I681" s="86" t="s">
        <v>54</v>
      </c>
      <c r="J681" s="86" t="s">
        <v>54</v>
      </c>
      <c r="K681" s="158"/>
      <c r="L681" s="88">
        <f>SUM(L679:L680)</f>
        <v>0</v>
      </c>
      <c r="M681" s="88">
        <f>SUM(M679:M680)</f>
        <v>0</v>
      </c>
      <c r="N681" s="88">
        <f>SUM(N679:N680)</f>
        <v>0</v>
      </c>
      <c r="O681" s="88">
        <f>SUM(O679:O680)</f>
        <v>0</v>
      </c>
      <c r="P681" s="86" t="s">
        <v>54</v>
      </c>
      <c r="Q681" s="86" t="s">
        <v>54</v>
      </c>
      <c r="R681" s="86" t="s">
        <v>54</v>
      </c>
      <c r="S681" s="414"/>
      <c r="T681" s="415"/>
      <c r="U681" s="412"/>
      <c r="V681" s="128">
        <f>$AB$15-((N681*24))</f>
        <v>720</v>
      </c>
      <c r="W681" s="91">
        <v>125</v>
      </c>
      <c r="X681" s="92"/>
      <c r="Y681" s="636">
        <f>W681</f>
        <v>125</v>
      </c>
      <c r="Z681" s="128">
        <f>(Y681*(V681-L681*24))/V681</f>
        <v>125</v>
      </c>
      <c r="AA681" s="961">
        <f>(Z681/Y681)*100</f>
        <v>100</v>
      </c>
      <c r="AB681" s="102"/>
      <c r="AC681" s="1228" t="e">
        <f>VLOOKUP(B681,'AVBT_Septmber-17'!$B$18:$M$291,12,FALSE)</f>
        <v>#N/A</v>
      </c>
    </row>
    <row r="682" spans="1:39" s="102" customFormat="1" ht="30" customHeight="1" thickBot="1" x14ac:dyDescent="0.3">
      <c r="A682" s="1363">
        <v>6</v>
      </c>
      <c r="B682" s="1365" t="s">
        <v>471</v>
      </c>
      <c r="C682" s="1525" t="s">
        <v>472</v>
      </c>
      <c r="D682" s="1523">
        <v>80</v>
      </c>
      <c r="E682" s="1384" t="s">
        <v>53</v>
      </c>
      <c r="F682" s="96" t="s">
        <v>54</v>
      </c>
      <c r="G682" s="869"/>
      <c r="H682" s="870"/>
      <c r="I682" s="103" t="s">
        <v>54</v>
      </c>
      <c r="J682" s="103" t="s">
        <v>54</v>
      </c>
      <c r="K682" s="103" t="s">
        <v>54</v>
      </c>
      <c r="L682" s="210">
        <f>IF(RIGHT(S682)="T",(+H682-G682),0)</f>
        <v>0</v>
      </c>
      <c r="M682" s="210">
        <f>IF(RIGHT(S682)="U",(+H682-G682),0)</f>
        <v>0</v>
      </c>
      <c r="N682" s="210">
        <f>IF(RIGHT(S682)="C",(+H682-G682),0)</f>
        <v>0</v>
      </c>
      <c r="O682" s="210">
        <f>IF(RIGHT(S682)="D",(+H682-G682),0)</f>
        <v>0</v>
      </c>
      <c r="P682" s="103" t="s">
        <v>54</v>
      </c>
      <c r="Q682" s="103" t="s">
        <v>54</v>
      </c>
      <c r="R682" s="103" t="s">
        <v>54</v>
      </c>
      <c r="S682" s="622"/>
      <c r="T682" s="623"/>
      <c r="U682" s="122"/>
      <c r="V682" s="290"/>
      <c r="W682" s="291"/>
      <c r="X682" s="291"/>
      <c r="Y682" s="1231"/>
      <c r="Z682" s="1231"/>
      <c r="AA682" s="627"/>
      <c r="AC682" s="1228" t="e">
        <f>VLOOKUP(B682,'AVBT_Septmber-17'!$B$18:$M$291,12,FALSE)</f>
        <v>#VALUE!</v>
      </c>
    </row>
    <row r="683" spans="1:39" s="102" customFormat="1" ht="30" customHeight="1" x14ac:dyDescent="0.25">
      <c r="A683" s="1512"/>
      <c r="B683" s="1373"/>
      <c r="C683" s="1526"/>
      <c r="D683" s="1524"/>
      <c r="E683" s="1390"/>
      <c r="F683" s="77"/>
      <c r="G683" s="78"/>
      <c r="H683" s="78"/>
      <c r="I683" s="77"/>
      <c r="J683" s="77"/>
      <c r="K683" s="77"/>
      <c r="L683" s="111">
        <f>IF(RIGHT(S683)="T",(+H683-G683),0)</f>
        <v>0</v>
      </c>
      <c r="M683" s="111">
        <f>IF(RIGHT(S683)="U",(+H683-G683),0)</f>
        <v>0</v>
      </c>
      <c r="N683" s="111">
        <f>IF(RIGHT(S683)="C",(+H683-G683),0)</f>
        <v>0</v>
      </c>
      <c r="O683" s="111">
        <f>IF(RIGHT(S683)="D",(+H683-G683),0)</f>
        <v>0</v>
      </c>
      <c r="P683" s="96" t="s">
        <v>54</v>
      </c>
      <c r="Q683" s="96" t="s">
        <v>54</v>
      </c>
      <c r="R683" s="96" t="s">
        <v>54</v>
      </c>
      <c r="S683" s="622"/>
      <c r="T683" s="623"/>
      <c r="U683" s="120"/>
      <c r="V683" s="106"/>
      <c r="W683" s="107"/>
      <c r="X683" s="107"/>
      <c r="Y683" s="1232"/>
      <c r="Z683" s="1232"/>
      <c r="AA683" s="108"/>
      <c r="AC683" s="1228" t="e">
        <f>VLOOKUP(B683,'AVBT_Septmber-17'!$B$18:$M$291,12,FALSE)</f>
        <v>#N/A</v>
      </c>
    </row>
    <row r="684" spans="1:39" s="38" customFormat="1" ht="30" customHeight="1" thickBot="1" x14ac:dyDescent="0.3">
      <c r="A684" s="381"/>
      <c r="B684" s="412"/>
      <c r="C684" s="413" t="s">
        <v>56</v>
      </c>
      <c r="D684" s="412"/>
      <c r="E684" s="85"/>
      <c r="F684" s="86" t="s">
        <v>54</v>
      </c>
      <c r="G684" s="87"/>
      <c r="H684" s="87"/>
      <c r="I684" s="86" t="s">
        <v>54</v>
      </c>
      <c r="J684" s="86" t="s">
        <v>54</v>
      </c>
      <c r="K684" s="158"/>
      <c r="L684" s="88">
        <f>SUM(L682:L683)</f>
        <v>0</v>
      </c>
      <c r="M684" s="88">
        <f>SUM(M682:M683)</f>
        <v>0</v>
      </c>
      <c r="N684" s="88">
        <f>SUM(N682:N683)</f>
        <v>0</v>
      </c>
      <c r="O684" s="88">
        <f>SUM(O682:O683)</f>
        <v>0</v>
      </c>
      <c r="P684" s="86" t="s">
        <v>54</v>
      </c>
      <c r="Q684" s="86" t="s">
        <v>54</v>
      </c>
      <c r="R684" s="86" t="s">
        <v>54</v>
      </c>
      <c r="S684" s="414"/>
      <c r="T684" s="415"/>
      <c r="U684" s="412"/>
      <c r="V684" s="128">
        <f>$AB$15-((N684*24))</f>
        <v>720</v>
      </c>
      <c r="W684" s="197">
        <v>80</v>
      </c>
      <c r="X684" s="185"/>
      <c r="Y684" s="198">
        <f>W684</f>
        <v>80</v>
      </c>
      <c r="Z684" s="128">
        <f>(Y684*(V684-L684*24))/V684</f>
        <v>80</v>
      </c>
      <c r="AA684" s="95">
        <f>(Z684/Y684)*100</f>
        <v>100</v>
      </c>
      <c r="AB684" s="102"/>
      <c r="AC684" s="1228" t="e">
        <f>VLOOKUP(B684,'AVBT_Septmber-17'!$B$18:$M$291,12,FALSE)</f>
        <v>#N/A</v>
      </c>
    </row>
    <row r="685" spans="1:39" s="76" customFormat="1" ht="30" customHeight="1" thickBot="1" x14ac:dyDescent="0.3">
      <c r="A685" s="628">
        <v>7</v>
      </c>
      <c r="B685" s="393" t="s">
        <v>473</v>
      </c>
      <c r="C685" s="394" t="s">
        <v>474</v>
      </c>
      <c r="D685" s="278">
        <v>80</v>
      </c>
      <c r="E685" s="395" t="s">
        <v>53</v>
      </c>
      <c r="F685" s="396" t="s">
        <v>54</v>
      </c>
      <c r="G685" s="399"/>
      <c r="H685" s="399"/>
      <c r="I685" s="397"/>
      <c r="J685" s="397"/>
      <c r="K685" s="397"/>
      <c r="L685" s="555">
        <v>0</v>
      </c>
      <c r="M685" s="555">
        <v>0</v>
      </c>
      <c r="N685" s="555">
        <v>0</v>
      </c>
      <c r="O685" s="555">
        <v>0</v>
      </c>
      <c r="P685" s="225"/>
      <c r="Q685" s="225"/>
      <c r="R685" s="225"/>
      <c r="S685" s="225"/>
      <c r="T685" s="400"/>
      <c r="U685" s="225"/>
      <c r="V685" s="277">
        <f>$AB$15-((N685*24))</f>
        <v>720</v>
      </c>
      <c r="W685" s="278">
        <v>80</v>
      </c>
      <c r="X685" s="279"/>
      <c r="Y685" s="280">
        <f>W685</f>
        <v>80</v>
      </c>
      <c r="Z685" s="277">
        <f>(Y685*(V685-L685*24))/V685</f>
        <v>80</v>
      </c>
      <c r="AA685" s="281">
        <f>(Z685/Y685)*100</f>
        <v>100</v>
      </c>
      <c r="AB685" s="326"/>
      <c r="AC685" s="1228" t="e">
        <f>VLOOKUP(B685,'AVBT_Septmber-17'!$B$18:$M$291,12,FALSE)</f>
        <v>#VALUE!</v>
      </c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</row>
    <row r="686" spans="1:39" s="76" customFormat="1" ht="30" customHeight="1" thickBot="1" x14ac:dyDescent="0.3">
      <c r="A686" s="1371">
        <v>8</v>
      </c>
      <c r="B686" s="1339" t="s">
        <v>475</v>
      </c>
      <c r="C686" s="1346" t="s">
        <v>476</v>
      </c>
      <c r="D686" s="1523">
        <v>240</v>
      </c>
      <c r="E686" s="1384" t="s">
        <v>53</v>
      </c>
      <c r="F686" s="396" t="s">
        <v>54</v>
      </c>
      <c r="G686" s="78"/>
      <c r="H686" s="78"/>
      <c r="I686" s="397"/>
      <c r="J686" s="397"/>
      <c r="K686" s="397"/>
      <c r="L686" s="111">
        <f>IF(RIGHT(S686)="T",(+H686-G686),0)</f>
        <v>0</v>
      </c>
      <c r="M686" s="111">
        <f>IF(RIGHT(S686)="U",(+H686-G686),0)</f>
        <v>0</v>
      </c>
      <c r="N686" s="111">
        <f>IF(RIGHT(S686)="C",(+H686-G686),0)</f>
        <v>0</v>
      </c>
      <c r="O686" s="111">
        <f>IF(RIGHT(S686)="D",(+H686-G686),0)</f>
        <v>0</v>
      </c>
      <c r="P686" s="629"/>
      <c r="Q686" s="629"/>
      <c r="R686" s="629"/>
      <c r="S686" s="622"/>
      <c r="T686" s="623"/>
      <c r="U686" s="626"/>
      <c r="V686" s="125"/>
      <c r="W686" s="1026"/>
      <c r="X686" s="1020"/>
      <c r="Y686" s="126"/>
      <c r="Z686" s="125"/>
      <c r="AA686" s="127"/>
      <c r="AB686" s="326"/>
      <c r="AC686" s="1228" t="e">
        <f>VLOOKUP(B686,'AVBT_Septmber-17'!$B$18:$M$291,12,FALSE)</f>
        <v>#VALUE!</v>
      </c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</row>
    <row r="687" spans="1:39" s="76" customFormat="1" ht="30" customHeight="1" thickBot="1" x14ac:dyDescent="0.3">
      <c r="A687" s="1530"/>
      <c r="B687" s="1391"/>
      <c r="C687" s="1513"/>
      <c r="D687" s="1531"/>
      <c r="E687" s="1459"/>
      <c r="F687" s="217"/>
      <c r="G687" s="78"/>
      <c r="H687" s="78"/>
      <c r="I687" s="630"/>
      <c r="J687" s="630"/>
      <c r="K687" s="630"/>
      <c r="L687" s="111">
        <f>IF(RIGHT(S687)="T",(+H687-G687),0)</f>
        <v>0</v>
      </c>
      <c r="M687" s="111">
        <f>IF(RIGHT(S687)="U",(+H687-G687),0)</f>
        <v>0</v>
      </c>
      <c r="N687" s="111">
        <f>IF(RIGHT(S687)="C",(+H687-G687),0)</f>
        <v>0</v>
      </c>
      <c r="O687" s="111">
        <f>IF(RIGHT(S687)="D",(+H687-G687),0)</f>
        <v>0</v>
      </c>
      <c r="P687" s="631"/>
      <c r="Q687" s="631"/>
      <c r="R687" s="631"/>
      <c r="S687" s="622"/>
      <c r="T687" s="623"/>
      <c r="U687" s="856"/>
      <c r="V687" s="206"/>
      <c r="W687" s="1046"/>
      <c r="X687" s="1053"/>
      <c r="Y687" s="207"/>
      <c r="Z687" s="206"/>
      <c r="AA687" s="208"/>
      <c r="AB687" s="326"/>
      <c r="AC687" s="1228" t="e">
        <f>VLOOKUP(B687,'AVBT_Septmber-17'!$B$18:$M$291,12,FALSE)</f>
        <v>#N/A</v>
      </c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</row>
    <row r="688" spans="1:39" s="38" customFormat="1" ht="30" customHeight="1" thickBot="1" x14ac:dyDescent="0.3">
      <c r="A688" s="381"/>
      <c r="B688" s="412"/>
      <c r="C688" s="413" t="s">
        <v>56</v>
      </c>
      <c r="D688" s="412"/>
      <c r="E688" s="85"/>
      <c r="F688" s="86" t="s">
        <v>54</v>
      </c>
      <c r="G688" s="87"/>
      <c r="H688" s="87"/>
      <c r="I688" s="86" t="s">
        <v>54</v>
      </c>
      <c r="J688" s="86" t="s">
        <v>54</v>
      </c>
      <c r="K688" s="158"/>
      <c r="L688" s="88">
        <f>SUM(L685:L686)</f>
        <v>0</v>
      </c>
      <c r="M688" s="88">
        <f>SUM(M685:M686)</f>
        <v>0</v>
      </c>
      <c r="N688" s="88">
        <f>SUM(N685:N686)</f>
        <v>0</v>
      </c>
      <c r="O688" s="88">
        <f>SUM(O685:O686)</f>
        <v>0</v>
      </c>
      <c r="P688" s="86" t="s">
        <v>54</v>
      </c>
      <c r="Q688" s="86" t="s">
        <v>54</v>
      </c>
      <c r="R688" s="86" t="s">
        <v>54</v>
      </c>
      <c r="S688" s="414"/>
      <c r="T688" s="415"/>
      <c r="U688" s="412"/>
      <c r="V688" s="277">
        <f>$AB$15-((N688*24))</f>
        <v>720</v>
      </c>
      <c r="W688" s="278">
        <v>240</v>
      </c>
      <c r="X688" s="279"/>
      <c r="Y688" s="280">
        <f>W688</f>
        <v>240</v>
      </c>
      <c r="Z688" s="277">
        <f>(Y688*(V688-L688*24))/V688</f>
        <v>240</v>
      </c>
      <c r="AA688" s="281">
        <f>(Z688/Y688)*100</f>
        <v>100</v>
      </c>
      <c r="AB688" s="102"/>
      <c r="AC688" s="1228" t="e">
        <f>VLOOKUP(B688,'AVBT_Septmber-17'!$B$18:$M$291,12,FALSE)</f>
        <v>#N/A</v>
      </c>
    </row>
    <row r="689" spans="1:39" s="76" customFormat="1" ht="30" customHeight="1" thickBot="1" x14ac:dyDescent="0.3">
      <c r="A689" s="1371">
        <v>9</v>
      </c>
      <c r="B689" s="1339" t="s">
        <v>477</v>
      </c>
      <c r="C689" s="1346" t="s">
        <v>478</v>
      </c>
      <c r="D689" s="1523">
        <v>240</v>
      </c>
      <c r="E689" s="1384" t="s">
        <v>53</v>
      </c>
      <c r="F689" s="396" t="s">
        <v>54</v>
      </c>
      <c r="G689" s="78"/>
      <c r="H689" s="78"/>
      <c r="I689" s="397"/>
      <c r="J689" s="397"/>
      <c r="K689" s="397"/>
      <c r="L689" s="111">
        <f>IF(RIGHT(S689)="T",(+H689-G689),0)</f>
        <v>0</v>
      </c>
      <c r="M689" s="111">
        <f>IF(RIGHT(S689)="U",(+H689-G689),0)</f>
        <v>0</v>
      </c>
      <c r="N689" s="111">
        <f>IF(RIGHT(S689)="C",(+H689-G689),0)</f>
        <v>0</v>
      </c>
      <c r="O689" s="111">
        <f>IF(RIGHT(S689)="D",(+H689-G689),0)</f>
        <v>0</v>
      </c>
      <c r="P689" s="629"/>
      <c r="Q689" s="629"/>
      <c r="R689" s="629"/>
      <c r="S689" s="866"/>
      <c r="T689" s="80"/>
      <c r="U689" s="626"/>
      <c r="V689" s="125"/>
      <c r="W689" s="1026"/>
      <c r="X689" s="1020"/>
      <c r="Y689" s="126"/>
      <c r="Z689" s="125"/>
      <c r="AA689" s="127"/>
      <c r="AB689" s="326"/>
      <c r="AC689" s="1228" t="e">
        <f>VLOOKUP(B689,'AVBT_Septmber-17'!$B$18:$M$291,12,FALSE)</f>
        <v>#VALUE!</v>
      </c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</row>
    <row r="690" spans="1:39" s="76" customFormat="1" ht="30" customHeight="1" thickBot="1" x14ac:dyDescent="0.3">
      <c r="A690" s="1530"/>
      <c r="B690" s="1456"/>
      <c r="C690" s="1347"/>
      <c r="D690" s="1532"/>
      <c r="E690" s="1459"/>
      <c r="F690" s="217"/>
      <c r="G690" s="78"/>
      <c r="H690" s="78"/>
      <c r="I690" s="630"/>
      <c r="J690" s="630"/>
      <c r="K690" s="630"/>
      <c r="L690" s="111">
        <f>IF(RIGHT(S690)="T",(+H690-G690),0)</f>
        <v>0</v>
      </c>
      <c r="M690" s="111">
        <f>IF(RIGHT(S690)="U",(+H690-G690),0)</f>
        <v>0</v>
      </c>
      <c r="N690" s="111">
        <f>IF(RIGHT(S690)="C",(+H690-G690),0)</f>
        <v>0</v>
      </c>
      <c r="O690" s="111">
        <f>IF(RIGHT(S690)="D",(+H690-G690),0)</f>
        <v>0</v>
      </c>
      <c r="P690" s="631"/>
      <c r="Q690" s="631"/>
      <c r="R690" s="631"/>
      <c r="S690" s="622"/>
      <c r="T690" s="623"/>
      <c r="U690" s="856"/>
      <c r="V690" s="206"/>
      <c r="W690" s="1046"/>
      <c r="X690" s="1053"/>
      <c r="Y690" s="207"/>
      <c r="Z690" s="206"/>
      <c r="AA690" s="208"/>
      <c r="AB690" s="326"/>
      <c r="AC690" s="1228" t="e">
        <f>VLOOKUP(B690,'AVBT_Septmber-17'!$B$18:$M$291,12,FALSE)</f>
        <v>#N/A</v>
      </c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</row>
    <row r="691" spans="1:39" s="38" customFormat="1" ht="30" customHeight="1" thickBot="1" x14ac:dyDescent="0.3">
      <c r="A691" s="381"/>
      <c r="B691" s="412"/>
      <c r="C691" s="413" t="s">
        <v>56</v>
      </c>
      <c r="D691" s="412"/>
      <c r="E691" s="85"/>
      <c r="F691" s="86" t="s">
        <v>54</v>
      </c>
      <c r="G691" s="87"/>
      <c r="H691" s="87"/>
      <c r="I691" s="86" t="s">
        <v>54</v>
      </c>
      <c r="J691" s="86" t="s">
        <v>54</v>
      </c>
      <c r="K691" s="158"/>
      <c r="L691" s="88">
        <f>SUM(L688:L689)</f>
        <v>0</v>
      </c>
      <c r="M691" s="88">
        <f>SUM(M688:M689)</f>
        <v>0</v>
      </c>
      <c r="N691" s="88">
        <f>SUM(N688:N689)</f>
        <v>0</v>
      </c>
      <c r="O691" s="88">
        <f>SUM(O688:O689)</f>
        <v>0</v>
      </c>
      <c r="P691" s="86" t="s">
        <v>54</v>
      </c>
      <c r="Q691" s="86" t="s">
        <v>54</v>
      </c>
      <c r="R691" s="86" t="s">
        <v>54</v>
      </c>
      <c r="S691" s="414"/>
      <c r="T691" s="415"/>
      <c r="U691" s="412"/>
      <c r="V691" s="277">
        <f>$AB$15-((N691*24))</f>
        <v>720</v>
      </c>
      <c r="W691" s="278">
        <v>240</v>
      </c>
      <c r="X691" s="279"/>
      <c r="Y691" s="280">
        <f>W691</f>
        <v>240</v>
      </c>
      <c r="Z691" s="277">
        <f>(Y691*(V691-L691*24))/V691</f>
        <v>240</v>
      </c>
      <c r="AA691" s="281">
        <f>(Z691/Y691)*100</f>
        <v>100</v>
      </c>
      <c r="AB691" s="102"/>
      <c r="AC691" s="1228" t="e">
        <f>VLOOKUP(B691,'AVBT_Septmber-17'!$B$18:$M$291,12,FALSE)</f>
        <v>#N/A</v>
      </c>
    </row>
    <row r="692" spans="1:39" s="76" customFormat="1" ht="30" customHeight="1" thickBot="1" x14ac:dyDescent="0.3">
      <c r="A692" s="1371">
        <v>10</v>
      </c>
      <c r="B692" s="1339" t="s">
        <v>479</v>
      </c>
      <c r="C692" s="1346" t="s">
        <v>480</v>
      </c>
      <c r="D692" s="1523">
        <v>80</v>
      </c>
      <c r="E692" s="1384" t="s">
        <v>53</v>
      </c>
      <c r="F692" s="396" t="s">
        <v>54</v>
      </c>
      <c r="G692" s="1293">
        <v>42993.605555555558</v>
      </c>
      <c r="H692" s="1294">
        <v>43003.136111111111</v>
      </c>
      <c r="I692" s="250" t="s">
        <v>54</v>
      </c>
      <c r="J692" s="250" t="s">
        <v>54</v>
      </c>
      <c r="K692" s="250" t="s">
        <v>54</v>
      </c>
      <c r="L692" s="111">
        <f>IF(RIGHT(S692)="T",(+H692-G692),0)</f>
        <v>0</v>
      </c>
      <c r="M692" s="111">
        <f>IF(RIGHT(S692)="U",(+H692-G692),0)</f>
        <v>0</v>
      </c>
      <c r="N692" s="111">
        <f>IF(RIGHT(S692)="C",(+H692-G692),0)</f>
        <v>0</v>
      </c>
      <c r="O692" s="111">
        <f>IF(RIGHT(S692)="D",(+H692-G692),0)</f>
        <v>9.5305555555532919</v>
      </c>
      <c r="P692" s="250" t="s">
        <v>54</v>
      </c>
      <c r="Q692" s="250" t="s">
        <v>54</v>
      </c>
      <c r="R692" s="250" t="s">
        <v>54</v>
      </c>
      <c r="S692" s="1295" t="s">
        <v>464</v>
      </c>
      <c r="T692" s="1296" t="s">
        <v>602</v>
      </c>
      <c r="U692" s="120"/>
      <c r="V692" s="121"/>
      <c r="W692" s="121"/>
      <c r="X692" s="121"/>
      <c r="Y692" s="434"/>
      <c r="Z692" s="434"/>
      <c r="AA692" s="121"/>
      <c r="AB692" s="326"/>
      <c r="AC692" s="1228" t="e">
        <f>VLOOKUP(B692,'AVBT_Septmber-17'!$B$18:$M$291,12,FALSE)</f>
        <v>#VALUE!</v>
      </c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</row>
    <row r="693" spans="1:39" s="76" customFormat="1" ht="30" customHeight="1" thickBot="1" x14ac:dyDescent="0.3">
      <c r="A693" s="1491"/>
      <c r="B693" s="1379"/>
      <c r="C693" s="1513"/>
      <c r="D693" s="1524"/>
      <c r="E693" s="1385"/>
      <c r="F693" s="217"/>
      <c r="G693" s="869"/>
      <c r="H693" s="871"/>
      <c r="I693" s="77"/>
      <c r="J693" s="77"/>
      <c r="K693" s="77"/>
      <c r="L693" s="111">
        <f>IF(RIGHT(S693)="T",(+H693-G693),0)</f>
        <v>0</v>
      </c>
      <c r="M693" s="111">
        <f>IF(RIGHT(S693)="U",(+H693-G693),0)</f>
        <v>0</v>
      </c>
      <c r="N693" s="111">
        <f>IF(RIGHT(S693)="C",(+H693-G693),0)</f>
        <v>0</v>
      </c>
      <c r="O693" s="111">
        <f>IF(RIGHT(S693)="D",(+H693-G693),0)</f>
        <v>0</v>
      </c>
      <c r="P693" s="77"/>
      <c r="Q693" s="77"/>
      <c r="R693" s="77"/>
      <c r="S693" s="622"/>
      <c r="T693" s="623"/>
      <c r="U693" s="122"/>
      <c r="V693" s="633"/>
      <c r="W693" s="633"/>
      <c r="X693" s="633"/>
      <c r="Y693" s="1056"/>
      <c r="Z693" s="1056"/>
      <c r="AA693" s="106"/>
      <c r="AB693" s="326"/>
      <c r="AC693" s="1228" t="e">
        <f>VLOOKUP(B693,'AVBT_Septmber-17'!$B$18:$M$291,12,FALSE)</f>
        <v>#N/A</v>
      </c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</row>
    <row r="694" spans="1:39" s="76" customFormat="1" ht="30" customHeight="1" thickBot="1" x14ac:dyDescent="0.3">
      <c r="A694" s="628"/>
      <c r="B694" s="393"/>
      <c r="C694" s="418" t="s">
        <v>56</v>
      </c>
      <c r="D694" s="448"/>
      <c r="E694" s="1048"/>
      <c r="F694" s="142" t="s">
        <v>54</v>
      </c>
      <c r="G694" s="143"/>
      <c r="H694" s="143"/>
      <c r="I694" s="142" t="s">
        <v>54</v>
      </c>
      <c r="J694" s="142" t="s">
        <v>54</v>
      </c>
      <c r="K694" s="142" t="s">
        <v>54</v>
      </c>
      <c r="L694" s="144">
        <f>SUM(L692:L693)</f>
        <v>0</v>
      </c>
      <c r="M694" s="144">
        <f>SUM(M692:M693)</f>
        <v>0</v>
      </c>
      <c r="N694" s="144">
        <f>SUM(N692:N693)</f>
        <v>0</v>
      </c>
      <c r="O694" s="144">
        <f>SUM(O692:O693)</f>
        <v>9.5305555555532919</v>
      </c>
      <c r="P694" s="142" t="s">
        <v>54</v>
      </c>
      <c r="Q694" s="142" t="s">
        <v>54</v>
      </c>
      <c r="R694" s="142" t="s">
        <v>54</v>
      </c>
      <c r="S694" s="450"/>
      <c r="T694" s="451"/>
      <c r="U694" s="448"/>
      <c r="V694" s="206">
        <f>$AB$15-((N694*24))</f>
        <v>720</v>
      </c>
      <c r="W694" s="1046">
        <v>80</v>
      </c>
      <c r="X694" s="1053"/>
      <c r="Y694" s="207">
        <f>W694</f>
        <v>80</v>
      </c>
      <c r="Z694" s="206">
        <f>(Y694*(V694-L694*24))/V694</f>
        <v>80</v>
      </c>
      <c r="AA694" s="208">
        <f>(Z694/Y694)*100</f>
        <v>100</v>
      </c>
      <c r="AB694" s="326"/>
      <c r="AC694" s="1228" t="e">
        <f>VLOOKUP(B694,'AVBT_Septmber-17'!$B$18:$M$291,12,FALSE)</f>
        <v>#N/A</v>
      </c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</row>
    <row r="695" spans="1:39" s="76" customFormat="1" ht="30" customHeight="1" thickBot="1" x14ac:dyDescent="0.3">
      <c r="A695" s="1371">
        <v>11</v>
      </c>
      <c r="B695" s="1339" t="s">
        <v>572</v>
      </c>
      <c r="C695" s="1346" t="s">
        <v>571</v>
      </c>
      <c r="D695" s="1523">
        <v>80</v>
      </c>
      <c r="E695" s="1384" t="s">
        <v>53</v>
      </c>
      <c r="F695" s="396" t="s">
        <v>54</v>
      </c>
      <c r="G695" s="1293">
        <v>42989.598611111112</v>
      </c>
      <c r="H695" s="1294">
        <v>43009</v>
      </c>
      <c r="I695" s="250" t="s">
        <v>54</v>
      </c>
      <c r="J695" s="250" t="s">
        <v>54</v>
      </c>
      <c r="K695" s="250" t="s">
        <v>54</v>
      </c>
      <c r="L695" s="111">
        <f>IF(RIGHT(S695)="T",(+H695-G695),0)</f>
        <v>0</v>
      </c>
      <c r="M695" s="111">
        <f>IF(RIGHT(S695)="U",(+H695-G695),0)</f>
        <v>0</v>
      </c>
      <c r="N695" s="111">
        <f>IF(RIGHT(S695)="C",(+H695-G695),0)</f>
        <v>0</v>
      </c>
      <c r="O695" s="111">
        <f>IF(RIGHT(S695)="D",(+H695-G695),0)</f>
        <v>19.401388888887595</v>
      </c>
      <c r="P695" s="250" t="s">
        <v>54</v>
      </c>
      <c r="Q695" s="250" t="s">
        <v>54</v>
      </c>
      <c r="R695" s="250" t="s">
        <v>54</v>
      </c>
      <c r="S695" s="1295" t="s">
        <v>464</v>
      </c>
      <c r="T695" s="1296" t="s">
        <v>602</v>
      </c>
      <c r="U695" s="120"/>
      <c r="V695" s="121"/>
      <c r="W695" s="121"/>
      <c r="X695" s="121"/>
      <c r="Y695" s="434"/>
      <c r="Z695" s="434"/>
      <c r="AA695" s="121"/>
      <c r="AB695" s="326"/>
      <c r="AC695" s="1228" t="e">
        <f>VLOOKUP(B695,'AVBT_Septmber-17'!$B$18:$M$291,12,FALSE)</f>
        <v>#VALUE!</v>
      </c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</row>
    <row r="696" spans="1:39" s="76" customFormat="1" ht="30" customHeight="1" thickBot="1" x14ac:dyDescent="0.3">
      <c r="A696" s="1530"/>
      <c r="B696" s="1456"/>
      <c r="C696" s="1348"/>
      <c r="D696" s="1531"/>
      <c r="E696" s="1459"/>
      <c r="F696" s="217"/>
      <c r="G696" s="869"/>
      <c r="H696" s="1273"/>
      <c r="I696" s="77"/>
      <c r="J696" s="77"/>
      <c r="K696" s="77"/>
      <c r="L696" s="111">
        <f>IF(RIGHT(S696)="T",(+H696-G696),0)</f>
        <v>0</v>
      </c>
      <c r="M696" s="111">
        <f>IF(RIGHT(S696)="U",(+H696-G696),0)</f>
        <v>0</v>
      </c>
      <c r="N696" s="111">
        <f>IF(RIGHT(S696)="C",(+H696-G696),0)</f>
        <v>0</v>
      </c>
      <c r="O696" s="111">
        <f>IF(RIGHT(S696)="D",(+H696-G696),0)</f>
        <v>0</v>
      </c>
      <c r="P696" s="77"/>
      <c r="Q696" s="77"/>
      <c r="R696" s="77"/>
      <c r="S696" s="1260"/>
      <c r="T696" s="1272"/>
      <c r="U696" s="122"/>
      <c r="V696" s="633"/>
      <c r="W696" s="633"/>
      <c r="X696" s="633"/>
      <c r="Y696" s="1056"/>
      <c r="Z696" s="1056"/>
      <c r="AA696" s="106"/>
      <c r="AB696" s="326"/>
      <c r="AC696" s="1228" t="e">
        <f>VLOOKUP(B696,'AVBT_Septmber-17'!$B$18:$M$291,12,FALSE)</f>
        <v>#N/A</v>
      </c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</row>
    <row r="697" spans="1:39" s="76" customFormat="1" ht="30" customHeight="1" thickBot="1" x14ac:dyDescent="0.3">
      <c r="A697" s="628"/>
      <c r="B697" s="393"/>
      <c r="C697" s="418" t="s">
        <v>56</v>
      </c>
      <c r="D697" s="448"/>
      <c r="E697" s="1048"/>
      <c r="F697" s="142" t="s">
        <v>54</v>
      </c>
      <c r="G697" s="143"/>
      <c r="H697" s="143"/>
      <c r="I697" s="142" t="s">
        <v>54</v>
      </c>
      <c r="J697" s="142" t="s">
        <v>54</v>
      </c>
      <c r="K697" s="142" t="s">
        <v>54</v>
      </c>
      <c r="L697" s="144">
        <f>SUM(L695:L696)</f>
        <v>0</v>
      </c>
      <c r="M697" s="144">
        <f>SUM(M695:M696)</f>
        <v>0</v>
      </c>
      <c r="N697" s="144">
        <f>SUM(N695:N696)</f>
        <v>0</v>
      </c>
      <c r="O697" s="144">
        <f>SUM(O695:O696)</f>
        <v>19.401388888887595</v>
      </c>
      <c r="P697" s="142" t="s">
        <v>54</v>
      </c>
      <c r="Q697" s="142" t="s">
        <v>54</v>
      </c>
      <c r="R697" s="142" t="s">
        <v>54</v>
      </c>
      <c r="S697" s="450"/>
      <c r="T697" s="451"/>
      <c r="U697" s="448"/>
      <c r="V697" s="206">
        <f>$AB$15-((N697*24))</f>
        <v>720</v>
      </c>
      <c r="W697" s="91">
        <v>80</v>
      </c>
      <c r="X697" s="92"/>
      <c r="Y697" s="636">
        <f>W697</f>
        <v>80</v>
      </c>
      <c r="Z697" s="206">
        <f>(Y697*(V697-L697*24))/V697</f>
        <v>80</v>
      </c>
      <c r="AA697" s="961">
        <f>(Z697/Y697)*100</f>
        <v>100</v>
      </c>
      <c r="AB697" s="326"/>
      <c r="AC697" s="1228" t="e">
        <f>VLOOKUP(B697,'AVBT_Septmber-17'!$B$18:$M$291,12,FALSE)</f>
        <v>#N/A</v>
      </c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</row>
    <row r="698" spans="1:39" s="76" customFormat="1" ht="30" customHeight="1" thickBot="1" x14ac:dyDescent="0.3">
      <c r="A698" s="1371">
        <v>12</v>
      </c>
      <c r="B698" s="1339" t="s">
        <v>576</v>
      </c>
      <c r="C698" s="1346" t="s">
        <v>575</v>
      </c>
      <c r="D698" s="1523">
        <v>50</v>
      </c>
      <c r="E698" s="1349" t="s">
        <v>53</v>
      </c>
      <c r="F698" s="62" t="s">
        <v>54</v>
      </c>
      <c r="G698" s="1297">
        <v>42979</v>
      </c>
      <c r="H698" s="1297">
        <v>43009</v>
      </c>
      <c r="I698" s="358"/>
      <c r="J698" s="358"/>
      <c r="K698" s="358"/>
      <c r="L698" s="133">
        <f>IF(RIGHT(S698)="T",(+H698-G698),0)</f>
        <v>0</v>
      </c>
      <c r="M698" s="133">
        <f>IF(RIGHT(S698)="U",(+H698-G698),0)</f>
        <v>0</v>
      </c>
      <c r="N698" s="133">
        <f>IF(RIGHT(S698)="C",(+H698-G698),0)</f>
        <v>0</v>
      </c>
      <c r="O698" s="133">
        <f>IF(RIGHT(S698)="D",(+H698-G698),0)</f>
        <v>30</v>
      </c>
      <c r="P698" s="626"/>
      <c r="Q698" s="626"/>
      <c r="R698" s="626"/>
      <c r="S698" s="1295" t="s">
        <v>464</v>
      </c>
      <c r="T698" s="1296" t="s">
        <v>602</v>
      </c>
      <c r="U698" s="626"/>
      <c r="V698" s="125"/>
      <c r="W698" s="1026"/>
      <c r="X698" s="1020"/>
      <c r="Y698" s="126"/>
      <c r="Z698" s="125"/>
      <c r="AA698" s="127"/>
      <c r="AB698" s="326"/>
      <c r="AC698" s="1228" t="e">
        <f>VLOOKUP(B698,'AVBT_Septmber-17'!$B$18:$M$291,12,FALSE)</f>
        <v>#VALUE!</v>
      </c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</row>
    <row r="699" spans="1:39" s="76" customFormat="1" ht="30" customHeight="1" x14ac:dyDescent="0.25">
      <c r="A699" s="1372"/>
      <c r="B699" s="1373"/>
      <c r="C699" s="1348"/>
      <c r="D699" s="1524"/>
      <c r="E699" s="1463"/>
      <c r="F699" s="62" t="s">
        <v>54</v>
      </c>
      <c r="G699" s="869"/>
      <c r="H699" s="870"/>
      <c r="I699" s="358"/>
      <c r="J699" s="358"/>
      <c r="K699" s="358"/>
      <c r="L699" s="111">
        <f>IF(RIGHT(S699)="T",(+H699-G699),0)</f>
        <v>0</v>
      </c>
      <c r="M699" s="111">
        <f>IF(RIGHT(S699)="U",(+H699-G699),0)</f>
        <v>0</v>
      </c>
      <c r="N699" s="111">
        <f>IF(RIGHT(S699)="C",(+H699-G699),0)</f>
        <v>0</v>
      </c>
      <c r="O699" s="111">
        <f>IF(RIGHT(S699)="D",(+H699-G699),0)</f>
        <v>0</v>
      </c>
      <c r="P699" s="626"/>
      <c r="Q699" s="626"/>
      <c r="R699" s="626"/>
      <c r="S699" s="622"/>
      <c r="T699" s="623"/>
      <c r="U699" s="637"/>
      <c r="V699" s="201"/>
      <c r="W699" s="1027"/>
      <c r="X699" s="1021"/>
      <c r="Y699" s="202"/>
      <c r="Z699" s="201"/>
      <c r="AA699" s="249"/>
      <c r="AB699" s="326"/>
      <c r="AC699" s="1228" t="e">
        <f>VLOOKUP(B699,'AVBT_Septmber-17'!$B$18:$M$291,12,FALSE)</f>
        <v>#N/A</v>
      </c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</row>
    <row r="700" spans="1:39" s="38" customFormat="1" ht="30" customHeight="1" thickBot="1" x14ac:dyDescent="0.3">
      <c r="A700" s="381"/>
      <c r="B700" s="412"/>
      <c r="C700" s="413" t="s">
        <v>56</v>
      </c>
      <c r="D700" s="412"/>
      <c r="E700" s="85"/>
      <c r="F700" s="86" t="s">
        <v>54</v>
      </c>
      <c r="G700" s="87"/>
      <c r="H700" s="87"/>
      <c r="I700" s="86" t="s">
        <v>54</v>
      </c>
      <c r="J700" s="86" t="s">
        <v>54</v>
      </c>
      <c r="K700" s="158"/>
      <c r="L700" s="88">
        <f>SUM(L698:L699)</f>
        <v>0</v>
      </c>
      <c r="M700" s="88">
        <f>SUM(M698:M699)</f>
        <v>0</v>
      </c>
      <c r="N700" s="88">
        <f>SUM(N698:N699)</f>
        <v>0</v>
      </c>
      <c r="O700" s="88">
        <f>SUM(O698:O699)</f>
        <v>30</v>
      </c>
      <c r="P700" s="86" t="s">
        <v>54</v>
      </c>
      <c r="Q700" s="86" t="s">
        <v>54</v>
      </c>
      <c r="R700" s="86" t="s">
        <v>54</v>
      </c>
      <c r="S700" s="414"/>
      <c r="T700" s="415"/>
      <c r="U700" s="412"/>
      <c r="V700" s="128">
        <f>$AB$15-((N700*24))</f>
        <v>720</v>
      </c>
      <c r="W700" s="197">
        <v>50</v>
      </c>
      <c r="X700" s="185"/>
      <c r="Y700" s="198">
        <f>W700</f>
        <v>50</v>
      </c>
      <c r="Z700" s="128">
        <f>(Y700*(V700-L700*24))/V700</f>
        <v>50</v>
      </c>
      <c r="AA700" s="95">
        <f>(Z700/Y700)*100</f>
        <v>100</v>
      </c>
      <c r="AB700" s="102"/>
      <c r="AC700" s="1228" t="e">
        <f>VLOOKUP(B700,'AVBT_Septmber-17'!$B$18:$M$291,12,FALSE)</f>
        <v>#N/A</v>
      </c>
    </row>
    <row r="701" spans="1:39" s="76" customFormat="1" ht="30" customHeight="1" thickBot="1" x14ac:dyDescent="0.3">
      <c r="A701" s="1371">
        <v>12</v>
      </c>
      <c r="B701" s="1339" t="s">
        <v>481</v>
      </c>
      <c r="C701" s="1346" t="s">
        <v>570</v>
      </c>
      <c r="D701" s="1523">
        <v>125</v>
      </c>
      <c r="E701" s="1349" t="s">
        <v>53</v>
      </c>
      <c r="F701" s="62" t="s">
        <v>54</v>
      </c>
      <c r="G701" s="871"/>
      <c r="H701" s="870"/>
      <c r="I701" s="358"/>
      <c r="J701" s="358"/>
      <c r="K701" s="358"/>
      <c r="L701" s="133">
        <f>IF(RIGHT(S701)="T",(+H701-G701),0)</f>
        <v>0</v>
      </c>
      <c r="M701" s="133">
        <f>IF(RIGHT(S701)="U",(+H701-G701),0)</f>
        <v>0</v>
      </c>
      <c r="N701" s="133">
        <f>IF(RIGHT(S701)="C",(+H701-G701),0)</f>
        <v>0</v>
      </c>
      <c r="O701" s="133">
        <f>IF(RIGHT(S701)="D",(+H701-G701),0)</f>
        <v>0</v>
      </c>
      <c r="P701" s="626"/>
      <c r="Q701" s="626"/>
      <c r="R701" s="626"/>
      <c r="S701" s="1260"/>
      <c r="T701" s="1272"/>
      <c r="U701" s="626"/>
      <c r="V701" s="125"/>
      <c r="W701" s="1026"/>
      <c r="X701" s="1020"/>
      <c r="Y701" s="126"/>
      <c r="Z701" s="125"/>
      <c r="AA701" s="127"/>
      <c r="AB701" s="326"/>
      <c r="AC701" s="1228" t="e">
        <f>VLOOKUP(B701,'AVBT_Septmber-17'!$B$18:$M$291,12,FALSE)</f>
        <v>#VALUE!</v>
      </c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</row>
    <row r="702" spans="1:39" s="76" customFormat="1" ht="30" customHeight="1" x14ac:dyDescent="0.25">
      <c r="A702" s="1372"/>
      <c r="B702" s="1373"/>
      <c r="C702" s="1348"/>
      <c r="D702" s="1524"/>
      <c r="E702" s="1463"/>
      <c r="F702" s="62" t="s">
        <v>54</v>
      </c>
      <c r="G702" s="871"/>
      <c r="H702" s="870"/>
      <c r="I702" s="358"/>
      <c r="J702" s="358"/>
      <c r="K702" s="358"/>
      <c r="L702" s="111">
        <f>IF(RIGHT(S702)="T",(+H702-G702),0)</f>
        <v>0</v>
      </c>
      <c r="M702" s="111">
        <f>IF(RIGHT(S702)="U",(+H702-G702),0)</f>
        <v>0</v>
      </c>
      <c r="N702" s="111">
        <f>IF(RIGHT(S702)="C",(+H702-G702),0)</f>
        <v>0</v>
      </c>
      <c r="O702" s="111">
        <f>IF(RIGHT(S702)="D",(+H702-G702),0)</f>
        <v>0</v>
      </c>
      <c r="P702" s="626"/>
      <c r="Q702" s="626"/>
      <c r="R702" s="626"/>
      <c r="S702" s="1260"/>
      <c r="T702" s="1272"/>
      <c r="U702" s="637"/>
      <c r="V702" s="201"/>
      <c r="W702" s="1027"/>
      <c r="X702" s="1021"/>
      <c r="Y702" s="202"/>
      <c r="Z702" s="201"/>
      <c r="AA702" s="249"/>
      <c r="AB702" s="326"/>
      <c r="AC702" s="1228" t="e">
        <f>VLOOKUP(B702,'AVBT_Septmber-17'!$B$18:$M$291,12,FALSE)</f>
        <v>#N/A</v>
      </c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</row>
    <row r="703" spans="1:39" s="38" customFormat="1" ht="30" customHeight="1" thickBot="1" x14ac:dyDescent="0.3">
      <c r="A703" s="381"/>
      <c r="B703" s="412"/>
      <c r="C703" s="413" t="s">
        <v>56</v>
      </c>
      <c r="D703" s="412"/>
      <c r="E703" s="85"/>
      <c r="F703" s="86" t="s">
        <v>54</v>
      </c>
      <c r="G703" s="87"/>
      <c r="H703" s="87"/>
      <c r="I703" s="86" t="s">
        <v>54</v>
      </c>
      <c r="J703" s="86" t="s">
        <v>54</v>
      </c>
      <c r="K703" s="158"/>
      <c r="L703" s="88">
        <f>SUM(L701:L702)</f>
        <v>0</v>
      </c>
      <c r="M703" s="88">
        <f>SUM(M701:M702)</f>
        <v>0</v>
      </c>
      <c r="N703" s="88">
        <f>SUM(N701:N702)</f>
        <v>0</v>
      </c>
      <c r="O703" s="88">
        <f>SUM(O701:O702)</f>
        <v>0</v>
      </c>
      <c r="P703" s="86" t="s">
        <v>54</v>
      </c>
      <c r="Q703" s="86" t="s">
        <v>54</v>
      </c>
      <c r="R703" s="86" t="s">
        <v>54</v>
      </c>
      <c r="S703" s="414"/>
      <c r="T703" s="415"/>
      <c r="U703" s="412"/>
      <c r="V703" s="128">
        <f>$AB$15-((N703*24))</f>
        <v>720</v>
      </c>
      <c r="W703" s="197">
        <v>125</v>
      </c>
      <c r="X703" s="185"/>
      <c r="Y703" s="198">
        <f>W703</f>
        <v>125</v>
      </c>
      <c r="Z703" s="128">
        <f>(Y703*(V703-L703*24))/V703</f>
        <v>125</v>
      </c>
      <c r="AA703" s="95">
        <f>(Z703/Y703)*100</f>
        <v>100</v>
      </c>
      <c r="AB703" s="102"/>
      <c r="AC703" s="1228" t="e">
        <f>VLOOKUP(B703,'AVBT_Septmber-17'!$B$18:$M$291,12,FALSE)</f>
        <v>#N/A</v>
      </c>
    </row>
    <row r="704" spans="1:39" s="76" customFormat="1" ht="30" customHeight="1" thickBot="1" x14ac:dyDescent="0.3">
      <c r="A704" s="1371">
        <v>13</v>
      </c>
      <c r="B704" s="1339" t="s">
        <v>482</v>
      </c>
      <c r="C704" s="1346" t="s">
        <v>483</v>
      </c>
      <c r="D704" s="1523">
        <v>125</v>
      </c>
      <c r="E704" s="1349" t="s">
        <v>53</v>
      </c>
      <c r="F704" s="62" t="s">
        <v>54</v>
      </c>
      <c r="G704" s="871"/>
      <c r="H704" s="871"/>
      <c r="I704" s="358"/>
      <c r="J704" s="358"/>
      <c r="K704" s="358"/>
      <c r="L704" s="133">
        <f>IF(RIGHT(S704)="T",(+H704-G704),0)</f>
        <v>0</v>
      </c>
      <c r="M704" s="133">
        <f>IF(RIGHT(S704)="U",(+H704-G704),0)</f>
        <v>0</v>
      </c>
      <c r="N704" s="133">
        <f>IF(RIGHT(S704)="C",(+H704-G704),0)</f>
        <v>0</v>
      </c>
      <c r="O704" s="133">
        <f>IF(RIGHT(S704)="D",(+H704-G704),0)</f>
        <v>0</v>
      </c>
      <c r="P704" s="626"/>
      <c r="Q704" s="626"/>
      <c r="R704" s="626"/>
      <c r="S704" s="1260"/>
      <c r="T704" s="1272"/>
      <c r="U704" s="626"/>
      <c r="V704" s="125"/>
      <c r="W704" s="1026"/>
      <c r="X704" s="1020"/>
      <c r="Y704" s="126"/>
      <c r="Z704" s="125"/>
      <c r="AA704" s="127"/>
      <c r="AB704" s="326"/>
      <c r="AC704" s="1228" t="e">
        <f>VLOOKUP(B704,'AVBT_Septmber-17'!$B$18:$M$291,12,FALSE)</f>
        <v>#VALUE!</v>
      </c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</row>
    <row r="705" spans="1:39" s="76" customFormat="1" ht="30" customHeight="1" x14ac:dyDescent="0.25">
      <c r="A705" s="1491"/>
      <c r="B705" s="1379"/>
      <c r="C705" s="1513"/>
      <c r="D705" s="1531"/>
      <c r="E705" s="1461"/>
      <c r="F705" s="62"/>
      <c r="G705" s="871"/>
      <c r="H705" s="871"/>
      <c r="I705" s="358"/>
      <c r="J705" s="358"/>
      <c r="K705" s="358"/>
      <c r="L705" s="111">
        <f>IF(RIGHT(S705)="T",(+H705-G705),0)</f>
        <v>0</v>
      </c>
      <c r="M705" s="111">
        <f>IF(RIGHT(S705)="U",(+H705-G705),0)</f>
        <v>0</v>
      </c>
      <c r="N705" s="111">
        <f>IF(RIGHT(S705)="C",(+H705-G705),0)</f>
        <v>0</v>
      </c>
      <c r="O705" s="111">
        <f>IF(RIGHT(S705)="D",(+H705-G705),0)</f>
        <v>0</v>
      </c>
      <c r="P705" s="626"/>
      <c r="Q705" s="626"/>
      <c r="R705" s="626"/>
      <c r="S705" s="1260"/>
      <c r="T705" s="1272"/>
      <c r="U705" s="637"/>
      <c r="V705" s="201"/>
      <c r="W705" s="1027"/>
      <c r="X705" s="1021"/>
      <c r="Y705" s="202"/>
      <c r="Z705" s="201"/>
      <c r="AA705" s="249"/>
      <c r="AB705" s="326"/>
      <c r="AC705" s="1228" t="e">
        <f>VLOOKUP(B705,'AVBT_Septmber-17'!$B$18:$M$291,12,FALSE)</f>
        <v>#N/A</v>
      </c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</row>
    <row r="706" spans="1:39" s="38" customFormat="1" ht="30" customHeight="1" thickBot="1" x14ac:dyDescent="0.3">
      <c r="A706" s="381"/>
      <c r="B706" s="412"/>
      <c r="C706" s="413" t="s">
        <v>56</v>
      </c>
      <c r="D706" s="412"/>
      <c r="E706" s="85"/>
      <c r="F706" s="86" t="s">
        <v>54</v>
      </c>
      <c r="G706" s="87"/>
      <c r="H706" s="87"/>
      <c r="I706" s="86" t="s">
        <v>54</v>
      </c>
      <c r="J706" s="86" t="s">
        <v>54</v>
      </c>
      <c r="K706" s="158"/>
      <c r="L706" s="88">
        <f>SUM(L704:L705)</f>
        <v>0</v>
      </c>
      <c r="M706" s="88">
        <f>SUM(M704:M705)</f>
        <v>0</v>
      </c>
      <c r="N706" s="88">
        <f>SUM(N704:N705)</f>
        <v>0</v>
      </c>
      <c r="O706" s="88">
        <f>SUM(O704:O705)</f>
        <v>0</v>
      </c>
      <c r="P706" s="86" t="s">
        <v>54</v>
      </c>
      <c r="Q706" s="86" t="s">
        <v>54</v>
      </c>
      <c r="R706" s="86" t="s">
        <v>54</v>
      </c>
      <c r="S706" s="414"/>
      <c r="T706" s="415"/>
      <c r="U706" s="412"/>
      <c r="V706" s="128">
        <f>$AB$15-((N706*24))</f>
        <v>720</v>
      </c>
      <c r="W706" s="197">
        <v>125</v>
      </c>
      <c r="X706" s="185"/>
      <c r="Y706" s="198">
        <f>W706</f>
        <v>125</v>
      </c>
      <c r="Z706" s="128">
        <f>(Y706*(V706-L706*24))/V706</f>
        <v>125</v>
      </c>
      <c r="AA706" s="95">
        <f>(Z706/Y706)*100</f>
        <v>100</v>
      </c>
      <c r="AB706" s="102"/>
      <c r="AC706" s="1228" t="e">
        <f>VLOOKUP(B706,'AVBT_Septmber-17'!$B$18:$M$291,12,FALSE)</f>
        <v>#N/A</v>
      </c>
    </row>
    <row r="707" spans="1:39" s="76" customFormat="1" ht="30" customHeight="1" thickBot="1" x14ac:dyDescent="0.3">
      <c r="A707" s="1371">
        <v>14</v>
      </c>
      <c r="B707" s="1339" t="s">
        <v>484</v>
      </c>
      <c r="C707" s="1346" t="s">
        <v>485</v>
      </c>
      <c r="D707" s="1523">
        <v>240</v>
      </c>
      <c r="E707" s="1384" t="s">
        <v>53</v>
      </c>
      <c r="F707" s="396" t="s">
        <v>54</v>
      </c>
      <c r="G707" s="78"/>
      <c r="H707" s="78"/>
      <c r="I707" s="397"/>
      <c r="J707" s="397"/>
      <c r="K707" s="397"/>
      <c r="L707" s="111">
        <f>IF(RIGHT(S707)="T",(+H707-G707),0)</f>
        <v>0</v>
      </c>
      <c r="M707" s="111">
        <f>IF(RIGHT(S707)="U",(+H707-G707),0)</f>
        <v>0</v>
      </c>
      <c r="N707" s="111">
        <f>IF(RIGHT(S707)="C",(+H707-G707),0)</f>
        <v>0</v>
      </c>
      <c r="O707" s="111">
        <f>IF(RIGHT(S707)="D",(+H707-G707),0)</f>
        <v>0</v>
      </c>
      <c r="P707" s="629"/>
      <c r="Q707" s="629"/>
      <c r="R707" s="629"/>
      <c r="S707" s="622"/>
      <c r="T707" s="623"/>
      <c r="U707" s="626"/>
      <c r="V707" s="125"/>
      <c r="W707" s="1026"/>
      <c r="X707" s="1020"/>
      <c r="Y707" s="126"/>
      <c r="Z707" s="125"/>
      <c r="AA707" s="127"/>
      <c r="AB707" s="326"/>
      <c r="AC707" s="1228" t="e">
        <f>VLOOKUP(B707,'AVBT_Septmber-17'!$B$18:$M$291,12,FALSE)</f>
        <v>#VALUE!</v>
      </c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</row>
    <row r="708" spans="1:39" s="76" customFormat="1" ht="30" customHeight="1" thickBot="1" x14ac:dyDescent="0.3">
      <c r="A708" s="1530"/>
      <c r="B708" s="1391"/>
      <c r="C708" s="1513"/>
      <c r="D708" s="1531"/>
      <c r="E708" s="1459"/>
      <c r="F708" s="217"/>
      <c r="G708" s="78"/>
      <c r="H708" s="78"/>
      <c r="I708" s="630"/>
      <c r="J708" s="630"/>
      <c r="K708" s="630"/>
      <c r="L708" s="111">
        <f>IF(RIGHT(S708)="T",(+H708-G708),0)</f>
        <v>0</v>
      </c>
      <c r="M708" s="111">
        <f>IF(RIGHT(S708)="U",(+H708-G708),0)</f>
        <v>0</v>
      </c>
      <c r="N708" s="111">
        <f>IF(RIGHT(S708)="C",(+H708-G708),0)</f>
        <v>0</v>
      </c>
      <c r="O708" s="111">
        <f>IF(RIGHT(S708)="D",(+H708-G708),0)</f>
        <v>0</v>
      </c>
      <c r="P708" s="631"/>
      <c r="Q708" s="631"/>
      <c r="R708" s="631"/>
      <c r="S708" s="622"/>
      <c r="T708" s="623"/>
      <c r="U708" s="856"/>
      <c r="V708" s="206"/>
      <c r="W708" s="1046"/>
      <c r="X708" s="1053"/>
      <c r="Y708" s="207"/>
      <c r="Z708" s="206"/>
      <c r="AA708" s="208"/>
      <c r="AB708" s="326"/>
      <c r="AC708" s="1228" t="e">
        <f>VLOOKUP(B708,'AVBT_Septmber-17'!$B$18:$M$291,12,FALSE)</f>
        <v>#N/A</v>
      </c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</row>
    <row r="709" spans="1:39" s="38" customFormat="1" ht="30" customHeight="1" thickBot="1" x14ac:dyDescent="0.3">
      <c r="A709" s="381"/>
      <c r="B709" s="412"/>
      <c r="C709" s="413" t="s">
        <v>56</v>
      </c>
      <c r="D709" s="412"/>
      <c r="E709" s="85"/>
      <c r="F709" s="86" t="s">
        <v>54</v>
      </c>
      <c r="G709" s="87"/>
      <c r="H709" s="87"/>
      <c r="I709" s="86" t="s">
        <v>54</v>
      </c>
      <c r="J709" s="86" t="s">
        <v>54</v>
      </c>
      <c r="K709" s="158"/>
      <c r="L709" s="88">
        <f>SUM(L707:L708)</f>
        <v>0</v>
      </c>
      <c r="M709" s="88">
        <f t="shared" ref="M709:R709" si="46">SUM(M707:M708)</f>
        <v>0</v>
      </c>
      <c r="N709" s="88">
        <f t="shared" si="46"/>
        <v>0</v>
      </c>
      <c r="O709" s="88">
        <f t="shared" si="46"/>
        <v>0</v>
      </c>
      <c r="P709" s="88">
        <f t="shared" si="46"/>
        <v>0</v>
      </c>
      <c r="Q709" s="88">
        <f t="shared" si="46"/>
        <v>0</v>
      </c>
      <c r="R709" s="88">
        <f t="shared" si="46"/>
        <v>0</v>
      </c>
      <c r="S709" s="414"/>
      <c r="T709" s="415"/>
      <c r="U709" s="412"/>
      <c r="V709" s="277">
        <f>$AB$15-((N709*24))</f>
        <v>720</v>
      </c>
      <c r="W709" s="278">
        <v>240</v>
      </c>
      <c r="X709" s="279"/>
      <c r="Y709" s="280">
        <f>W709</f>
        <v>240</v>
      </c>
      <c r="Z709" s="277">
        <f>(Y709*(V709-L709*24))/V709</f>
        <v>240</v>
      </c>
      <c r="AA709" s="281">
        <f>(Z709/Y709)*100</f>
        <v>100</v>
      </c>
      <c r="AB709" s="102"/>
      <c r="AC709" s="1228" t="e">
        <f>VLOOKUP(B709,'AVBT_Septmber-17'!$B$18:$M$291,12,FALSE)</f>
        <v>#N/A</v>
      </c>
    </row>
    <row r="710" spans="1:39" s="76" customFormat="1" ht="30" customHeight="1" thickBot="1" x14ac:dyDescent="0.3">
      <c r="A710" s="1371">
        <v>15</v>
      </c>
      <c r="B710" s="1339" t="s">
        <v>486</v>
      </c>
      <c r="C710" s="1346" t="s">
        <v>487</v>
      </c>
      <c r="D710" s="1523">
        <v>240</v>
      </c>
      <c r="E710" s="1384" t="s">
        <v>53</v>
      </c>
      <c r="F710" s="396" t="s">
        <v>54</v>
      </c>
      <c r="G710" s="78"/>
      <c r="H710" s="78"/>
      <c r="I710" s="397"/>
      <c r="J710" s="397"/>
      <c r="K710" s="397"/>
      <c r="L710" s="111">
        <f>IF(RIGHT(S710)="T",(+H710-G710),0)</f>
        <v>0</v>
      </c>
      <c r="M710" s="111">
        <f>IF(RIGHT(S710)="U",(+H710-G710),0)</f>
        <v>0</v>
      </c>
      <c r="N710" s="111">
        <f>IF(RIGHT(S710)="C",(+H710-G710),0)</f>
        <v>0</v>
      </c>
      <c r="O710" s="111">
        <f>IF(RIGHT(S710)="D",(+H710-G710),0)</f>
        <v>0</v>
      </c>
      <c r="P710" s="629"/>
      <c r="Q710" s="629"/>
      <c r="R710" s="629"/>
      <c r="S710" s="622"/>
      <c r="T710" s="623"/>
      <c r="U710" s="629"/>
      <c r="V710" s="125"/>
      <c r="W710" s="1026"/>
      <c r="X710" s="1020"/>
      <c r="Y710" s="126"/>
      <c r="Z710" s="125"/>
      <c r="AA710" s="127"/>
      <c r="AB710" s="326"/>
      <c r="AC710" s="1228" t="e">
        <f>VLOOKUP(B710,'AVBT_Septmber-17'!$B$18:$M$291,12,FALSE)</f>
        <v>#VALUE!</v>
      </c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</row>
    <row r="711" spans="1:39" s="76" customFormat="1" ht="30" customHeight="1" thickBot="1" x14ac:dyDescent="0.3">
      <c r="A711" s="1530"/>
      <c r="B711" s="1456"/>
      <c r="C711" s="1347"/>
      <c r="D711" s="1532"/>
      <c r="E711" s="1459"/>
      <c r="F711" s="217"/>
      <c r="G711" s="78"/>
      <c r="H711" s="78"/>
      <c r="I711" s="630"/>
      <c r="J711" s="630"/>
      <c r="K711" s="630"/>
      <c r="L711" s="111">
        <f>IF(RIGHT(S711)="T",(+H711-G711),0)</f>
        <v>0</v>
      </c>
      <c r="M711" s="111">
        <f>IF(RIGHT(S711)="U",(+H711-G711),0)</f>
        <v>0</v>
      </c>
      <c r="N711" s="111">
        <f>IF(RIGHT(S711)="C",(+H711-G711),0)</f>
        <v>0</v>
      </c>
      <c r="O711" s="111">
        <f>IF(RIGHT(S711)="D",(+H711-G711),0)</f>
        <v>0</v>
      </c>
      <c r="P711" s="631"/>
      <c r="Q711" s="631"/>
      <c r="R711" s="631"/>
      <c r="S711" s="622"/>
      <c r="T711" s="623"/>
      <c r="U711" s="631"/>
      <c r="V711" s="206"/>
      <c r="W711" s="1046"/>
      <c r="X711" s="1053"/>
      <c r="Y711" s="207"/>
      <c r="Z711" s="206"/>
      <c r="AA711" s="208"/>
      <c r="AB711" s="326"/>
      <c r="AC711" s="1228" t="e">
        <f>VLOOKUP(B711,'AVBT_Septmber-17'!$B$18:$M$291,12,FALSE)</f>
        <v>#N/A</v>
      </c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</row>
    <row r="712" spans="1:39" s="38" customFormat="1" ht="30" customHeight="1" thickBot="1" x14ac:dyDescent="0.3">
      <c r="A712" s="381"/>
      <c r="B712" s="412"/>
      <c r="C712" s="413" t="s">
        <v>56</v>
      </c>
      <c r="D712" s="412"/>
      <c r="E712" s="85"/>
      <c r="F712" s="86" t="s">
        <v>54</v>
      </c>
      <c r="G712" s="87"/>
      <c r="H712" s="87"/>
      <c r="I712" s="86" t="s">
        <v>54</v>
      </c>
      <c r="J712" s="86" t="s">
        <v>54</v>
      </c>
      <c r="K712" s="158"/>
      <c r="L712" s="88">
        <f>SUM(L709:L710)</f>
        <v>0</v>
      </c>
      <c r="M712" s="88">
        <f>SUM(M709:M710)</f>
        <v>0</v>
      </c>
      <c r="N712" s="88">
        <f>SUM(N709:N710)</f>
        <v>0</v>
      </c>
      <c r="O712" s="88">
        <f>SUM(O709:O710)</f>
        <v>0</v>
      </c>
      <c r="P712" s="86" t="s">
        <v>54</v>
      </c>
      <c r="Q712" s="86" t="s">
        <v>54</v>
      </c>
      <c r="R712" s="86" t="s">
        <v>54</v>
      </c>
      <c r="S712" s="414"/>
      <c r="T712" s="415"/>
      <c r="U712" s="412"/>
      <c r="V712" s="277">
        <f>$AB$15-((N712*24))</f>
        <v>720</v>
      </c>
      <c r="W712" s="278">
        <v>240</v>
      </c>
      <c r="X712" s="279"/>
      <c r="Y712" s="280">
        <f>W712</f>
        <v>240</v>
      </c>
      <c r="Z712" s="277">
        <f>(Y712*(V712-L712*24))/V712</f>
        <v>240</v>
      </c>
      <c r="AA712" s="281">
        <f>(Z712/Y712)*100</f>
        <v>100</v>
      </c>
      <c r="AB712" s="102"/>
      <c r="AC712" s="1228" t="e">
        <f>VLOOKUP(B712,'AVBT_Septmber-17'!$B$18:$M$291,12,FALSE)</f>
        <v>#N/A</v>
      </c>
    </row>
    <row r="713" spans="1:39" s="76" customFormat="1" ht="30" customHeight="1" thickBot="1" x14ac:dyDescent="0.3">
      <c r="A713" s="1371">
        <v>16</v>
      </c>
      <c r="B713" s="1339" t="s">
        <v>488</v>
      </c>
      <c r="C713" s="1346" t="s">
        <v>489</v>
      </c>
      <c r="D713" s="1523">
        <v>125</v>
      </c>
      <c r="E713" s="1349" t="s">
        <v>53</v>
      </c>
      <c r="F713" s="62" t="s">
        <v>54</v>
      </c>
      <c r="G713" s="632"/>
      <c r="H713" s="632"/>
      <c r="I713" s="358"/>
      <c r="J713" s="358"/>
      <c r="K713" s="358"/>
      <c r="L713" s="133">
        <f>IF(RIGHT(S713)="T",(+H713-G713),0)</f>
        <v>0</v>
      </c>
      <c r="M713" s="133">
        <f>IF(RIGHT(S713)="U",(+H713-G713),0)</f>
        <v>0</v>
      </c>
      <c r="N713" s="133">
        <f>IF(RIGHT(S713)="C",(+H713-G713),0)</f>
        <v>0</v>
      </c>
      <c r="O713" s="133">
        <f>IF(RIGHT(S713)="D",(+H713-G713),0)</f>
        <v>0</v>
      </c>
      <c r="P713" s="626"/>
      <c r="Q713" s="626"/>
      <c r="R713" s="626"/>
      <c r="S713" s="622"/>
      <c r="T713" s="623"/>
      <c r="U713" s="626"/>
      <c r="V713" s="125"/>
      <c r="W713" s="1026"/>
      <c r="X713" s="1020"/>
      <c r="Y713" s="126"/>
      <c r="Z713" s="125"/>
      <c r="AA713" s="127"/>
      <c r="AB713" s="326"/>
      <c r="AC713" s="1228" t="e">
        <f>VLOOKUP(B713,'AVBT_Septmber-17'!$B$18:$M$291,12,FALSE)</f>
        <v>#VALUE!</v>
      </c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</row>
    <row r="714" spans="1:39" s="76" customFormat="1" ht="30" customHeight="1" x14ac:dyDescent="0.25">
      <c r="A714" s="1372"/>
      <c r="B714" s="1373"/>
      <c r="C714" s="1348"/>
      <c r="D714" s="1524"/>
      <c r="E714" s="1463"/>
      <c r="F714" s="62" t="s">
        <v>54</v>
      </c>
      <c r="G714" s="632"/>
      <c r="H714" s="632"/>
      <c r="I714" s="358"/>
      <c r="J714" s="358"/>
      <c r="K714" s="358"/>
      <c r="L714" s="111">
        <f>IF(RIGHT(S714)="T",(+H714-G714),0)</f>
        <v>0</v>
      </c>
      <c r="M714" s="111">
        <f>IF(RIGHT(S714)="U",(+H714-G714),0)</f>
        <v>0</v>
      </c>
      <c r="N714" s="111">
        <f>IF(RIGHT(S714)="C",(+H714-G714),0)</f>
        <v>0</v>
      </c>
      <c r="O714" s="111">
        <f>IF(RIGHT(S714)="D",(+H714-G714),0)</f>
        <v>0</v>
      </c>
      <c r="P714" s="626"/>
      <c r="Q714" s="626"/>
      <c r="R714" s="626"/>
      <c r="S714" s="622"/>
      <c r="T714" s="623"/>
      <c r="U714" s="637"/>
      <c r="V714" s="201"/>
      <c r="W714" s="1027"/>
      <c r="X714" s="1021"/>
      <c r="Y714" s="202"/>
      <c r="Z714" s="201"/>
      <c r="AA714" s="249"/>
      <c r="AB714" s="326"/>
      <c r="AC714" s="1228" t="e">
        <f>VLOOKUP(B714,'AVBT_Septmber-17'!$B$18:$M$291,12,FALSE)</f>
        <v>#N/A</v>
      </c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</row>
    <row r="715" spans="1:39" s="38" customFormat="1" ht="30" customHeight="1" thickBot="1" x14ac:dyDescent="0.3">
      <c r="A715" s="381"/>
      <c r="B715" s="412"/>
      <c r="C715" s="413" t="s">
        <v>56</v>
      </c>
      <c r="D715" s="412"/>
      <c r="E715" s="85"/>
      <c r="F715" s="86" t="s">
        <v>54</v>
      </c>
      <c r="G715" s="87"/>
      <c r="H715" s="87"/>
      <c r="I715" s="86" t="s">
        <v>54</v>
      </c>
      <c r="J715" s="86" t="s">
        <v>54</v>
      </c>
      <c r="K715" s="158"/>
      <c r="L715" s="88">
        <f>SUM(L713:L714)</f>
        <v>0</v>
      </c>
      <c r="M715" s="88">
        <f>SUM(M713:M714)</f>
        <v>0</v>
      </c>
      <c r="N715" s="88">
        <f>SUM(N713:N714)</f>
        <v>0</v>
      </c>
      <c r="O715" s="88">
        <f>SUM(O713:O714)</f>
        <v>0</v>
      </c>
      <c r="P715" s="86" t="s">
        <v>54</v>
      </c>
      <c r="Q715" s="86" t="s">
        <v>54</v>
      </c>
      <c r="R715" s="86" t="s">
        <v>54</v>
      </c>
      <c r="S715" s="414"/>
      <c r="T715" s="415"/>
      <c r="U715" s="412"/>
      <c r="V715" s="128">
        <f>$AB$15-((N715*24))</f>
        <v>720</v>
      </c>
      <c r="W715" s="197">
        <v>125</v>
      </c>
      <c r="X715" s="185"/>
      <c r="Y715" s="198">
        <f>W715</f>
        <v>125</v>
      </c>
      <c r="Z715" s="128">
        <f>(Y715*(V715-L715*24))/V715</f>
        <v>125</v>
      </c>
      <c r="AA715" s="95">
        <f>(Z715/Y715)*100</f>
        <v>100</v>
      </c>
      <c r="AB715" s="102"/>
      <c r="AC715" s="1228" t="e">
        <f>VLOOKUP(B715,'AVBT_Septmber-17'!$B$18:$M$291,12,FALSE)</f>
        <v>#N/A</v>
      </c>
    </row>
    <row r="716" spans="1:39" s="76" customFormat="1" ht="30" customHeight="1" x14ac:dyDescent="0.25">
      <c r="A716" s="1371">
        <v>17</v>
      </c>
      <c r="B716" s="1339" t="s">
        <v>490</v>
      </c>
      <c r="C716" s="1346" t="s">
        <v>491</v>
      </c>
      <c r="D716" s="1523">
        <v>50</v>
      </c>
      <c r="E716" s="1349" t="s">
        <v>53</v>
      </c>
      <c r="F716" s="62" t="s">
        <v>54</v>
      </c>
      <c r="G716" s="632"/>
      <c r="H716" s="632"/>
      <c r="I716" s="358"/>
      <c r="J716" s="358"/>
      <c r="K716" s="358"/>
      <c r="L716" s="437">
        <f>IF(RIGHT(S716)="T",(+H716-G716),0)</f>
        <v>0</v>
      </c>
      <c r="M716" s="437">
        <f>IF(RIGHT(S716)="U",(+H716-G716),0)</f>
        <v>0</v>
      </c>
      <c r="N716" s="437">
        <f>IF(RIGHT(S716)="C",(+H716-G716),0)</f>
        <v>0</v>
      </c>
      <c r="O716" s="437">
        <f>IF(RIGHT(S716)="D",(+H716-G716),0)</f>
        <v>0</v>
      </c>
      <c r="P716" s="66"/>
      <c r="Q716" s="66"/>
      <c r="R716" s="66"/>
      <c r="S716" s="622"/>
      <c r="T716" s="623"/>
      <c r="U716" s="66"/>
      <c r="V716" s="125"/>
      <c r="W716" s="1026"/>
      <c r="X716" s="1020"/>
      <c r="Y716" s="126"/>
      <c r="Z716" s="125"/>
      <c r="AA716" s="127"/>
      <c r="AB716" s="326"/>
      <c r="AC716" s="1228" t="e">
        <f>VLOOKUP(B716,'AVBT_Septmber-17'!$B$18:$M$291,12,FALSE)</f>
        <v>#VALUE!</v>
      </c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</row>
    <row r="717" spans="1:39" s="76" customFormat="1" ht="30" customHeight="1" x14ac:dyDescent="0.25">
      <c r="A717" s="1372"/>
      <c r="B717" s="1373"/>
      <c r="C717" s="1348"/>
      <c r="D717" s="1524"/>
      <c r="E717" s="1463"/>
      <c r="F717" s="77"/>
      <c r="G717" s="78"/>
      <c r="H717" s="78"/>
      <c r="I717" s="360"/>
      <c r="J717" s="360"/>
      <c r="K717" s="360"/>
      <c r="L717" s="437">
        <f>IF(RIGHT(S717)="T",(+H717-G717),0)</f>
        <v>0</v>
      </c>
      <c r="M717" s="437">
        <f>IF(RIGHT(S717)="U",(+H717-G717),0)</f>
        <v>0</v>
      </c>
      <c r="N717" s="437">
        <f>IF(RIGHT(S717)="C",(+H717-G717),0)</f>
        <v>0</v>
      </c>
      <c r="O717" s="437">
        <f>IF(RIGHT(S717)="D",(+H717-G717),0)</f>
        <v>0</v>
      </c>
      <c r="P717" s="65"/>
      <c r="Q717" s="65"/>
      <c r="R717" s="65"/>
      <c r="S717" s="622"/>
      <c r="T717" s="623"/>
      <c r="U717" s="65"/>
      <c r="V717" s="201"/>
      <c r="W717" s="1027"/>
      <c r="X717" s="1021"/>
      <c r="Y717" s="202"/>
      <c r="Z717" s="201"/>
      <c r="AA717" s="249"/>
      <c r="AB717" s="326"/>
      <c r="AC717" s="1228" t="e">
        <f>VLOOKUP(B717,'AVBT_Septmber-17'!$B$18:$M$291,12,FALSE)</f>
        <v>#N/A</v>
      </c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</row>
    <row r="718" spans="1:39" s="38" customFormat="1" ht="30" customHeight="1" thickBot="1" x14ac:dyDescent="0.3">
      <c r="A718" s="381"/>
      <c r="B718" s="412"/>
      <c r="C718" s="413" t="s">
        <v>56</v>
      </c>
      <c r="D718" s="412"/>
      <c r="E718" s="85"/>
      <c r="F718" s="86" t="s">
        <v>54</v>
      </c>
      <c r="G718" s="87"/>
      <c r="H718" s="87"/>
      <c r="I718" s="86" t="s">
        <v>54</v>
      </c>
      <c r="J718" s="86" t="s">
        <v>54</v>
      </c>
      <c r="K718" s="158"/>
      <c r="L718" s="88">
        <f>SUM(L716:L717)</f>
        <v>0</v>
      </c>
      <c r="M718" s="88">
        <f>SUM(M716:M717)</f>
        <v>0</v>
      </c>
      <c r="N718" s="88">
        <f>SUM(N716:N717)</f>
        <v>0</v>
      </c>
      <c r="O718" s="88">
        <f>SUM(O716:O717)</f>
        <v>0</v>
      </c>
      <c r="P718" s="86" t="s">
        <v>54</v>
      </c>
      <c r="Q718" s="86" t="s">
        <v>54</v>
      </c>
      <c r="R718" s="86" t="s">
        <v>54</v>
      </c>
      <c r="S718" s="414"/>
      <c r="T718" s="415"/>
      <c r="U718" s="412"/>
      <c r="V718" s="128">
        <f>$AB$15-((N718*24))</f>
        <v>720</v>
      </c>
      <c r="W718" s="197">
        <v>50</v>
      </c>
      <c r="X718" s="185"/>
      <c r="Y718" s="198">
        <f>W718</f>
        <v>50</v>
      </c>
      <c r="Z718" s="128">
        <f>(Y718*(V718-L718*24))/V718</f>
        <v>50</v>
      </c>
      <c r="AA718" s="95">
        <f>(Z718/Y718)*100</f>
        <v>100</v>
      </c>
      <c r="AB718" s="102"/>
      <c r="AC718" s="1228" t="e">
        <f>VLOOKUP(B718,'AVBT_Septmber-17'!$B$18:$M$291,12,FALSE)</f>
        <v>#N/A</v>
      </c>
    </row>
    <row r="719" spans="1:39" s="76" customFormat="1" ht="30" customHeight="1" thickBot="1" x14ac:dyDescent="0.3">
      <c r="A719" s="1371">
        <v>18</v>
      </c>
      <c r="B719" s="1339" t="s">
        <v>492</v>
      </c>
      <c r="C719" s="1346" t="s">
        <v>493</v>
      </c>
      <c r="D719" s="1523">
        <v>125</v>
      </c>
      <c r="E719" s="1384" t="s">
        <v>53</v>
      </c>
      <c r="F719" s="62" t="s">
        <v>54</v>
      </c>
      <c r="G719" s="78"/>
      <c r="H719" s="78"/>
      <c r="I719" s="358"/>
      <c r="J719" s="358"/>
      <c r="K719" s="358"/>
      <c r="L719" s="437">
        <f>IF(RIGHT(S719)="T",(+H719-G719),0)</f>
        <v>0</v>
      </c>
      <c r="M719" s="437">
        <f>IF(RIGHT(S719)="U",(+H719-G719),0)</f>
        <v>0</v>
      </c>
      <c r="N719" s="437">
        <f>IF(RIGHT(S719)="C",(+H719-G719),0)</f>
        <v>0</v>
      </c>
      <c r="O719" s="437">
        <f>IF(RIGHT(S719)="D",(+H719-G719),0)</f>
        <v>0</v>
      </c>
      <c r="P719" s="626"/>
      <c r="Q719" s="626"/>
      <c r="R719" s="626"/>
      <c r="S719" s="622"/>
      <c r="T719" s="623"/>
      <c r="U719" s="626"/>
      <c r="V719" s="125"/>
      <c r="W719" s="1026"/>
      <c r="X719" s="1020"/>
      <c r="Y719" s="126"/>
      <c r="Z719" s="125"/>
      <c r="AA719" s="127"/>
      <c r="AB719" s="326"/>
      <c r="AC719" s="1228" t="e">
        <f>VLOOKUP(B719,'AVBT_Septmber-17'!$B$18:$M$291,12,FALSE)</f>
        <v>#VALUE!</v>
      </c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</row>
    <row r="720" spans="1:39" s="76" customFormat="1" ht="30" customHeight="1" x14ac:dyDescent="0.25">
      <c r="A720" s="1372"/>
      <c r="B720" s="1373"/>
      <c r="C720" s="1348"/>
      <c r="D720" s="1524"/>
      <c r="E720" s="1390"/>
      <c r="F720" s="62" t="s">
        <v>54</v>
      </c>
      <c r="G720" s="78"/>
      <c r="H720" s="78"/>
      <c r="I720" s="358"/>
      <c r="J720" s="358"/>
      <c r="K720" s="358"/>
      <c r="L720" s="437">
        <f>IF(RIGHT(S720)="T",(+H720-G720),0)</f>
        <v>0</v>
      </c>
      <c r="M720" s="437">
        <f>IF(RIGHT(S720)="U",(+H720-G720),0)</f>
        <v>0</v>
      </c>
      <c r="N720" s="437">
        <f>IF(RIGHT(S720)="C",(+H720-G720),0)</f>
        <v>0</v>
      </c>
      <c r="O720" s="437">
        <f>IF(RIGHT(S720)="D",(+H720-G720),0)</f>
        <v>0</v>
      </c>
      <c r="P720" s="626"/>
      <c r="Q720" s="626"/>
      <c r="R720" s="626"/>
      <c r="S720" s="622"/>
      <c r="T720" s="623"/>
      <c r="U720" s="637"/>
      <c r="V720" s="201"/>
      <c r="W720" s="1027"/>
      <c r="X720" s="1021"/>
      <c r="Y720" s="202"/>
      <c r="Z720" s="201"/>
      <c r="AA720" s="249"/>
      <c r="AB720" s="326"/>
      <c r="AC720" s="1228" t="e">
        <f>VLOOKUP(B720,'AVBT_Septmber-17'!$B$18:$M$291,12,FALSE)</f>
        <v>#N/A</v>
      </c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</row>
    <row r="721" spans="1:39" s="38" customFormat="1" ht="30" customHeight="1" thickBot="1" x14ac:dyDescent="0.3">
      <c r="A721" s="381"/>
      <c r="B721" s="412"/>
      <c r="C721" s="413" t="s">
        <v>56</v>
      </c>
      <c r="D721" s="412"/>
      <c r="E721" s="85"/>
      <c r="F721" s="86" t="s">
        <v>54</v>
      </c>
      <c r="G721" s="87"/>
      <c r="H721" s="87"/>
      <c r="I721" s="86" t="s">
        <v>54</v>
      </c>
      <c r="J721" s="86" t="s">
        <v>54</v>
      </c>
      <c r="K721" s="158"/>
      <c r="L721" s="88">
        <f>SUM(L719:L720)</f>
        <v>0</v>
      </c>
      <c r="M721" s="88">
        <f>SUM(M719:M720)</f>
        <v>0</v>
      </c>
      <c r="N721" s="88">
        <f>SUM(N719:N720)</f>
        <v>0</v>
      </c>
      <c r="O721" s="88">
        <f>SUM(O719:O720)</f>
        <v>0</v>
      </c>
      <c r="P721" s="86" t="s">
        <v>54</v>
      </c>
      <c r="Q721" s="86" t="s">
        <v>54</v>
      </c>
      <c r="R721" s="86" t="s">
        <v>54</v>
      </c>
      <c r="S721" s="414"/>
      <c r="T721" s="415"/>
      <c r="U721" s="412"/>
      <c r="V721" s="128">
        <f>$AB$15-((N721*24))</f>
        <v>720</v>
      </c>
      <c r="W721" s="197">
        <v>125</v>
      </c>
      <c r="X721" s="185"/>
      <c r="Y721" s="198">
        <f>W721</f>
        <v>125</v>
      </c>
      <c r="Z721" s="128">
        <f>(Y721*(V721-L721*24))/V721</f>
        <v>125</v>
      </c>
      <c r="AA721" s="95">
        <f>(Z721/Y721)*100</f>
        <v>100</v>
      </c>
      <c r="AB721" s="102"/>
      <c r="AC721" s="1228" t="e">
        <f>VLOOKUP(B721,'AVBT_Septmber-17'!$B$18:$M$291,12,FALSE)</f>
        <v>#N/A</v>
      </c>
    </row>
    <row r="722" spans="1:39" s="229" customFormat="1" ht="30" customHeight="1" thickBot="1" x14ac:dyDescent="0.3">
      <c r="A722" s="628">
        <v>19</v>
      </c>
      <c r="B722" s="1280" t="s">
        <v>494</v>
      </c>
      <c r="C722" s="872" t="s">
        <v>577</v>
      </c>
      <c r="D722" s="1026">
        <v>80</v>
      </c>
      <c r="E722" s="85" t="s">
        <v>53</v>
      </c>
      <c r="F722" s="396" t="s">
        <v>54</v>
      </c>
      <c r="G722" s="869"/>
      <c r="H722" s="870"/>
      <c r="I722" s="612"/>
      <c r="J722" s="612"/>
      <c r="K722" s="612"/>
      <c r="L722" s="437">
        <f>IF(RIGHT(S722)="T",(+H722-G722),0)</f>
        <v>0</v>
      </c>
      <c r="M722" s="437">
        <f>IF(RIGHT(S722)="U",(+H722-G722),0)</f>
        <v>0</v>
      </c>
      <c r="N722" s="437">
        <f>IF(RIGHT(S722)="C",(+H722-G722),0)</f>
        <v>0</v>
      </c>
      <c r="O722" s="437">
        <f>IF(RIGHT(S722)="D",(+H722-G722),0)</f>
        <v>0</v>
      </c>
      <c r="P722" s="629"/>
      <c r="Q722" s="629"/>
      <c r="R722" s="629"/>
      <c r="S722" s="622"/>
      <c r="T722" s="623"/>
      <c r="U722" s="629"/>
      <c r="V722" s="277"/>
      <c r="W722" s="278"/>
      <c r="X722" s="279"/>
      <c r="Y722" s="280"/>
      <c r="Z722" s="277"/>
      <c r="AA722" s="281"/>
      <c r="AB722" s="591"/>
      <c r="AC722" s="1228" t="e">
        <f>VLOOKUP(B722,'AVBT_Septmber-17'!$B$18:$M$291,12,FALSE)</f>
        <v>#VALUE!</v>
      </c>
      <c r="AD722" s="228"/>
      <c r="AE722" s="228"/>
      <c r="AF722" s="228"/>
      <c r="AG722" s="228"/>
      <c r="AH722" s="228"/>
      <c r="AI722" s="228"/>
      <c r="AJ722" s="228"/>
      <c r="AK722" s="228"/>
      <c r="AL722" s="228"/>
      <c r="AM722" s="228"/>
    </row>
    <row r="723" spans="1:39" s="38" customFormat="1" ht="30" customHeight="1" thickBot="1" x14ac:dyDescent="0.3">
      <c r="A723" s="381"/>
      <c r="B723" s="412"/>
      <c r="C723" s="413" t="s">
        <v>56</v>
      </c>
      <c r="D723" s="412"/>
      <c r="E723" s="85"/>
      <c r="F723" s="86" t="s">
        <v>54</v>
      </c>
      <c r="G723" s="87"/>
      <c r="H723" s="87"/>
      <c r="I723" s="86" t="s">
        <v>54</v>
      </c>
      <c r="J723" s="86" t="s">
        <v>54</v>
      </c>
      <c r="K723" s="158"/>
      <c r="L723" s="88">
        <f>SUM(L722:L722)</f>
        <v>0</v>
      </c>
      <c r="M723" s="88">
        <f t="shared" ref="M723:R723" si="47">SUM(M722:M722)</f>
        <v>0</v>
      </c>
      <c r="N723" s="88">
        <f t="shared" si="47"/>
        <v>0</v>
      </c>
      <c r="O723" s="88">
        <f>SUM(O722:O722)</f>
        <v>0</v>
      </c>
      <c r="P723" s="88">
        <f t="shared" si="47"/>
        <v>0</v>
      </c>
      <c r="Q723" s="88">
        <f t="shared" si="47"/>
        <v>0</v>
      </c>
      <c r="R723" s="88">
        <f t="shared" si="47"/>
        <v>0</v>
      </c>
      <c r="S723" s="414"/>
      <c r="T723" s="415"/>
      <c r="U723" s="412"/>
      <c r="V723" s="277">
        <f>$AB$15-((N723*24))</f>
        <v>720</v>
      </c>
      <c r="W723" s="278">
        <v>80</v>
      </c>
      <c r="X723" s="279"/>
      <c r="Y723" s="280">
        <f>W723</f>
        <v>80</v>
      </c>
      <c r="Z723" s="277">
        <f>(Y723*(V723-L723*24))/V723</f>
        <v>80</v>
      </c>
      <c r="AA723" s="281">
        <f>(Z723/Y723)*100</f>
        <v>100</v>
      </c>
      <c r="AB723" s="102"/>
      <c r="AC723" s="1228" t="e">
        <f>VLOOKUP(B723,'AVBT_Septmber-17'!$B$18:$M$291,12,FALSE)</f>
        <v>#N/A</v>
      </c>
    </row>
    <row r="724" spans="1:39" s="229" customFormat="1" ht="30" customHeight="1" thickBot="1" x14ac:dyDescent="0.3">
      <c r="A724" s="628">
        <v>20</v>
      </c>
      <c r="B724" s="1315" t="s">
        <v>495</v>
      </c>
      <c r="C724" s="635" t="s">
        <v>496</v>
      </c>
      <c r="D724" s="278">
        <v>50</v>
      </c>
      <c r="E724" s="85" t="s">
        <v>53</v>
      </c>
      <c r="F724" s="396" t="s">
        <v>54</v>
      </c>
      <c r="G724" s="399"/>
      <c r="H724" s="399"/>
      <c r="I724" s="612"/>
      <c r="J724" s="612"/>
      <c r="K724" s="612"/>
      <c r="L724" s="482"/>
      <c r="M724" s="482"/>
      <c r="N724" s="482"/>
      <c r="O724" s="629"/>
      <c r="P724" s="629"/>
      <c r="Q724" s="629"/>
      <c r="R724" s="629"/>
      <c r="S724" s="629"/>
      <c r="T724" s="634"/>
      <c r="U724" s="629"/>
      <c r="V724" s="277">
        <f>$AB$15-((N724*24))</f>
        <v>720</v>
      </c>
      <c r="W724" s="91">
        <v>50</v>
      </c>
      <c r="X724" s="92"/>
      <c r="Y724" s="636">
        <f>W724</f>
        <v>50</v>
      </c>
      <c r="Z724" s="123">
        <f>(Y724*(V724-R724*24))/V724</f>
        <v>50</v>
      </c>
      <c r="AA724" s="961">
        <f>(Z724/Y724)*100</f>
        <v>100</v>
      </c>
      <c r="AB724" s="591"/>
      <c r="AC724" s="1228" t="e">
        <f>VLOOKUP(B724,'AVBT_Septmber-17'!$B$18:$M$291,12,FALSE)</f>
        <v>#VALUE!</v>
      </c>
      <c r="AD724" s="228"/>
      <c r="AE724" s="228"/>
      <c r="AF724" s="228"/>
      <c r="AG724" s="228"/>
      <c r="AH724" s="228"/>
      <c r="AI724" s="228"/>
      <c r="AJ724" s="228"/>
      <c r="AK724" s="228"/>
      <c r="AL724" s="228"/>
      <c r="AM724" s="228"/>
    </row>
    <row r="725" spans="1:39" s="76" customFormat="1" ht="30" customHeight="1" thickBot="1" x14ac:dyDescent="0.3">
      <c r="A725" s="1371">
        <v>21</v>
      </c>
      <c r="B725" s="1339" t="s">
        <v>497</v>
      </c>
      <c r="C725" s="1346" t="s">
        <v>498</v>
      </c>
      <c r="D725" s="1523">
        <v>80</v>
      </c>
      <c r="E725" s="1349" t="s">
        <v>53</v>
      </c>
      <c r="F725" s="62" t="s">
        <v>54</v>
      </c>
      <c r="G725" s="871"/>
      <c r="H725" s="870"/>
      <c r="I725" s="600"/>
      <c r="J725" s="600"/>
      <c r="K725" s="600"/>
      <c r="L725" s="111">
        <f>IF(RIGHT(S725)="T",(+H725-G725),0)</f>
        <v>0</v>
      </c>
      <c r="M725" s="111">
        <f>IF(RIGHT(S725)="U",(+H725-G725),0)</f>
        <v>0</v>
      </c>
      <c r="N725" s="111">
        <f>IF(RIGHT(S725)="C",(+H725-G725),0)</f>
        <v>0</v>
      </c>
      <c r="O725" s="111">
        <f>IF(RIGHT(S725)="D",(+H725-G725),0)</f>
        <v>0</v>
      </c>
      <c r="P725" s="637"/>
      <c r="Q725" s="637"/>
      <c r="R725" s="637"/>
      <c r="S725" s="1260"/>
      <c r="T725" s="1272"/>
      <c r="U725" s="626"/>
      <c r="V725" s="125"/>
      <c r="W725" s="1026"/>
      <c r="X725" s="1020"/>
      <c r="Y725" s="126"/>
      <c r="Z725" s="125"/>
      <c r="AA725" s="127"/>
      <c r="AB725" s="326"/>
      <c r="AC725" s="1228" t="e">
        <f>VLOOKUP(B725,'AVBT_Septmber-17'!$B$18:$M$291,12,FALSE)</f>
        <v>#VALUE!</v>
      </c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</row>
    <row r="726" spans="1:39" s="76" customFormat="1" ht="30" customHeight="1" x14ac:dyDescent="0.25">
      <c r="A726" s="1491"/>
      <c r="B726" s="1379"/>
      <c r="C726" s="1513"/>
      <c r="D726" s="1531"/>
      <c r="E726" s="1461"/>
      <c r="F726" s="62"/>
      <c r="G726" s="871"/>
      <c r="H726" s="870"/>
      <c r="I726" s="600"/>
      <c r="J726" s="600"/>
      <c r="K726" s="600"/>
      <c r="L726" s="111">
        <f>IF(RIGHT(S726)="T",(+H726-G726),0)</f>
        <v>0</v>
      </c>
      <c r="M726" s="111">
        <f>IF(RIGHT(S726)="U",(+H726-G726),0)</f>
        <v>0</v>
      </c>
      <c r="N726" s="111">
        <f>IF(RIGHT(S726)="C",(+H726-G726),0)</f>
        <v>0</v>
      </c>
      <c r="O726" s="111">
        <f>IF(RIGHT(S726)="D",(+H726-G726),0)</f>
        <v>0</v>
      </c>
      <c r="P726" s="637"/>
      <c r="Q726" s="637"/>
      <c r="R726" s="637"/>
      <c r="S726" s="1260"/>
      <c r="T726" s="1272"/>
      <c r="U726" s="644"/>
      <c r="V726" s="201"/>
      <c r="W726" s="1027"/>
      <c r="X726" s="1021"/>
      <c r="Y726" s="202"/>
      <c r="Z726" s="201"/>
      <c r="AA726" s="249"/>
      <c r="AB726" s="326"/>
      <c r="AC726" s="1228" t="e">
        <f>VLOOKUP(B726,'AVBT_Septmber-17'!$B$18:$M$291,12,FALSE)</f>
        <v>#N/A</v>
      </c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</row>
    <row r="727" spans="1:39" s="76" customFormat="1" ht="30" customHeight="1" thickBot="1" x14ac:dyDescent="0.3">
      <c r="A727" s="381"/>
      <c r="B727" s="412"/>
      <c r="C727" s="413" t="s">
        <v>56</v>
      </c>
      <c r="D727" s="412"/>
      <c r="E727" s="85"/>
      <c r="F727" s="86" t="s">
        <v>54</v>
      </c>
      <c r="G727" s="87"/>
      <c r="H727" s="87"/>
      <c r="I727" s="86" t="s">
        <v>54</v>
      </c>
      <c r="J727" s="86" t="s">
        <v>54</v>
      </c>
      <c r="K727" s="158"/>
      <c r="L727" s="88">
        <f>SUM(L725:L726)</f>
        <v>0</v>
      </c>
      <c r="M727" s="88">
        <f>SUM(M725:M726)</f>
        <v>0</v>
      </c>
      <c r="N727" s="88">
        <f>SUM(N725:N726)</f>
        <v>0</v>
      </c>
      <c r="O727" s="88">
        <f>SUM(O725:O726)</f>
        <v>0</v>
      </c>
      <c r="P727" s="86" t="s">
        <v>54</v>
      </c>
      <c r="Q727" s="86" t="s">
        <v>54</v>
      </c>
      <c r="R727" s="86" t="s">
        <v>54</v>
      </c>
      <c r="S727" s="414"/>
      <c r="T727" s="415"/>
      <c r="U727" s="412"/>
      <c r="V727" s="128">
        <f>$AB$15-((N727*24))</f>
        <v>720</v>
      </c>
      <c r="W727" s="197">
        <v>80</v>
      </c>
      <c r="X727" s="185"/>
      <c r="Y727" s="198">
        <f>W727</f>
        <v>80</v>
      </c>
      <c r="Z727" s="128">
        <f>(Y727*(V727-L727*24))/V727</f>
        <v>80</v>
      </c>
      <c r="AA727" s="95">
        <f>(Z727/Y727)*100</f>
        <v>100</v>
      </c>
      <c r="AB727" s="326"/>
      <c r="AC727" s="1228" t="e">
        <f>VLOOKUP(B727,'AVBT_Septmber-17'!$B$18:$M$291,12,FALSE)</f>
        <v>#N/A</v>
      </c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</row>
    <row r="728" spans="1:39" s="76" customFormat="1" ht="30" customHeight="1" thickBot="1" x14ac:dyDescent="0.3">
      <c r="A728" s="1371">
        <v>21</v>
      </c>
      <c r="B728" s="1339" t="s">
        <v>580</v>
      </c>
      <c r="C728" s="1346" t="s">
        <v>579</v>
      </c>
      <c r="D728" s="1523">
        <v>125</v>
      </c>
      <c r="E728" s="1349" t="s">
        <v>53</v>
      </c>
      <c r="F728" s="62" t="s">
        <v>54</v>
      </c>
      <c r="G728" s="1297">
        <v>42979</v>
      </c>
      <c r="H728" s="1294">
        <v>42979.48541666667</v>
      </c>
      <c r="I728" s="600"/>
      <c r="J728" s="600"/>
      <c r="K728" s="600"/>
      <c r="L728" s="111">
        <f>IF(RIGHT(S728)="T",(+H728-G728),0)</f>
        <v>0</v>
      </c>
      <c r="M728" s="111">
        <f>IF(RIGHT(S728)="U",(+H728-G728),0)</f>
        <v>0</v>
      </c>
      <c r="N728" s="111">
        <f>IF(RIGHT(S728)="C",(+H728-G728),0)</f>
        <v>0</v>
      </c>
      <c r="O728" s="111">
        <f>IF(RIGHT(S728)="D",(+H728-G728),0)</f>
        <v>0.48541666667006211</v>
      </c>
      <c r="P728" s="637"/>
      <c r="Q728" s="637"/>
      <c r="R728" s="637"/>
      <c r="S728" s="1295" t="s">
        <v>464</v>
      </c>
      <c r="T728" s="1296" t="s">
        <v>602</v>
      </c>
      <c r="U728" s="626"/>
      <c r="V728" s="125"/>
      <c r="W728" s="1026"/>
      <c r="X728" s="1020"/>
      <c r="Y728" s="126"/>
      <c r="Z728" s="125"/>
      <c r="AA728" s="127"/>
      <c r="AB728" s="326"/>
      <c r="AC728" s="1228" t="e">
        <f>VLOOKUP(B728,'AVBT_Septmber-17'!$B$18:$M$291,12,FALSE)</f>
        <v>#VALUE!</v>
      </c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</row>
    <row r="729" spans="1:39" s="76" customFormat="1" ht="30" customHeight="1" thickBot="1" x14ac:dyDescent="0.3">
      <c r="A729" s="1491"/>
      <c r="B729" s="1379"/>
      <c r="C729" s="1513"/>
      <c r="D729" s="1531"/>
      <c r="E729" s="1461"/>
      <c r="F729" s="62"/>
      <c r="G729" s="1293">
        <v>42980.833333333336</v>
      </c>
      <c r="H729" s="1297">
        <v>42982.125</v>
      </c>
      <c r="I729" s="600"/>
      <c r="J729" s="600"/>
      <c r="K729" s="600"/>
      <c r="L729" s="111">
        <f t="shared" ref="L729:L731" si="48">IF(RIGHT(S729)="T",(+H729-G729),0)</f>
        <v>0</v>
      </c>
      <c r="M729" s="111">
        <f t="shared" ref="M729:M731" si="49">IF(RIGHT(S729)="U",(+H729-G729),0)</f>
        <v>0</v>
      </c>
      <c r="N729" s="111">
        <f t="shared" ref="N729:N731" si="50">IF(RIGHT(S729)="C",(+H729-G729),0)</f>
        <v>0</v>
      </c>
      <c r="O729" s="111">
        <f t="shared" ref="O729:O731" si="51">IF(RIGHT(S729)="D",(+H729-G729),0)</f>
        <v>1.2916666666642413</v>
      </c>
      <c r="P729" s="637"/>
      <c r="Q729" s="637"/>
      <c r="R729" s="637"/>
      <c r="S729" s="1295" t="s">
        <v>464</v>
      </c>
      <c r="T729" s="1296" t="s">
        <v>602</v>
      </c>
      <c r="U729" s="644"/>
      <c r="V729" s="201"/>
      <c r="W729" s="1283"/>
      <c r="X729" s="1281"/>
      <c r="Y729" s="202"/>
      <c r="Z729" s="201"/>
      <c r="AA729" s="249"/>
      <c r="AB729" s="326"/>
      <c r="AC729" s="1228" t="e">
        <f>VLOOKUP(B729,'AVBT_Septmber-17'!$B$18:$M$291,12,FALSE)</f>
        <v>#N/A</v>
      </c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</row>
    <row r="730" spans="1:39" s="76" customFormat="1" ht="30" customHeight="1" thickBot="1" x14ac:dyDescent="0.3">
      <c r="A730" s="1491"/>
      <c r="B730" s="1379"/>
      <c r="C730" s="1513"/>
      <c r="D730" s="1531"/>
      <c r="E730" s="1461"/>
      <c r="F730" s="62"/>
      <c r="G730" s="1293">
        <v>42982.791666666664</v>
      </c>
      <c r="H730" s="1297">
        <v>42983.21597222222</v>
      </c>
      <c r="I730" s="600"/>
      <c r="J730" s="600"/>
      <c r="K730" s="600"/>
      <c r="L730" s="111">
        <f t="shared" si="48"/>
        <v>0</v>
      </c>
      <c r="M730" s="111">
        <f t="shared" si="49"/>
        <v>0</v>
      </c>
      <c r="N730" s="111">
        <f t="shared" si="50"/>
        <v>0</v>
      </c>
      <c r="O730" s="111">
        <f t="shared" si="51"/>
        <v>0.42430555555620231</v>
      </c>
      <c r="P730" s="637"/>
      <c r="Q730" s="637"/>
      <c r="R730" s="637"/>
      <c r="S730" s="1295" t="s">
        <v>464</v>
      </c>
      <c r="T730" s="1296" t="s">
        <v>771</v>
      </c>
      <c r="U730" s="644"/>
      <c r="V730" s="201"/>
      <c r="W730" s="1283"/>
      <c r="X730" s="1281"/>
      <c r="Y730" s="202"/>
      <c r="Z730" s="201"/>
      <c r="AA730" s="249"/>
      <c r="AB730" s="326"/>
      <c r="AC730" s="1228" t="e">
        <f>VLOOKUP(B730,'AVBT_Septmber-17'!$B$18:$M$291,12,FALSE)</f>
        <v>#N/A</v>
      </c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</row>
    <row r="731" spans="1:39" s="76" customFormat="1" ht="30" customHeight="1" thickBot="1" x14ac:dyDescent="0.3">
      <c r="A731" s="1491"/>
      <c r="B731" s="1379"/>
      <c r="C731" s="1513"/>
      <c r="D731" s="1531"/>
      <c r="E731" s="1461"/>
      <c r="F731" s="62"/>
      <c r="G731" s="1293">
        <v>42982.916666666664</v>
      </c>
      <c r="H731" s="1297">
        <v>42983.21597222222</v>
      </c>
      <c r="I731" s="600"/>
      <c r="J731" s="600"/>
      <c r="K731" s="600"/>
      <c r="L731" s="111">
        <f t="shared" si="48"/>
        <v>0</v>
      </c>
      <c r="M731" s="111">
        <f t="shared" si="49"/>
        <v>0</v>
      </c>
      <c r="N731" s="111">
        <f t="shared" si="50"/>
        <v>0</v>
      </c>
      <c r="O731" s="111">
        <f t="shared" si="51"/>
        <v>0.29930555555620231</v>
      </c>
      <c r="P731" s="637"/>
      <c r="Q731" s="637"/>
      <c r="R731" s="637"/>
      <c r="S731" s="1295" t="s">
        <v>464</v>
      </c>
      <c r="T731" s="1296" t="s">
        <v>602</v>
      </c>
      <c r="U731" s="644"/>
      <c r="V731" s="201"/>
      <c r="W731" s="1283"/>
      <c r="X731" s="1281"/>
      <c r="Y731" s="202"/>
      <c r="Z731" s="201"/>
      <c r="AA731" s="249"/>
      <c r="AB731" s="326"/>
      <c r="AC731" s="1228" t="e">
        <f>VLOOKUP(B731,'AVBT_Septmber-17'!$B$18:$M$291,12,FALSE)</f>
        <v>#N/A</v>
      </c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</row>
    <row r="732" spans="1:39" s="76" customFormat="1" ht="30" customHeight="1" x14ac:dyDescent="0.25">
      <c r="A732" s="1491"/>
      <c r="B732" s="1379"/>
      <c r="C732" s="1513"/>
      <c r="D732" s="1531"/>
      <c r="E732" s="1461"/>
      <c r="F732" s="62"/>
      <c r="G732" s="1293">
        <v>42983.824305555558</v>
      </c>
      <c r="H732" s="1294">
        <v>43001.112500000003</v>
      </c>
      <c r="I732" s="600"/>
      <c r="J732" s="600"/>
      <c r="K732" s="600"/>
      <c r="L732" s="111">
        <f>IF(RIGHT(S732)="T",(+H732-G732),0)</f>
        <v>0</v>
      </c>
      <c r="M732" s="111">
        <f>IF(RIGHT(S732)="U",(+H732-G732),0)</f>
        <v>0</v>
      </c>
      <c r="N732" s="111">
        <f>IF(RIGHT(S732)="C",(+H732-G732),0)</f>
        <v>0</v>
      </c>
      <c r="O732" s="111">
        <f>IF(RIGHT(S732)="D",(+H732-G732),0)</f>
        <v>17.288194444445253</v>
      </c>
      <c r="P732" s="637"/>
      <c r="Q732" s="637"/>
      <c r="R732" s="637"/>
      <c r="S732" s="1295" t="s">
        <v>464</v>
      </c>
      <c r="T732" s="1296" t="s">
        <v>602</v>
      </c>
      <c r="U732" s="637"/>
      <c r="V732" s="201"/>
      <c r="W732" s="1027"/>
      <c r="X732" s="1021"/>
      <c r="Y732" s="202"/>
      <c r="Z732" s="201"/>
      <c r="AA732" s="249"/>
      <c r="AB732" s="326"/>
      <c r="AC732" s="1228" t="e">
        <f>VLOOKUP(B732,'AVBT_Septmber-17'!$B$18:$M$291,12,FALSE)</f>
        <v>#N/A</v>
      </c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</row>
    <row r="733" spans="1:39" s="76" customFormat="1" ht="30" customHeight="1" thickBot="1" x14ac:dyDescent="0.3">
      <c r="A733" s="381"/>
      <c r="B733" s="412"/>
      <c r="C733" s="413" t="s">
        <v>56</v>
      </c>
      <c r="D733" s="412"/>
      <c r="E733" s="85"/>
      <c r="F733" s="86" t="s">
        <v>54</v>
      </c>
      <c r="G733" s="87"/>
      <c r="H733" s="87"/>
      <c r="I733" s="86" t="s">
        <v>54</v>
      </c>
      <c r="J733" s="86" t="s">
        <v>54</v>
      </c>
      <c r="K733" s="158"/>
      <c r="L733" s="88">
        <f>SUM(L728:L732)</f>
        <v>0</v>
      </c>
      <c r="M733" s="88">
        <f>SUM(M728:M732)</f>
        <v>0</v>
      </c>
      <c r="N733" s="88">
        <f>SUM(N728:N732)</f>
        <v>0</v>
      </c>
      <c r="O733" s="88">
        <f>SUM(O728:O732)</f>
        <v>19.788888888891961</v>
      </c>
      <c r="P733" s="86" t="s">
        <v>54</v>
      </c>
      <c r="Q733" s="86" t="s">
        <v>54</v>
      </c>
      <c r="R733" s="86" t="s">
        <v>54</v>
      </c>
      <c r="S733" s="414"/>
      <c r="T733" s="415"/>
      <c r="U733" s="412"/>
      <c r="V733" s="128">
        <f>$AB$15-((N733*24))-21*24</f>
        <v>216</v>
      </c>
      <c r="W733" s="91">
        <v>125</v>
      </c>
      <c r="X733" s="92"/>
      <c r="Y733" s="636">
        <f>W733</f>
        <v>125</v>
      </c>
      <c r="Z733" s="128">
        <f>(Y733*(V733-L733*24))/V733</f>
        <v>125</v>
      </c>
      <c r="AA733" s="961">
        <f>(Z733/Y733)*100</f>
        <v>100</v>
      </c>
      <c r="AB733" s="326"/>
      <c r="AC733" s="1228" t="e">
        <f>VLOOKUP(B733,'AVBT_Septmber-17'!$B$18:$M$291,12,FALSE)</f>
        <v>#N/A</v>
      </c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</row>
    <row r="734" spans="1:39" s="76" customFormat="1" ht="30" customHeight="1" x14ac:dyDescent="0.25">
      <c r="A734" s="1371">
        <v>22</v>
      </c>
      <c r="B734" s="1339" t="s">
        <v>499</v>
      </c>
      <c r="C734" s="1346" t="s">
        <v>500</v>
      </c>
      <c r="D734" s="1523">
        <v>50</v>
      </c>
      <c r="E734" s="1349" t="s">
        <v>53</v>
      </c>
      <c r="F734" s="96" t="s">
        <v>54</v>
      </c>
      <c r="G734" s="871"/>
      <c r="H734" s="871"/>
      <c r="I734" s="96" t="s">
        <v>54</v>
      </c>
      <c r="J734" s="96" t="s">
        <v>54</v>
      </c>
      <c r="K734" s="96" t="s">
        <v>54</v>
      </c>
      <c r="L734" s="133">
        <f>IF(RIGHT(S734)="T",(+H734-G734),0)</f>
        <v>0</v>
      </c>
      <c r="M734" s="133">
        <f>IF(RIGHT(S734)="U",(+H734-G734),0)</f>
        <v>0</v>
      </c>
      <c r="N734" s="133">
        <f>IF(RIGHT(S734)="C",(+H734-G734),0)</f>
        <v>0</v>
      </c>
      <c r="O734" s="133">
        <f>IF(RIGHT(S734)="D",(+H734-G734),0)</f>
        <v>0</v>
      </c>
      <c r="P734" s="96" t="s">
        <v>54</v>
      </c>
      <c r="Q734" s="96" t="s">
        <v>54</v>
      </c>
      <c r="R734" s="96" t="s">
        <v>54</v>
      </c>
      <c r="S734" s="1260"/>
      <c r="T734" s="1272"/>
      <c r="U734" s="98"/>
      <c r="V734" s="99"/>
      <c r="W734" s="100"/>
      <c r="X734" s="100"/>
      <c r="Y734" s="1229"/>
      <c r="Z734" s="1229"/>
      <c r="AA734" s="101"/>
      <c r="AB734" s="326"/>
      <c r="AC734" s="1228" t="e">
        <f>VLOOKUP(B734,'AVBT_Septmber-17'!$B$18:$M$291,12,FALSE)</f>
        <v>#VALUE!</v>
      </c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</row>
    <row r="735" spans="1:39" s="76" customFormat="1" ht="30" customHeight="1" thickBot="1" x14ac:dyDescent="0.3">
      <c r="A735" s="1372"/>
      <c r="B735" s="1456"/>
      <c r="C735" s="1348"/>
      <c r="D735" s="1531"/>
      <c r="E735" s="1350"/>
      <c r="F735" s="77"/>
      <c r="G735" s="871"/>
      <c r="H735" s="871"/>
      <c r="I735" s="77"/>
      <c r="J735" s="77"/>
      <c r="K735" s="77"/>
      <c r="L735" s="111">
        <f>IF(RIGHT(S735)="T",(+H735-G735),0)</f>
        <v>0</v>
      </c>
      <c r="M735" s="111">
        <f>IF(RIGHT(S735)="U",(+H735-G735),0)</f>
        <v>0</v>
      </c>
      <c r="N735" s="111">
        <f>IF(RIGHT(S735)="C",(+H735-G735),0)</f>
        <v>0</v>
      </c>
      <c r="O735" s="111">
        <f>IF(RIGHT(S735)="D",(+H735-G735),0)</f>
        <v>0</v>
      </c>
      <c r="P735" s="77"/>
      <c r="Q735" s="77"/>
      <c r="R735" s="77"/>
      <c r="S735" s="1260"/>
      <c r="T735" s="1272"/>
      <c r="U735" s="122"/>
      <c r="V735" s="106"/>
      <c r="W735" s="107"/>
      <c r="X735" s="107"/>
      <c r="Y735" s="1232"/>
      <c r="Z735" s="1232"/>
      <c r="AA735" s="108"/>
      <c r="AB735" s="326"/>
      <c r="AC735" s="1228" t="e">
        <f>VLOOKUP(B735,'AVBT_Septmber-17'!$B$18:$M$291,12,FALSE)</f>
        <v>#N/A</v>
      </c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</row>
    <row r="736" spans="1:39" s="76" customFormat="1" ht="30" customHeight="1" thickBot="1" x14ac:dyDescent="0.3">
      <c r="A736" s="639"/>
      <c r="B736" s="640"/>
      <c r="C736" s="84" t="s">
        <v>56</v>
      </c>
      <c r="D736" s="83"/>
      <c r="E736" s="85"/>
      <c r="F736" s="86" t="s">
        <v>54</v>
      </c>
      <c r="G736" s="87"/>
      <c r="H736" s="87"/>
      <c r="I736" s="86" t="s">
        <v>54</v>
      </c>
      <c r="J736" s="86" t="s">
        <v>54</v>
      </c>
      <c r="K736" s="158"/>
      <c r="L736" s="88">
        <f>SUM(L734:L735)</f>
        <v>0</v>
      </c>
      <c r="M736" s="88">
        <f>SUM(M734:M735)</f>
        <v>0</v>
      </c>
      <c r="N736" s="88">
        <f>SUM(N734:N735)</f>
        <v>0</v>
      </c>
      <c r="O736" s="88">
        <f>SUM(O734:O735)</f>
        <v>0</v>
      </c>
      <c r="P736" s="86" t="s">
        <v>54</v>
      </c>
      <c r="Q736" s="86" t="s">
        <v>54</v>
      </c>
      <c r="R736" s="86" t="s">
        <v>54</v>
      </c>
      <c r="S736" s="641"/>
      <c r="T736" s="642"/>
      <c r="U736" s="83"/>
      <c r="V736" s="128">
        <f>$AB$15-((N736*24))</f>
        <v>720</v>
      </c>
      <c r="W736" s="197">
        <v>50</v>
      </c>
      <c r="X736" s="185"/>
      <c r="Y736" s="198">
        <f>W736</f>
        <v>50</v>
      </c>
      <c r="Z736" s="128">
        <f>(Y736*(V736-L736*24))/V736</f>
        <v>50</v>
      </c>
      <c r="AA736" s="95">
        <f>(Z736/Y736)*100</f>
        <v>100</v>
      </c>
      <c r="AB736" s="326"/>
      <c r="AC736" s="1228" t="e">
        <f>VLOOKUP(B736,'AVBT_Septmber-17'!$B$18:$M$291,12,FALSE)</f>
        <v>#N/A</v>
      </c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</row>
    <row r="737" spans="1:39" s="76" customFormat="1" ht="30" customHeight="1" x14ac:dyDescent="0.25">
      <c r="A737" s="1371">
        <v>23</v>
      </c>
      <c r="B737" s="1339" t="s">
        <v>501</v>
      </c>
      <c r="C737" s="1346" t="s">
        <v>502</v>
      </c>
      <c r="D737" s="1523">
        <v>125</v>
      </c>
      <c r="E737" s="1030" t="s">
        <v>53</v>
      </c>
      <c r="F737" s="62" t="s">
        <v>54</v>
      </c>
      <c r="G737" s="869"/>
      <c r="H737" s="870"/>
      <c r="I737" s="358"/>
      <c r="J737" s="358"/>
      <c r="K737" s="358"/>
      <c r="L737" s="133">
        <f>IF(RIGHT(S737)="T",(+H737-G737),0)</f>
        <v>0</v>
      </c>
      <c r="M737" s="133">
        <f>IF(RIGHT(S737)="U",(+H737-G737),0)</f>
        <v>0</v>
      </c>
      <c r="N737" s="133">
        <f>IF(RIGHT(S737)="C",(+H737-G737),0)</f>
        <v>0</v>
      </c>
      <c r="O737" s="133">
        <f>IF(RIGHT(S737)="D",(+H737-G737),0)</f>
        <v>0</v>
      </c>
      <c r="P737" s="78">
        <v>42510.316666666666</v>
      </c>
      <c r="Q737" s="626"/>
      <c r="R737" s="626"/>
      <c r="S737" s="622"/>
      <c r="T737" s="623"/>
      <c r="U737" s="626"/>
      <c r="V737" s="125"/>
      <c r="W737" s="1026"/>
      <c r="X737" s="1020"/>
      <c r="Y737" s="126"/>
      <c r="Z737" s="125"/>
      <c r="AA737" s="127"/>
      <c r="AB737" s="326"/>
      <c r="AC737" s="1228" t="e">
        <f>VLOOKUP(B737,'AVBT_Septmber-17'!$B$18:$M$291,12,FALSE)</f>
        <v>#VALUE!</v>
      </c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</row>
    <row r="738" spans="1:39" s="76" customFormat="1" ht="30" customHeight="1" x14ac:dyDescent="0.25">
      <c r="A738" s="1372"/>
      <c r="B738" s="1373"/>
      <c r="C738" s="1348"/>
      <c r="D738" s="1524"/>
      <c r="E738" s="1033"/>
      <c r="F738" s="77"/>
      <c r="G738" s="78"/>
      <c r="H738" s="78"/>
      <c r="I738" s="360"/>
      <c r="J738" s="360"/>
      <c r="K738" s="360"/>
      <c r="L738" s="111">
        <f>IF(RIGHT(S738)="T",(+H738-G738),0)</f>
        <v>0</v>
      </c>
      <c r="M738" s="111">
        <f>IF(RIGHT(S738)="U",(+H738-G738),0)</f>
        <v>0</v>
      </c>
      <c r="N738" s="111">
        <f>IF(RIGHT(S738)="C",(+H738-G738),0)</f>
        <v>0</v>
      </c>
      <c r="O738" s="111">
        <f>IF(RIGHT(S738)="D",(+H738-G738),0)</f>
        <v>0</v>
      </c>
      <c r="P738" s="643"/>
      <c r="Q738" s="644"/>
      <c r="R738" s="644"/>
      <c r="S738" s="622"/>
      <c r="T738" s="623"/>
      <c r="U738" s="644"/>
      <c r="V738" s="201"/>
      <c r="W738" s="1027"/>
      <c r="X738" s="1021"/>
      <c r="Y738" s="202"/>
      <c r="Z738" s="201"/>
      <c r="AA738" s="249"/>
      <c r="AB738" s="326"/>
      <c r="AC738" s="1228" t="e">
        <f>VLOOKUP(B738,'AVBT_Septmber-17'!$B$18:$M$291,12,FALSE)</f>
        <v>#N/A</v>
      </c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</row>
    <row r="739" spans="1:39" s="76" customFormat="1" ht="30" customHeight="1" thickBot="1" x14ac:dyDescent="0.3">
      <c r="A739" s="639"/>
      <c r="B739" s="640"/>
      <c r="C739" s="84" t="s">
        <v>56</v>
      </c>
      <c r="D739" s="83"/>
      <c r="E739" s="85"/>
      <c r="F739" s="86" t="s">
        <v>54</v>
      </c>
      <c r="G739" s="87"/>
      <c r="H739" s="87"/>
      <c r="I739" s="86" t="s">
        <v>54</v>
      </c>
      <c r="J739" s="86" t="s">
        <v>54</v>
      </c>
      <c r="K739" s="158"/>
      <c r="L739" s="88">
        <f>SUM(L737:L738)</f>
        <v>0</v>
      </c>
      <c r="M739" s="88">
        <f>SUM(M737:M738)</f>
        <v>0</v>
      </c>
      <c r="N739" s="88">
        <f>SUM(N737:N738)</f>
        <v>0</v>
      </c>
      <c r="O739" s="88">
        <f>SUM(O737:O738)</f>
        <v>0</v>
      </c>
      <c r="P739" s="78">
        <v>42518.763194444444</v>
      </c>
      <c r="Q739" s="88">
        <f>SUM(Q737:Q738)</f>
        <v>0</v>
      </c>
      <c r="R739" s="88">
        <f>SUM(R737:R738)</f>
        <v>0</v>
      </c>
      <c r="S739" s="645"/>
      <c r="T739" s="646"/>
      <c r="U739" s="83"/>
      <c r="V739" s="128">
        <f>$AB$15-((N739*24))</f>
        <v>720</v>
      </c>
      <c r="W739" s="197">
        <v>125</v>
      </c>
      <c r="X739" s="185"/>
      <c r="Y739" s="198">
        <f>W739</f>
        <v>125</v>
      </c>
      <c r="Z739" s="128">
        <f>(Y739*(V739-L739*24))/V739</f>
        <v>125</v>
      </c>
      <c r="AA739" s="95">
        <f>(Z739/Y739)*100</f>
        <v>100</v>
      </c>
      <c r="AB739" s="326"/>
      <c r="AC739" s="1228" t="e">
        <f>VLOOKUP(B739,'AVBT_Septmber-17'!$B$18:$M$291,12,FALSE)</f>
        <v>#N/A</v>
      </c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</row>
    <row r="740" spans="1:39" s="76" customFormat="1" ht="30" customHeight="1" thickBot="1" x14ac:dyDescent="0.3">
      <c r="A740" s="1363">
        <v>24</v>
      </c>
      <c r="B740" s="1339" t="s">
        <v>503</v>
      </c>
      <c r="C740" s="1346" t="s">
        <v>504</v>
      </c>
      <c r="D740" s="1523">
        <v>240</v>
      </c>
      <c r="E740" s="1349" t="s">
        <v>53</v>
      </c>
      <c r="F740" s="396" t="s">
        <v>54</v>
      </c>
      <c r="G740" s="1293">
        <v>42993.62222222222</v>
      </c>
      <c r="H740" s="1294">
        <v>42995.398611111108</v>
      </c>
      <c r="I740" s="397"/>
      <c r="J740" s="397"/>
      <c r="K740" s="397"/>
      <c r="L740" s="111">
        <f>IF(RIGHT(S740)="T",(+H740-G740),0)</f>
        <v>0</v>
      </c>
      <c r="M740" s="111">
        <f>IF(RIGHT(S740)="U",(+H740-G740),0)</f>
        <v>0</v>
      </c>
      <c r="N740" s="111">
        <f>IF(RIGHT(S740)="C",(+H740-G740),0)</f>
        <v>0</v>
      </c>
      <c r="O740" s="133">
        <f>IF(RIGHT(S740)="D",(+H740-G740),0)</f>
        <v>1.7763888888875954</v>
      </c>
      <c r="P740" s="629"/>
      <c r="Q740" s="629"/>
      <c r="R740" s="629"/>
      <c r="S740" s="1295" t="s">
        <v>464</v>
      </c>
      <c r="T740" s="1296" t="s">
        <v>772</v>
      </c>
      <c r="U740" s="626"/>
      <c r="V740" s="125"/>
      <c r="W740" s="1026"/>
      <c r="X740" s="1020"/>
      <c r="Y740" s="126"/>
      <c r="Z740" s="125"/>
      <c r="AA740" s="127"/>
      <c r="AB740" s="326"/>
      <c r="AC740" s="1228" t="e">
        <f>VLOOKUP(B740,'AVBT_Septmber-17'!$B$18:$M$291,12,FALSE)</f>
        <v>#VALUE!</v>
      </c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</row>
    <row r="741" spans="1:39" s="76" customFormat="1" ht="30" customHeight="1" thickBot="1" x14ac:dyDescent="0.3">
      <c r="A741" s="1364"/>
      <c r="B741" s="1379"/>
      <c r="C741" s="1513"/>
      <c r="D741" s="1531"/>
      <c r="E741" s="1461"/>
      <c r="F741" s="217"/>
      <c r="G741" s="871"/>
      <c r="H741" s="871"/>
      <c r="I741" s="630"/>
      <c r="J741" s="630"/>
      <c r="K741" s="630"/>
      <c r="L741" s="111">
        <f>IF(RIGHT(S741)="T",(+H741-G741),0)</f>
        <v>0</v>
      </c>
      <c r="M741" s="111">
        <f>IF(RIGHT(S741)="U",(+H741-G741),0)</f>
        <v>0</v>
      </c>
      <c r="N741" s="111">
        <f>IF(RIGHT(S741)="C",(+H741-G741),0)</f>
        <v>0</v>
      </c>
      <c r="O741" s="111">
        <f>IF(RIGHT(S741)="D",(+H741-G741),0)</f>
        <v>0</v>
      </c>
      <c r="P741" s="631"/>
      <c r="Q741" s="631"/>
      <c r="R741" s="631"/>
      <c r="S741" s="1260"/>
      <c r="T741" s="1272"/>
      <c r="U741" s="662"/>
      <c r="V741" s="201"/>
      <c r="W741" s="1027"/>
      <c r="X741" s="1021"/>
      <c r="Y741" s="202"/>
      <c r="Z741" s="201"/>
      <c r="AA741" s="203"/>
      <c r="AB741" s="326"/>
      <c r="AC741" s="1228" t="e">
        <f>VLOOKUP(B741,'AVBT_Septmber-17'!$B$18:$M$291,12,FALSE)</f>
        <v>#N/A</v>
      </c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</row>
    <row r="742" spans="1:39" s="76" customFormat="1" ht="30" customHeight="1" thickBot="1" x14ac:dyDescent="0.3">
      <c r="A742" s="639"/>
      <c r="B742" s="640"/>
      <c r="C742" s="84" t="s">
        <v>56</v>
      </c>
      <c r="D742" s="83"/>
      <c r="E742" s="85"/>
      <c r="F742" s="86" t="s">
        <v>54</v>
      </c>
      <c r="G742" s="87"/>
      <c r="H742" s="87"/>
      <c r="I742" s="86" t="s">
        <v>54</v>
      </c>
      <c r="J742" s="86" t="s">
        <v>54</v>
      </c>
      <c r="K742" s="158"/>
      <c r="L742" s="144">
        <f>SUM(L740:L741)</f>
        <v>0</v>
      </c>
      <c r="M742" s="144">
        <f>SUM(M740:M741)</f>
        <v>0</v>
      </c>
      <c r="N742" s="144">
        <f>SUM(N740:N741)</f>
        <v>0</v>
      </c>
      <c r="O742" s="144">
        <f>SUM(O740:O741)</f>
        <v>1.7763888888875954</v>
      </c>
      <c r="P742" s="88">
        <f>SUM(P739:P740)</f>
        <v>42518.763194444444</v>
      </c>
      <c r="Q742" s="88">
        <f>SUM(Q739:Q740)</f>
        <v>0</v>
      </c>
      <c r="R742" s="88">
        <f>SUM(R739:R740)</f>
        <v>0</v>
      </c>
      <c r="S742" s="645"/>
      <c r="T742" s="645"/>
      <c r="U742" s="83"/>
      <c r="V742" s="206">
        <f>$AB$15-((N742*24))</f>
        <v>720</v>
      </c>
      <c r="W742" s="1046">
        <v>240</v>
      </c>
      <c r="X742" s="1053"/>
      <c r="Y742" s="207">
        <f>W742</f>
        <v>240</v>
      </c>
      <c r="Z742" s="206">
        <f>(Y742*(V742-L742*24))/V742</f>
        <v>240</v>
      </c>
      <c r="AA742" s="208">
        <f>(Z742/Y742)*100</f>
        <v>100</v>
      </c>
      <c r="AB742" s="326"/>
      <c r="AC742" s="1228" t="e">
        <f>VLOOKUP(B742,'AVBT_Septmber-17'!$B$18:$M$291,12,FALSE)</f>
        <v>#N/A</v>
      </c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</row>
    <row r="743" spans="1:39" s="102" customFormat="1" ht="30" customHeight="1" x14ac:dyDescent="0.25">
      <c r="A743" s="562">
        <v>25</v>
      </c>
      <c r="B743" s="647" t="s">
        <v>505</v>
      </c>
      <c r="C743" s="648" t="s">
        <v>506</v>
      </c>
      <c r="D743" s="649"/>
      <c r="E743" s="258" t="s">
        <v>53</v>
      </c>
      <c r="F743" s="96" t="s">
        <v>54</v>
      </c>
      <c r="G743" s="78"/>
      <c r="H743" s="78"/>
      <c r="I743" s="96" t="s">
        <v>54</v>
      </c>
      <c r="J743" s="96" t="s">
        <v>54</v>
      </c>
      <c r="K743" s="96" t="s">
        <v>54</v>
      </c>
      <c r="L743" s="209">
        <f>IF(RIGHT(S743)="T",(+H743-G743),0)</f>
        <v>0</v>
      </c>
      <c r="M743" s="209">
        <f>IF(RIGHT(S743)="U",(+H743-G743),0)</f>
        <v>0</v>
      </c>
      <c r="N743" s="209">
        <f>IF(RIGHT(S743)="C",(+H743-G743),0)</f>
        <v>0</v>
      </c>
      <c r="O743" s="209">
        <f>IF(RIGHT(S743)="D",(+H743-G743),0)</f>
        <v>0</v>
      </c>
      <c r="P743" s="96" t="s">
        <v>54</v>
      </c>
      <c r="Q743" s="96" t="s">
        <v>54</v>
      </c>
      <c r="R743" s="96" t="s">
        <v>54</v>
      </c>
      <c r="S743" s="79"/>
      <c r="T743" s="623"/>
      <c r="U743" s="98"/>
      <c r="V743" s="199"/>
      <c r="W743" s="200"/>
      <c r="X743" s="200"/>
      <c r="Y743" s="1233"/>
      <c r="Z743" s="1233"/>
      <c r="AA743" s="193"/>
      <c r="AC743" s="1228" t="e">
        <f>VLOOKUP(B743,'AVBT_Septmber-17'!$B$18:$M$291,12,FALSE)</f>
        <v>#VALUE!</v>
      </c>
    </row>
    <row r="744" spans="1:39" s="38" customFormat="1" ht="30" customHeight="1" thickBot="1" x14ac:dyDescent="0.3">
      <c r="A744" s="650"/>
      <c r="B744" s="83"/>
      <c r="C744" s="84" t="s">
        <v>56</v>
      </c>
      <c r="D744" s="83"/>
      <c r="E744" s="85"/>
      <c r="F744" s="86" t="s">
        <v>54</v>
      </c>
      <c r="G744" s="87"/>
      <c r="H744" s="87"/>
      <c r="I744" s="86" t="s">
        <v>54</v>
      </c>
      <c r="J744" s="86" t="s">
        <v>54</v>
      </c>
      <c r="K744" s="158"/>
      <c r="L744" s="88">
        <f>SUM(L743:L743)</f>
        <v>0</v>
      </c>
      <c r="M744" s="88">
        <f>SUM(M743:M743)</f>
        <v>0</v>
      </c>
      <c r="N744" s="88">
        <f>SUM(N743:N743)</f>
        <v>0</v>
      </c>
      <c r="O744" s="88">
        <f>SUM(O743:O743)</f>
        <v>0</v>
      </c>
      <c r="P744" s="86" t="s">
        <v>54</v>
      </c>
      <c r="Q744" s="86" t="s">
        <v>54</v>
      </c>
      <c r="R744" s="86" t="s">
        <v>54</v>
      </c>
      <c r="S744" s="195"/>
      <c r="T744" s="116"/>
      <c r="U744" s="83"/>
      <c r="V744" s="128">
        <f>$AB$15-((N744*24))</f>
        <v>720</v>
      </c>
      <c r="W744" s="197">
        <v>50</v>
      </c>
      <c r="X744" s="185"/>
      <c r="Y744" s="198">
        <f>W744</f>
        <v>50</v>
      </c>
      <c r="Z744" s="128">
        <f>(Y744*(V744-L744*24))/V744</f>
        <v>50</v>
      </c>
      <c r="AA744" s="95">
        <f>(Z744/Y744)*100</f>
        <v>100</v>
      </c>
      <c r="AB744" s="102"/>
      <c r="AC744" s="1228" t="e">
        <f>VLOOKUP(B744,'AVBT_Septmber-17'!$B$18:$M$291,12,FALSE)</f>
        <v>#N/A</v>
      </c>
    </row>
    <row r="745" spans="1:39" s="76" customFormat="1" ht="30" customHeight="1" thickBot="1" x14ac:dyDescent="0.3">
      <c r="A745" s="1363">
        <v>26</v>
      </c>
      <c r="B745" s="1339" t="s">
        <v>507</v>
      </c>
      <c r="C745" s="1346" t="s">
        <v>508</v>
      </c>
      <c r="D745" s="1523">
        <v>80</v>
      </c>
      <c r="E745" s="1384" t="s">
        <v>53</v>
      </c>
      <c r="F745" s="396" t="s">
        <v>54</v>
      </c>
      <c r="G745" s="869"/>
      <c r="H745" s="870"/>
      <c r="I745" s="96" t="s">
        <v>54</v>
      </c>
      <c r="J745" s="96" t="s">
        <v>54</v>
      </c>
      <c r="K745" s="96" t="s">
        <v>54</v>
      </c>
      <c r="L745" s="111">
        <f>IF(RIGHT(S745)="T",(+H745-G745),0)</f>
        <v>0</v>
      </c>
      <c r="M745" s="111">
        <f>IF(RIGHT(S745)="U",(+H745-G745),0)</f>
        <v>0</v>
      </c>
      <c r="N745" s="111">
        <f>IF(RIGHT(S745)="C",(+H745-G745),0)</f>
        <v>0</v>
      </c>
      <c r="O745" s="437">
        <f>IF(RIGHT(S745)="D",(+H745-G745),0)</f>
        <v>0</v>
      </c>
      <c r="P745" s="96" t="s">
        <v>54</v>
      </c>
      <c r="Q745" s="96" t="s">
        <v>54</v>
      </c>
      <c r="R745" s="96" t="s">
        <v>54</v>
      </c>
      <c r="S745" s="622"/>
      <c r="T745" s="623"/>
      <c r="U745" s="66"/>
      <c r="V745" s="125"/>
      <c r="W745" s="1026"/>
      <c r="X745" s="1020"/>
      <c r="Y745" s="126"/>
      <c r="Z745" s="125"/>
      <c r="AA745" s="127"/>
      <c r="AB745" s="326"/>
      <c r="AC745" s="1228" t="e">
        <f>VLOOKUP(B745,'AVBT_Septmber-17'!$B$18:$M$291,12,FALSE)</f>
        <v>#VALUE!</v>
      </c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</row>
    <row r="746" spans="1:39" s="76" customFormat="1" ht="30" customHeight="1" thickBot="1" x14ac:dyDescent="0.3">
      <c r="A746" s="1533"/>
      <c r="B746" s="1456"/>
      <c r="C746" s="1347"/>
      <c r="D746" s="1532"/>
      <c r="E746" s="1390"/>
      <c r="F746" s="217"/>
      <c r="G746" s="78"/>
      <c r="H746" s="78"/>
      <c r="I746" s="77"/>
      <c r="J746" s="77"/>
      <c r="K746" s="77"/>
      <c r="L746" s="111">
        <f>IF(RIGHT(S746)="T",(+H746-G746),0)</f>
        <v>0</v>
      </c>
      <c r="M746" s="111">
        <f>IF(RIGHT(S746)="U",(+H746-G746),0)</f>
        <v>0</v>
      </c>
      <c r="N746" s="111">
        <f>IF(RIGHT(S746)="C",(+H746-G746),0)</f>
        <v>0</v>
      </c>
      <c r="O746" s="111">
        <f>IF(RIGHT(S746)="D",(+H746-G746),0)</f>
        <v>0</v>
      </c>
      <c r="P746" s="77"/>
      <c r="Q746" s="77"/>
      <c r="R746" s="651"/>
      <c r="S746" s="622"/>
      <c r="T746" s="623"/>
      <c r="U746" s="857"/>
      <c r="V746" s="858"/>
      <c r="W746" s="859"/>
      <c r="X746" s="860"/>
      <c r="Y746" s="861"/>
      <c r="Z746" s="858"/>
      <c r="AA746" s="862"/>
      <c r="AB746" s="326"/>
      <c r="AC746" s="1228" t="e">
        <f>VLOOKUP(B746,'AVBT_Septmber-17'!$B$18:$M$291,12,FALSE)</f>
        <v>#N/A</v>
      </c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</row>
    <row r="747" spans="1:39" s="76" customFormat="1" ht="30" customHeight="1" thickBot="1" x14ac:dyDescent="0.3">
      <c r="A747" s="650"/>
      <c r="B747" s="412"/>
      <c r="C747" s="413" t="s">
        <v>56</v>
      </c>
      <c r="D747" s="412"/>
      <c r="E747" s="177"/>
      <c r="F747" s="86" t="s">
        <v>54</v>
      </c>
      <c r="G747" s="87"/>
      <c r="H747" s="87"/>
      <c r="I747" s="86" t="s">
        <v>54</v>
      </c>
      <c r="J747" s="86" t="s">
        <v>54</v>
      </c>
      <c r="K747" s="86" t="s">
        <v>54</v>
      </c>
      <c r="L747" s="88">
        <f>SUM(L745:L746)</f>
        <v>0</v>
      </c>
      <c r="M747" s="88">
        <f>SUM(M745:M746)</f>
        <v>0</v>
      </c>
      <c r="N747" s="88">
        <f>SUM(N745:N746)</f>
        <v>0</v>
      </c>
      <c r="O747" s="88">
        <f>SUM(O745:O746)</f>
        <v>0</v>
      </c>
      <c r="P747" s="86" t="s">
        <v>54</v>
      </c>
      <c r="Q747" s="86" t="s">
        <v>54</v>
      </c>
      <c r="R747" s="652" t="s">
        <v>54</v>
      </c>
      <c r="S747" s="653"/>
      <c r="T747" s="654"/>
      <c r="U747" s="66"/>
      <c r="V747" s="277">
        <f>$AB$15-((N747*24))</f>
        <v>720</v>
      </c>
      <c r="W747" s="278">
        <v>80</v>
      </c>
      <c r="X747" s="279"/>
      <c r="Y747" s="280">
        <f>W747</f>
        <v>80</v>
      </c>
      <c r="Z747" s="277">
        <f>(Y747*(V747-L747*24))/V747</f>
        <v>80</v>
      </c>
      <c r="AA747" s="281">
        <f>(Z747/Y747)*100</f>
        <v>100</v>
      </c>
      <c r="AB747" s="326"/>
      <c r="AC747" s="1228" t="e">
        <f>VLOOKUP(B747,'AVBT_Septmber-17'!$B$18:$M$291,12,FALSE)</f>
        <v>#N/A</v>
      </c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</row>
    <row r="748" spans="1:39" s="76" customFormat="1" ht="30" customHeight="1" thickBot="1" x14ac:dyDescent="0.3">
      <c r="A748" s="1363">
        <v>27</v>
      </c>
      <c r="B748" s="1339" t="s">
        <v>509</v>
      </c>
      <c r="C748" s="1346" t="s">
        <v>510</v>
      </c>
      <c r="D748" s="1523">
        <v>240</v>
      </c>
      <c r="E748" s="1349" t="s">
        <v>53</v>
      </c>
      <c r="F748" s="396" t="s">
        <v>54</v>
      </c>
      <c r="G748" s="78"/>
      <c r="H748" s="78"/>
      <c r="I748" s="397"/>
      <c r="J748" s="397"/>
      <c r="K748" s="397"/>
      <c r="L748" s="111">
        <f>IF(RIGHT(S748)="T",(+H748-G748),0)</f>
        <v>0</v>
      </c>
      <c r="M748" s="111">
        <f>IF(RIGHT(S748)="U",(+H748-G748),0)</f>
        <v>0</v>
      </c>
      <c r="N748" s="111">
        <f>IF(RIGHT(S748)="C",(+H748-G748),0)</f>
        <v>0</v>
      </c>
      <c r="O748" s="133">
        <f>IF(RIGHT(S748)="D",(+H748-G748),0)</f>
        <v>0</v>
      </c>
      <c r="P748" s="629"/>
      <c r="Q748" s="629"/>
      <c r="R748" s="629"/>
      <c r="S748" s="622"/>
      <c r="T748" s="623"/>
      <c r="U748" s="626"/>
      <c r="V748" s="125"/>
      <c r="W748" s="1026"/>
      <c r="X748" s="1020"/>
      <c r="Y748" s="126"/>
      <c r="Z748" s="125"/>
      <c r="AA748" s="127"/>
      <c r="AB748" s="326"/>
      <c r="AC748" s="1228" t="e">
        <f>VLOOKUP(B748,'AVBT_Septmber-17'!$B$18:$M$291,12,FALSE)</f>
        <v>#VALUE!</v>
      </c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</row>
    <row r="749" spans="1:39" s="76" customFormat="1" ht="30" customHeight="1" thickBot="1" x14ac:dyDescent="0.3">
      <c r="A749" s="1512"/>
      <c r="B749" s="1373"/>
      <c r="C749" s="1348"/>
      <c r="D749" s="1524"/>
      <c r="E749" s="1350"/>
      <c r="F749" s="217"/>
      <c r="G749" s="78"/>
      <c r="H749" s="78"/>
      <c r="I749" s="630"/>
      <c r="J749" s="630"/>
      <c r="K749" s="630"/>
      <c r="L749" s="111">
        <f>IF(RIGHT(S749)="T",(+H749-G749),0)</f>
        <v>0</v>
      </c>
      <c r="M749" s="111">
        <f>IF(RIGHT(S749)="U",(+H749-G749),0)</f>
        <v>0</v>
      </c>
      <c r="N749" s="111">
        <f>IF(RIGHT(S749)="C",(+H749-G749),0)</f>
        <v>0</v>
      </c>
      <c r="O749" s="111">
        <f>IF(RIGHT(S749)="D",(+H749-G749),0)</f>
        <v>0</v>
      </c>
      <c r="P749" s="631"/>
      <c r="Q749" s="631"/>
      <c r="R749" s="631"/>
      <c r="S749" s="622"/>
      <c r="T749" s="623"/>
      <c r="U749" s="662"/>
      <c r="V749" s="201"/>
      <c r="W749" s="1027"/>
      <c r="X749" s="1021"/>
      <c r="Y749" s="202"/>
      <c r="Z749" s="201"/>
      <c r="AA749" s="203"/>
      <c r="AB749" s="326"/>
      <c r="AC749" s="1228" t="e">
        <f>VLOOKUP(B749,'AVBT_Septmber-17'!$B$18:$M$291,12,FALSE)</f>
        <v>#N/A</v>
      </c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</row>
    <row r="750" spans="1:39" s="656" customFormat="1" ht="30" customHeight="1" thickBot="1" x14ac:dyDescent="0.3">
      <c r="A750" s="639"/>
      <c r="B750" s="640"/>
      <c r="C750" s="83" t="s">
        <v>56</v>
      </c>
      <c r="D750" s="83"/>
      <c r="E750" s="85"/>
      <c r="F750" s="86" t="s">
        <v>54</v>
      </c>
      <c r="G750" s="87"/>
      <c r="H750" s="87"/>
      <c r="I750" s="86" t="s">
        <v>54</v>
      </c>
      <c r="J750" s="86" t="s">
        <v>54</v>
      </c>
      <c r="K750" s="85"/>
      <c r="L750" s="144">
        <f>SUM(L748:L749)</f>
        <v>0</v>
      </c>
      <c r="M750" s="144">
        <f>SUM(M748:M749)</f>
        <v>0</v>
      </c>
      <c r="N750" s="144">
        <f>SUM(N748:N749)</f>
        <v>0</v>
      </c>
      <c r="O750" s="144">
        <f>SUM(O748:O749)</f>
        <v>0</v>
      </c>
      <c r="P750" s="88">
        <f>SUM(P747:P748)</f>
        <v>0</v>
      </c>
      <c r="Q750" s="88">
        <f>SUM(Q747:Q748)</f>
        <v>0</v>
      </c>
      <c r="R750" s="88">
        <f>SUM(R747:R748)</f>
        <v>0</v>
      </c>
      <c r="S750" s="645"/>
      <c r="T750" s="645"/>
      <c r="U750" s="83"/>
      <c r="V750" s="128">
        <f>$AB$15-((N750*24))</f>
        <v>720</v>
      </c>
      <c r="W750" s="863">
        <v>240</v>
      </c>
      <c r="X750" s="266"/>
      <c r="Y750" s="636">
        <f>W750</f>
        <v>240</v>
      </c>
      <c r="Z750" s="123">
        <f>(Y750*(V750-R750*24))/V750</f>
        <v>240</v>
      </c>
      <c r="AA750" s="961">
        <f>(Z750/Y750)*100</f>
        <v>100</v>
      </c>
      <c r="AB750" s="655"/>
      <c r="AC750" s="1228" t="e">
        <f>VLOOKUP(B750,'AVBT_Septmber-17'!$B$18:$M$291,12,FALSE)</f>
        <v>#N/A</v>
      </c>
      <c r="AD750" s="228"/>
      <c r="AE750" s="228"/>
      <c r="AF750" s="228"/>
      <c r="AG750" s="228"/>
      <c r="AH750" s="228"/>
      <c r="AI750" s="228"/>
      <c r="AJ750" s="228"/>
      <c r="AK750" s="228"/>
      <c r="AL750" s="228"/>
      <c r="AM750" s="228"/>
    </row>
    <row r="751" spans="1:39" s="76" customFormat="1" ht="30" customHeight="1" thickBot="1" x14ac:dyDescent="0.3">
      <c r="A751" s="628">
        <v>28</v>
      </c>
      <c r="B751" s="393" t="s">
        <v>511</v>
      </c>
      <c r="C751" s="394" t="s">
        <v>512</v>
      </c>
      <c r="D751" s="278">
        <v>125</v>
      </c>
      <c r="E751" s="395" t="s">
        <v>53</v>
      </c>
      <c r="F751" s="396" t="s">
        <v>54</v>
      </c>
      <c r="G751" s="399"/>
      <c r="H751" s="399"/>
      <c r="I751" s="397"/>
      <c r="J751" s="397"/>
      <c r="K751" s="397"/>
      <c r="L751" s="629"/>
      <c r="M751" s="482"/>
      <c r="N751" s="482"/>
      <c r="O751" s="629"/>
      <c r="P751" s="629"/>
      <c r="Q751" s="629"/>
      <c r="R751" s="629"/>
      <c r="S751" s="629"/>
      <c r="T751" s="634"/>
      <c r="U751" s="629"/>
      <c r="V751" s="277">
        <f>$AB$15-((N751*24))</f>
        <v>720</v>
      </c>
      <c r="W751" s="278">
        <v>125</v>
      </c>
      <c r="X751" s="279"/>
      <c r="Y751" s="280">
        <f>W751</f>
        <v>125</v>
      </c>
      <c r="Z751" s="277">
        <f>(Y751*(V751-L751*24))/V751</f>
        <v>125</v>
      </c>
      <c r="AA751" s="281">
        <f>(Z751/Y751)*100</f>
        <v>100</v>
      </c>
      <c r="AB751" s="326"/>
      <c r="AC751" s="1228" t="e">
        <f>VLOOKUP(B751,'AVBT_Septmber-17'!$B$18:$M$291,12,FALSE)</f>
        <v>#VALUE!</v>
      </c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</row>
    <row r="752" spans="1:39" s="102" customFormat="1" ht="30" customHeight="1" thickBot="1" x14ac:dyDescent="0.3">
      <c r="A752" s="1371">
        <v>29</v>
      </c>
      <c r="B752" s="1534" t="s">
        <v>513</v>
      </c>
      <c r="C752" s="1346" t="s">
        <v>514</v>
      </c>
      <c r="D752" s="1523">
        <v>125</v>
      </c>
      <c r="E752" s="1349" t="s">
        <v>53</v>
      </c>
      <c r="F752" s="96" t="s">
        <v>54</v>
      </c>
      <c r="G752" s="1293">
        <v>42979</v>
      </c>
      <c r="H752" s="1294">
        <v>42979.172222222223</v>
      </c>
      <c r="I752" s="96" t="s">
        <v>54</v>
      </c>
      <c r="J752" s="96" t="s">
        <v>54</v>
      </c>
      <c r="K752" s="96" t="s">
        <v>54</v>
      </c>
      <c r="L752" s="111">
        <f>IF(RIGHT(S752)="T",(+H752-G752),0)</f>
        <v>0</v>
      </c>
      <c r="M752" s="111">
        <f>IF(RIGHT(S752)="U",(+H752-G752),0)</f>
        <v>0</v>
      </c>
      <c r="N752" s="111">
        <f>IF(RIGHT(S752)="C",(+H752-G752),0)</f>
        <v>0</v>
      </c>
      <c r="O752" s="111">
        <f>IF(RIGHT(S752)="D",(+H752-G752),0)</f>
        <v>0.17222222222335404</v>
      </c>
      <c r="P752" s="96" t="s">
        <v>54</v>
      </c>
      <c r="Q752" s="96" t="s">
        <v>54</v>
      </c>
      <c r="R752" s="96" t="s">
        <v>54</v>
      </c>
      <c r="S752" s="1295" t="s">
        <v>464</v>
      </c>
      <c r="T752" s="1296" t="s">
        <v>602</v>
      </c>
      <c r="U752" s="264"/>
      <c r="V752" s="99"/>
      <c r="W752" s="100"/>
      <c r="X752" s="100"/>
      <c r="Y752" s="1229"/>
      <c r="Z752" s="1229"/>
      <c r="AA752" s="101"/>
      <c r="AC752" s="1228" t="e">
        <f>VLOOKUP(B752,'AVBT_Septmber-17'!$B$18:$M$291,12,FALSE)</f>
        <v>#VALUE!</v>
      </c>
    </row>
    <row r="753" spans="1:39" s="102" customFormat="1" ht="30" customHeight="1" thickBot="1" x14ac:dyDescent="0.3">
      <c r="A753" s="1491"/>
      <c r="B753" s="1535"/>
      <c r="C753" s="1513"/>
      <c r="D753" s="1531"/>
      <c r="E753" s="1461"/>
      <c r="F753" s="96"/>
      <c r="G753" s="871"/>
      <c r="H753" s="871"/>
      <c r="I753" s="96"/>
      <c r="J753" s="96"/>
      <c r="K753" s="96"/>
      <c r="L753" s="111">
        <f>IF(RIGHT(S753)="T",(+H753-G753),0)</f>
        <v>0</v>
      </c>
      <c r="M753" s="111">
        <f>IF(RIGHT(S753)="U",(+H753-G753),0)</f>
        <v>0</v>
      </c>
      <c r="N753" s="111">
        <f>IF(RIGHT(S753)="C",(+H753-G753),0)</f>
        <v>0</v>
      </c>
      <c r="O753" s="111">
        <f>IF(RIGHT(S753)="D",(+H753-G753),0)</f>
        <v>0</v>
      </c>
      <c r="P753" s="96"/>
      <c r="Q753" s="96"/>
      <c r="R753" s="96"/>
      <c r="S753" s="1260"/>
      <c r="T753" s="1272"/>
      <c r="U753" s="864"/>
      <c r="V753" s="494"/>
      <c r="W753" s="494"/>
      <c r="X753" s="494"/>
      <c r="Y753" s="1234"/>
      <c r="Z753" s="1234"/>
      <c r="AA753" s="865"/>
      <c r="AC753" s="1228" t="e">
        <f>VLOOKUP(B753,'AVBT_Septmber-17'!$B$18:$M$291,12,FALSE)</f>
        <v>#N/A</v>
      </c>
    </row>
    <row r="754" spans="1:39" s="38" customFormat="1" ht="30" customHeight="1" thickBot="1" x14ac:dyDescent="0.3">
      <c r="A754" s="650"/>
      <c r="B754" s="412"/>
      <c r="C754" s="413" t="s">
        <v>56</v>
      </c>
      <c r="D754" s="412"/>
      <c r="E754" s="177"/>
      <c r="F754" s="86" t="s">
        <v>54</v>
      </c>
      <c r="G754" s="87"/>
      <c r="H754" s="87"/>
      <c r="I754" s="86" t="s">
        <v>54</v>
      </c>
      <c r="J754" s="86" t="s">
        <v>54</v>
      </c>
      <c r="K754" s="86" t="s">
        <v>54</v>
      </c>
      <c r="L754" s="88">
        <f>SUM(L752:L753)</f>
        <v>0</v>
      </c>
      <c r="M754" s="88">
        <f>SUM(M752:M753)</f>
        <v>0</v>
      </c>
      <c r="N754" s="88">
        <f>SUM(N752:N753)</f>
        <v>0</v>
      </c>
      <c r="O754" s="88">
        <f>SUM(O752:O753)</f>
        <v>0.17222222222335404</v>
      </c>
      <c r="P754" s="86" t="s">
        <v>54</v>
      </c>
      <c r="Q754" s="86" t="s">
        <v>54</v>
      </c>
      <c r="R754" s="86" t="s">
        <v>54</v>
      </c>
      <c r="S754" s="414"/>
      <c r="T754" s="415"/>
      <c r="U754" s="448"/>
      <c r="V754" s="206">
        <f>$AB$15-((N754*24))</f>
        <v>720</v>
      </c>
      <c r="W754" s="1046">
        <v>125</v>
      </c>
      <c r="X754" s="1053"/>
      <c r="Y754" s="207">
        <f>W754</f>
        <v>125</v>
      </c>
      <c r="Z754" s="206">
        <f>(Y754*(V754-L754*24))/V754</f>
        <v>125</v>
      </c>
      <c r="AA754" s="208">
        <f>(Z754/Y754)*100</f>
        <v>100</v>
      </c>
      <c r="AB754" s="102"/>
      <c r="AC754" s="1228" t="e">
        <f>VLOOKUP(B754,'AVBT_Septmber-17'!$B$18:$M$291,12,FALSE)</f>
        <v>#N/A</v>
      </c>
    </row>
    <row r="755" spans="1:39" s="76" customFormat="1" ht="30" customHeight="1" x14ac:dyDescent="0.25">
      <c r="A755" s="1023">
        <v>30</v>
      </c>
      <c r="B755" s="1339" t="s">
        <v>515</v>
      </c>
      <c r="C755" s="1346" t="s">
        <v>516</v>
      </c>
      <c r="D755" s="1523">
        <v>80</v>
      </c>
      <c r="E755" s="1028" t="s">
        <v>53</v>
      </c>
      <c r="F755" s="62" t="s">
        <v>54</v>
      </c>
      <c r="G755" s="871"/>
      <c r="H755" s="870"/>
      <c r="I755" s="358"/>
      <c r="J755" s="358"/>
      <c r="K755" s="358"/>
      <c r="L755" s="133">
        <f>IF(RIGHT(S755)="T",(+H755-G755),0)</f>
        <v>0</v>
      </c>
      <c r="M755" s="133">
        <f>IF(RIGHT(S755)="U",(+H755-G755),0)</f>
        <v>0</v>
      </c>
      <c r="N755" s="133">
        <f>IF(RIGHT(S755)="C",(+H755-G755),0)</f>
        <v>0</v>
      </c>
      <c r="O755" s="133">
        <f>IF(RIGHT(S755)="D",(+H755-G755),0)</f>
        <v>0</v>
      </c>
      <c r="P755" s="626"/>
      <c r="Q755" s="626"/>
      <c r="R755" s="626"/>
      <c r="S755" s="1260"/>
      <c r="T755" s="1272"/>
      <c r="U755" s="626"/>
      <c r="V755" s="125"/>
      <c r="W755" s="1026"/>
      <c r="X755" s="1020"/>
      <c r="Y755" s="126"/>
      <c r="Z755" s="125"/>
      <c r="AA755" s="127"/>
      <c r="AB755" s="326"/>
      <c r="AC755" s="1228" t="e">
        <f>VLOOKUP(B755,'AVBT_Septmber-17'!$B$18:$M$291,12,FALSE)</f>
        <v>#VALUE!</v>
      </c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</row>
    <row r="756" spans="1:39" s="76" customFormat="1" ht="30" customHeight="1" x14ac:dyDescent="0.25">
      <c r="A756" s="804"/>
      <c r="B756" s="1511"/>
      <c r="C756" s="1348"/>
      <c r="D756" s="1524"/>
      <c r="E756" s="1029"/>
      <c r="F756" s="77"/>
      <c r="G756" s="871"/>
      <c r="H756" s="871"/>
      <c r="I756" s="360"/>
      <c r="J756" s="360"/>
      <c r="K756" s="360"/>
      <c r="L756" s="111">
        <f>IF(RIGHT(S756)="T",(+H756-G756),0)</f>
        <v>0</v>
      </c>
      <c r="M756" s="111">
        <f>IF(RIGHT(S756)="U",(+H756-G756),0)</f>
        <v>0</v>
      </c>
      <c r="N756" s="111">
        <f>IF(RIGHT(S756)="C",(+H756-G756),0)</f>
        <v>0</v>
      </c>
      <c r="O756" s="111">
        <f>IF(RIGHT(S756)="D",(+H756-G756),0)</f>
        <v>0</v>
      </c>
      <c r="P756" s="644"/>
      <c r="Q756" s="644"/>
      <c r="R756" s="644"/>
      <c r="S756" s="1260"/>
      <c r="T756" s="1272"/>
      <c r="U756" s="644"/>
      <c r="V756" s="201"/>
      <c r="W756" s="1027"/>
      <c r="X756" s="1021"/>
      <c r="Y756" s="202"/>
      <c r="Z756" s="201"/>
      <c r="AA756" s="249"/>
      <c r="AB756" s="326"/>
      <c r="AC756" s="1228" t="e">
        <f>VLOOKUP(B756,'AVBT_Septmber-17'!$B$18:$M$291,12,FALSE)</f>
        <v>#N/A</v>
      </c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</row>
    <row r="757" spans="1:39" s="38" customFormat="1" ht="30" customHeight="1" thickBot="1" x14ac:dyDescent="0.3">
      <c r="A757" s="657"/>
      <c r="B757" s="412"/>
      <c r="C757" s="413" t="s">
        <v>56</v>
      </c>
      <c r="D757" s="412"/>
      <c r="E757" s="177"/>
      <c r="F757" s="86" t="s">
        <v>54</v>
      </c>
      <c r="G757" s="87"/>
      <c r="H757" s="87"/>
      <c r="I757" s="86" t="s">
        <v>54</v>
      </c>
      <c r="J757" s="86" t="s">
        <v>54</v>
      </c>
      <c r="K757" s="86" t="s">
        <v>54</v>
      </c>
      <c r="L757" s="88">
        <f>SUM(L755:L756)</f>
        <v>0</v>
      </c>
      <c r="M757" s="88">
        <f>SUM(M755:M756)</f>
        <v>0</v>
      </c>
      <c r="N757" s="88">
        <f>SUM(N755:N756)</f>
        <v>0</v>
      </c>
      <c r="O757" s="88">
        <f>SUM(O755:O756)</f>
        <v>0</v>
      </c>
      <c r="P757" s="86" t="s">
        <v>54</v>
      </c>
      <c r="Q757" s="86" t="s">
        <v>54</v>
      </c>
      <c r="R757" s="86" t="s">
        <v>54</v>
      </c>
      <c r="S757" s="414"/>
      <c r="T757" s="415"/>
      <c r="U757" s="412"/>
      <c r="V757" s="128">
        <f>$AB$15-((N757*24))</f>
        <v>720</v>
      </c>
      <c r="W757" s="197">
        <v>80</v>
      </c>
      <c r="X757" s="185"/>
      <c r="Y757" s="198">
        <f>W757</f>
        <v>80</v>
      </c>
      <c r="Z757" s="128">
        <f>(Y757*(V757-L757*24))/V757</f>
        <v>80</v>
      </c>
      <c r="AA757" s="95">
        <f>(Z757/Y757)*100</f>
        <v>100</v>
      </c>
      <c r="AB757" s="102"/>
      <c r="AC757" s="1228" t="e">
        <f>VLOOKUP(B757,'AVBT_Septmber-17'!$B$18:$M$291,12,FALSE)</f>
        <v>#N/A</v>
      </c>
    </row>
    <row r="758" spans="1:39" s="76" customFormat="1" ht="30" customHeight="1" x14ac:dyDescent="0.25">
      <c r="A758" s="1023">
        <v>31</v>
      </c>
      <c r="B758" s="1542" t="s">
        <v>517</v>
      </c>
      <c r="C758" s="1544" t="s">
        <v>578</v>
      </c>
      <c r="D758" s="1523">
        <v>125</v>
      </c>
      <c r="E758" s="1028" t="s">
        <v>53</v>
      </c>
      <c r="F758" s="62" t="s">
        <v>54</v>
      </c>
      <c r="G758" s="871"/>
      <c r="H758" s="871"/>
      <c r="I758" s="358"/>
      <c r="J758" s="358"/>
      <c r="K758" s="358"/>
      <c r="L758" s="133">
        <f>IF(RIGHT(S758)="T",(+H758-G758),0)</f>
        <v>0</v>
      </c>
      <c r="M758" s="133">
        <f>IF(RIGHT(S758)="U",(+H758-G758),0)</f>
        <v>0</v>
      </c>
      <c r="N758" s="133">
        <f>IF(RIGHT(S758)="C",(+H758-G758),0)</f>
        <v>0</v>
      </c>
      <c r="O758" s="133">
        <f>IF(RIGHT(S758)="D",(+H758-G758),0)</f>
        <v>0</v>
      </c>
      <c r="P758" s="626"/>
      <c r="Q758" s="626"/>
      <c r="R758" s="626"/>
      <c r="S758" s="1260"/>
      <c r="T758" s="1272"/>
      <c r="U758" s="626"/>
      <c r="V758" s="125"/>
      <c r="W758" s="1026"/>
      <c r="X758" s="1020"/>
      <c r="Y758" s="126"/>
      <c r="Z758" s="125"/>
      <c r="AA758" s="127"/>
      <c r="AB758" s="326"/>
      <c r="AC758" s="1228" t="e">
        <f>VLOOKUP(B758,'AVBT_Septmber-17'!$B$18:$M$291,12,FALSE)</f>
        <v>#VALUE!</v>
      </c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</row>
    <row r="759" spans="1:39" s="76" customFormat="1" ht="30" customHeight="1" x14ac:dyDescent="0.25">
      <c r="A759" s="804"/>
      <c r="B759" s="1543"/>
      <c r="C759" s="1545"/>
      <c r="D759" s="1524"/>
      <c r="E759" s="1029"/>
      <c r="F759" s="77"/>
      <c r="G759" s="286"/>
      <c r="H759" s="286"/>
      <c r="I759" s="360"/>
      <c r="J759" s="360"/>
      <c r="K759" s="360"/>
      <c r="L759" s="111">
        <f>IF(RIGHT(S759)="T",(+H759-G759),0)</f>
        <v>0</v>
      </c>
      <c r="M759" s="111">
        <f>IF(RIGHT(S759)="U",(+H759-G759),0)</f>
        <v>0</v>
      </c>
      <c r="N759" s="111">
        <f>IF(RIGHT(S759)="C",(+H759-G759),0)</f>
        <v>0</v>
      </c>
      <c r="O759" s="111">
        <f>IF(RIGHT(S759)="D",(+H759-G759),0)</f>
        <v>0</v>
      </c>
      <c r="P759" s="644"/>
      <c r="Q759" s="644"/>
      <c r="R759" s="644"/>
      <c r="S759" s="805"/>
      <c r="T759" s="806"/>
      <c r="U759" s="644"/>
      <c r="V759" s="201"/>
      <c r="W759" s="68"/>
      <c r="X759" s="69"/>
      <c r="Y759" s="70"/>
      <c r="Z759" s="201"/>
      <c r="AA759" s="807"/>
      <c r="AB759" s="326"/>
      <c r="AC759" s="1228" t="e">
        <f>VLOOKUP(B759,'AVBT_Septmber-17'!$B$18:$M$291,12,FALSE)</f>
        <v>#N/A</v>
      </c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</row>
    <row r="760" spans="1:39" s="38" customFormat="1" ht="30" customHeight="1" thickBot="1" x14ac:dyDescent="0.3">
      <c r="A760" s="657"/>
      <c r="B760" s="412"/>
      <c r="C760" s="413" t="s">
        <v>56</v>
      </c>
      <c r="D760" s="412"/>
      <c r="E760" s="177"/>
      <c r="F760" s="86" t="s">
        <v>54</v>
      </c>
      <c r="G760" s="87"/>
      <c r="H760" s="87"/>
      <c r="I760" s="86" t="s">
        <v>54</v>
      </c>
      <c r="J760" s="86" t="s">
        <v>54</v>
      </c>
      <c r="K760" s="86" t="s">
        <v>54</v>
      </c>
      <c r="L760" s="88">
        <f>SUM(L758:L759)</f>
        <v>0</v>
      </c>
      <c r="M760" s="88">
        <f t="shared" ref="M760:O760" si="52">SUM(M758:M759)</f>
        <v>0</v>
      </c>
      <c r="N760" s="88">
        <f t="shared" si="52"/>
        <v>0</v>
      </c>
      <c r="O760" s="88">
        <f t="shared" si="52"/>
        <v>0</v>
      </c>
      <c r="P760" s="86" t="s">
        <v>54</v>
      </c>
      <c r="Q760" s="86" t="s">
        <v>54</v>
      </c>
      <c r="R760" s="86" t="s">
        <v>54</v>
      </c>
      <c r="S760" s="414"/>
      <c r="T760" s="415"/>
      <c r="U760" s="412"/>
      <c r="V760" s="128">
        <f>$AB$15-((N760*24))</f>
        <v>720</v>
      </c>
      <c r="W760" s="91">
        <v>125</v>
      </c>
      <c r="X760" s="266"/>
      <c r="Y760" s="636">
        <f>W760</f>
        <v>125</v>
      </c>
      <c r="Z760" s="128">
        <f>(Y760*(V760-L760*24))/V760</f>
        <v>125</v>
      </c>
      <c r="AA760" s="961">
        <f>(Z760/Y760)*100</f>
        <v>100</v>
      </c>
      <c r="AB760" s="102"/>
      <c r="AC760" s="1228" t="e">
        <f>VLOOKUP(B760,'AVBT_Septmber-17'!$B$18:$M$291,12,FALSE)</f>
        <v>#N/A</v>
      </c>
    </row>
    <row r="761" spans="1:39" s="656" customFormat="1" ht="30" customHeight="1" thickBot="1" x14ac:dyDescent="0.3">
      <c r="A761" s="1357">
        <v>40</v>
      </c>
      <c r="B761" s="1537" t="s">
        <v>533</v>
      </c>
      <c r="C761" s="1539" t="s">
        <v>534</v>
      </c>
      <c r="D761" s="1523">
        <v>50</v>
      </c>
      <c r="E761" s="85" t="s">
        <v>53</v>
      </c>
      <c r="F761" s="396" t="s">
        <v>54</v>
      </c>
      <c r="G761" s="1293">
        <v>42980.809027777781</v>
      </c>
      <c r="H761" s="1294">
        <v>42981.259722222225</v>
      </c>
      <c r="I761" s="399"/>
      <c r="J761" s="399"/>
      <c r="K761" s="399"/>
      <c r="L761" s="111">
        <f t="shared" ref="L761:L767" si="53">IF(RIGHT(S761)="T",(+H761-G761),0)</f>
        <v>0</v>
      </c>
      <c r="M761" s="111">
        <f t="shared" ref="M761:M767" si="54">IF(RIGHT(S761)="U",(+H761-G761),0)</f>
        <v>0</v>
      </c>
      <c r="N761" s="111">
        <f t="shared" ref="N761:N767" si="55">IF(RIGHT(S761)="C",(+H761-G761),0)</f>
        <v>0</v>
      </c>
      <c r="O761" s="111">
        <f t="shared" ref="O761:O767" si="56">IF(RIGHT(S761)="D",(+H761-G761),0)</f>
        <v>0.45069444444379769</v>
      </c>
      <c r="P761" s="629"/>
      <c r="Q761" s="629"/>
      <c r="R761" s="629"/>
      <c r="S761" s="1295" t="s">
        <v>464</v>
      </c>
      <c r="T761" s="1296" t="s">
        <v>602</v>
      </c>
      <c r="U761" s="629"/>
      <c r="V761" s="125"/>
      <c r="W761" s="665"/>
      <c r="X761" s="666"/>
      <c r="Y761" s="667"/>
      <c r="Z761" s="117"/>
      <c r="AA761" s="117"/>
      <c r="AB761" s="655"/>
      <c r="AC761" s="1228" t="e">
        <f>VLOOKUP(B761,'AVBT_Septmber-17'!$B$18:$M$291,12,FALSE)</f>
        <v>#VALUE!</v>
      </c>
      <c r="AD761" s="228"/>
      <c r="AE761" s="228"/>
      <c r="AF761" s="228"/>
      <c r="AG761" s="228"/>
      <c r="AH761" s="228"/>
      <c r="AI761" s="228"/>
      <c r="AJ761" s="228"/>
      <c r="AK761" s="228"/>
      <c r="AL761" s="228"/>
      <c r="AM761" s="228"/>
    </row>
    <row r="762" spans="1:39" s="656" customFormat="1" ht="30" customHeight="1" thickBot="1" x14ac:dyDescent="0.3">
      <c r="A762" s="1536"/>
      <c r="B762" s="1538"/>
      <c r="C762" s="1540"/>
      <c r="D762" s="1531"/>
      <c r="E762" s="85"/>
      <c r="F762" s="217"/>
      <c r="G762" s="1293">
        <v>42983.820833333331</v>
      </c>
      <c r="H762" s="1294">
        <v>42985.051388888889</v>
      </c>
      <c r="I762" s="668"/>
      <c r="J762" s="668"/>
      <c r="K762" s="668"/>
      <c r="L762" s="111">
        <f t="shared" si="53"/>
        <v>0</v>
      </c>
      <c r="M762" s="111">
        <f t="shared" si="54"/>
        <v>0</v>
      </c>
      <c r="N762" s="111">
        <f t="shared" si="55"/>
        <v>0</v>
      </c>
      <c r="O762" s="111">
        <f t="shared" si="56"/>
        <v>1.2305555555576575</v>
      </c>
      <c r="P762" s="631"/>
      <c r="Q762" s="631"/>
      <c r="R762" s="631"/>
      <c r="S762" s="1295" t="s">
        <v>464</v>
      </c>
      <c r="T762" s="1296" t="s">
        <v>602</v>
      </c>
      <c r="U762" s="629"/>
      <c r="V762" s="201"/>
      <c r="W762" s="669"/>
      <c r="X762" s="670"/>
      <c r="Y762" s="671"/>
      <c r="Z762" s="672"/>
      <c r="AA762" s="672"/>
      <c r="AB762" s="655"/>
      <c r="AC762" s="1228" t="e">
        <f>VLOOKUP(B762,'AVBT_Septmber-17'!$B$18:$M$291,12,FALSE)</f>
        <v>#N/A</v>
      </c>
      <c r="AD762" s="228"/>
      <c r="AE762" s="228"/>
      <c r="AF762" s="228"/>
      <c r="AG762" s="228"/>
      <c r="AH762" s="228"/>
      <c r="AI762" s="228"/>
      <c r="AJ762" s="228"/>
      <c r="AK762" s="228"/>
      <c r="AL762" s="228"/>
      <c r="AM762" s="228"/>
    </row>
    <row r="763" spans="1:39" s="656" customFormat="1" ht="30" customHeight="1" thickBot="1" x14ac:dyDescent="0.3">
      <c r="A763" s="1536"/>
      <c r="B763" s="1538"/>
      <c r="C763" s="1540"/>
      <c r="D763" s="1531"/>
      <c r="E763" s="85"/>
      <c r="F763" s="217"/>
      <c r="G763" s="1293">
        <v>42985.762499999997</v>
      </c>
      <c r="H763" s="1294">
        <v>42986.231249999997</v>
      </c>
      <c r="I763" s="668"/>
      <c r="J763" s="668"/>
      <c r="K763" s="668"/>
      <c r="L763" s="111">
        <f t="shared" si="53"/>
        <v>0</v>
      </c>
      <c r="M763" s="111">
        <f t="shared" si="54"/>
        <v>0</v>
      </c>
      <c r="N763" s="111">
        <f t="shared" si="55"/>
        <v>0</v>
      </c>
      <c r="O763" s="111">
        <f t="shared" si="56"/>
        <v>0.46875</v>
      </c>
      <c r="P763" s="631"/>
      <c r="Q763" s="631"/>
      <c r="R763" s="631"/>
      <c r="S763" s="1295" t="s">
        <v>464</v>
      </c>
      <c r="T763" s="1296" t="s">
        <v>602</v>
      </c>
      <c r="U763" s="629"/>
      <c r="V763" s="201"/>
      <c r="W763" s="669"/>
      <c r="X763" s="670"/>
      <c r="Y763" s="671"/>
      <c r="Z763" s="672"/>
      <c r="AA763" s="672"/>
      <c r="AB763" s="655"/>
      <c r="AC763" s="1228" t="e">
        <f>VLOOKUP(B763,'AVBT_Septmber-17'!$B$18:$M$291,12,FALSE)</f>
        <v>#N/A</v>
      </c>
      <c r="AD763" s="228"/>
      <c r="AE763" s="228"/>
      <c r="AF763" s="228"/>
      <c r="AG763" s="228"/>
      <c r="AH763" s="228"/>
      <c r="AI763" s="228"/>
      <c r="AJ763" s="228"/>
      <c r="AK763" s="228"/>
      <c r="AL763" s="228"/>
      <c r="AM763" s="228"/>
    </row>
    <row r="764" spans="1:39" s="656" customFormat="1" ht="30" customHeight="1" thickBot="1" x14ac:dyDescent="0.3">
      <c r="A764" s="1536"/>
      <c r="B764" s="1538"/>
      <c r="C764" s="1540"/>
      <c r="D764" s="1531"/>
      <c r="E764" s="85"/>
      <c r="F764" s="217"/>
      <c r="G764" s="1293">
        <v>42986.499305555553</v>
      </c>
      <c r="H764" s="1294">
        <v>42990.26458333333</v>
      </c>
      <c r="I764" s="668"/>
      <c r="J764" s="668"/>
      <c r="K764" s="668"/>
      <c r="L764" s="111">
        <f t="shared" si="53"/>
        <v>0</v>
      </c>
      <c r="M764" s="111">
        <f t="shared" si="54"/>
        <v>0</v>
      </c>
      <c r="N764" s="111">
        <f t="shared" si="55"/>
        <v>0</v>
      </c>
      <c r="O764" s="111">
        <f t="shared" si="56"/>
        <v>3.765277777776646</v>
      </c>
      <c r="P764" s="631"/>
      <c r="Q764" s="631"/>
      <c r="R764" s="631"/>
      <c r="S764" s="1295" t="s">
        <v>464</v>
      </c>
      <c r="T764" s="1296" t="s">
        <v>602</v>
      </c>
      <c r="U764" s="629"/>
      <c r="V764" s="201"/>
      <c r="W764" s="669"/>
      <c r="X764" s="670"/>
      <c r="Y764" s="671"/>
      <c r="Z764" s="672"/>
      <c r="AA764" s="672"/>
      <c r="AB764" s="655"/>
      <c r="AC764" s="1228" t="e">
        <f>VLOOKUP(B764,'AVBT_Septmber-17'!$B$18:$M$291,12,FALSE)</f>
        <v>#N/A</v>
      </c>
      <c r="AD764" s="228"/>
      <c r="AE764" s="228"/>
      <c r="AF764" s="228"/>
      <c r="AG764" s="228"/>
      <c r="AH764" s="228"/>
      <c r="AI764" s="228"/>
      <c r="AJ764" s="228"/>
      <c r="AK764" s="228"/>
      <c r="AL764" s="228"/>
      <c r="AM764" s="228"/>
    </row>
    <row r="765" spans="1:39" s="656" customFormat="1" ht="30" customHeight="1" thickBot="1" x14ac:dyDescent="0.3">
      <c r="A765" s="1536"/>
      <c r="B765" s="1538"/>
      <c r="C765" s="1540"/>
      <c r="D765" s="1531"/>
      <c r="E765" s="85"/>
      <c r="F765" s="217"/>
      <c r="G765" s="1293">
        <v>42990.463194444441</v>
      </c>
      <c r="H765" s="1294">
        <v>43000.558333333334</v>
      </c>
      <c r="I765" s="668"/>
      <c r="J765" s="668"/>
      <c r="K765" s="668"/>
      <c r="L765" s="111">
        <f>IF(RIGHT(S765)="T",(+H765-G765),0)</f>
        <v>0</v>
      </c>
      <c r="M765" s="111">
        <f>IF(RIGHT(S765)="U",(+H765-G765),0)</f>
        <v>0</v>
      </c>
      <c r="N765" s="111">
        <f>IF(RIGHT(S765)="C",(+H765-G765),0)</f>
        <v>0</v>
      </c>
      <c r="O765" s="111">
        <f>IF(RIGHT(S765)="D",(+H765-G765),0)</f>
        <v>10.095138888893416</v>
      </c>
      <c r="P765" s="631"/>
      <c r="Q765" s="631"/>
      <c r="R765" s="631"/>
      <c r="S765" s="1295" t="s">
        <v>464</v>
      </c>
      <c r="T765" s="1296" t="s">
        <v>602</v>
      </c>
      <c r="U765" s="629"/>
      <c r="V765" s="201"/>
      <c r="W765" s="669"/>
      <c r="X765" s="670"/>
      <c r="Y765" s="671"/>
      <c r="Z765" s="672"/>
      <c r="AA765" s="672"/>
      <c r="AB765" s="655"/>
      <c r="AC765" s="1228" t="e">
        <f>VLOOKUP(B765,'AVBT_Septmber-17'!$B$18:$M$291,12,FALSE)</f>
        <v>#N/A</v>
      </c>
      <c r="AD765" s="228"/>
      <c r="AE765" s="228"/>
      <c r="AF765" s="228"/>
      <c r="AG765" s="228"/>
      <c r="AH765" s="228"/>
      <c r="AI765" s="228"/>
      <c r="AJ765" s="228"/>
      <c r="AK765" s="228"/>
      <c r="AL765" s="228"/>
      <c r="AM765" s="228"/>
    </row>
    <row r="766" spans="1:39" s="656" customFormat="1" ht="30" customHeight="1" thickBot="1" x14ac:dyDescent="0.3">
      <c r="A766" s="1536"/>
      <c r="B766" s="1538"/>
      <c r="C766" s="1540"/>
      <c r="D766" s="1531"/>
      <c r="E766" s="85"/>
      <c r="F766" s="217"/>
      <c r="G766" s="1293">
        <v>43003.510416666664</v>
      </c>
      <c r="H766" s="1294">
        <v>43004.249305555553</v>
      </c>
      <c r="I766" s="668"/>
      <c r="J766" s="668"/>
      <c r="K766" s="668"/>
      <c r="L766" s="111">
        <f t="shared" si="53"/>
        <v>0</v>
      </c>
      <c r="M766" s="111">
        <f t="shared" si="54"/>
        <v>0</v>
      </c>
      <c r="N766" s="111">
        <f t="shared" si="55"/>
        <v>0</v>
      </c>
      <c r="O766" s="111">
        <f t="shared" si="56"/>
        <v>0.73888888888905058</v>
      </c>
      <c r="P766" s="631"/>
      <c r="Q766" s="631"/>
      <c r="R766" s="631"/>
      <c r="S766" s="1295" t="s">
        <v>464</v>
      </c>
      <c r="T766" s="1296" t="s">
        <v>602</v>
      </c>
      <c r="U766" s="629"/>
      <c r="V766" s="201"/>
      <c r="W766" s="669"/>
      <c r="X766" s="670"/>
      <c r="Y766" s="671"/>
      <c r="Z766" s="672"/>
      <c r="AA766" s="672"/>
      <c r="AB766" s="655"/>
      <c r="AC766" s="1228" t="e">
        <f>VLOOKUP(B766,'AVBT_Septmber-17'!$B$18:$M$291,12,FALSE)</f>
        <v>#N/A</v>
      </c>
      <c r="AD766" s="228"/>
      <c r="AE766" s="228"/>
      <c r="AF766" s="228"/>
      <c r="AG766" s="228"/>
      <c r="AH766" s="228"/>
      <c r="AI766" s="228"/>
      <c r="AJ766" s="228"/>
      <c r="AK766" s="228"/>
      <c r="AL766" s="228"/>
      <c r="AM766" s="228"/>
    </row>
    <row r="767" spans="1:39" s="656" customFormat="1" ht="30" customHeight="1" thickBot="1" x14ac:dyDescent="0.3">
      <c r="A767" s="1536"/>
      <c r="B767" s="1538"/>
      <c r="C767" s="1540"/>
      <c r="D767" s="1531"/>
      <c r="E767" s="85"/>
      <c r="F767" s="217"/>
      <c r="G767" s="1293">
        <v>43004.47152777778</v>
      </c>
      <c r="H767" s="1294">
        <v>43009</v>
      </c>
      <c r="I767" s="668"/>
      <c r="J767" s="668"/>
      <c r="K767" s="668"/>
      <c r="L767" s="111">
        <f t="shared" si="53"/>
        <v>0</v>
      </c>
      <c r="M767" s="111">
        <f t="shared" si="54"/>
        <v>0</v>
      </c>
      <c r="N767" s="111">
        <f t="shared" si="55"/>
        <v>0</v>
      </c>
      <c r="O767" s="111">
        <f t="shared" si="56"/>
        <v>4.5284722222204437</v>
      </c>
      <c r="P767" s="631"/>
      <c r="Q767" s="631"/>
      <c r="R767" s="631"/>
      <c r="S767" s="1295" t="s">
        <v>464</v>
      </c>
      <c r="T767" s="1296" t="s">
        <v>602</v>
      </c>
      <c r="U767" s="629"/>
      <c r="V767" s="201"/>
      <c r="W767" s="669"/>
      <c r="X767" s="670"/>
      <c r="Y767" s="671"/>
      <c r="Z767" s="672"/>
      <c r="AA767" s="672"/>
      <c r="AB767" s="655"/>
      <c r="AC767" s="1228" t="e">
        <f>VLOOKUP(B767,'AVBT_Septmber-17'!$B$18:$M$291,12,FALSE)</f>
        <v>#N/A</v>
      </c>
      <c r="AD767" s="228"/>
      <c r="AE767" s="228"/>
      <c r="AF767" s="228"/>
      <c r="AG767" s="228"/>
      <c r="AH767" s="228"/>
      <c r="AI767" s="228"/>
      <c r="AJ767" s="228"/>
      <c r="AK767" s="228"/>
      <c r="AL767" s="228"/>
      <c r="AM767" s="228"/>
    </row>
    <row r="768" spans="1:39" s="76" customFormat="1" ht="30" customHeight="1" thickBot="1" x14ac:dyDescent="0.3">
      <c r="A768" s="561"/>
      <c r="B768" s="640"/>
      <c r="C768" s="625" t="s">
        <v>56</v>
      </c>
      <c r="D768" s="448"/>
      <c r="E768" s="177"/>
      <c r="F768" s="86" t="s">
        <v>54</v>
      </c>
      <c r="G768" s="87"/>
      <c r="H768" s="87"/>
      <c r="I768" s="86" t="s">
        <v>54</v>
      </c>
      <c r="J768" s="86" t="s">
        <v>54</v>
      </c>
      <c r="K768" s="86" t="s">
        <v>54</v>
      </c>
      <c r="L768" s="88">
        <f>SUM(L761:L767)</f>
        <v>0</v>
      </c>
      <c r="M768" s="88">
        <f>SUM(M761:M767)</f>
        <v>0</v>
      </c>
      <c r="N768" s="88">
        <f>SUM(N761:N767)</f>
        <v>0</v>
      </c>
      <c r="O768" s="88">
        <f>SUM(O761:O767)</f>
        <v>21.277777777781012</v>
      </c>
      <c r="P768" s="88">
        <f>SUM(P788:P788)</f>
        <v>0</v>
      </c>
      <c r="Q768" s="88">
        <f>SUM(Q788:Q788)</f>
        <v>0</v>
      </c>
      <c r="R768" s="88">
        <f>SUM(R788:R788)</f>
        <v>0</v>
      </c>
      <c r="S768" s="414"/>
      <c r="T768" s="415"/>
      <c r="U768" s="629"/>
      <c r="V768" s="128">
        <f>$AB$15-((N768*24))</f>
        <v>720</v>
      </c>
      <c r="W768" s="673">
        <v>50</v>
      </c>
      <c r="X768" s="674"/>
      <c r="Y768" s="675">
        <f>W768</f>
        <v>50</v>
      </c>
      <c r="Z768" s="676">
        <f>(Y768*(V768-R768*24))/V768</f>
        <v>50</v>
      </c>
      <c r="AA768" s="962">
        <f>(Z768/Y768)*100</f>
        <v>100</v>
      </c>
      <c r="AB768" s="326"/>
      <c r="AC768" s="1228" t="e">
        <f>VLOOKUP(B768,'AVBT_Septmber-17'!$B$18:$M$291,12,FALSE)</f>
        <v>#N/A</v>
      </c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</row>
    <row r="769" spans="1:39" s="656" customFormat="1" ht="30" customHeight="1" thickBot="1" x14ac:dyDescent="0.3">
      <c r="A769" s="1357">
        <v>41</v>
      </c>
      <c r="B769" s="1339" t="s">
        <v>535</v>
      </c>
      <c r="C769" s="1541" t="s">
        <v>536</v>
      </c>
      <c r="D769" s="1523">
        <v>50</v>
      </c>
      <c r="E769" s="258" t="s">
        <v>53</v>
      </c>
      <c r="F769" s="396" t="s">
        <v>54</v>
      </c>
      <c r="G769" s="1293">
        <v>42980.809027777781</v>
      </c>
      <c r="H769" s="1294">
        <v>42981.259722222225</v>
      </c>
      <c r="I769" s="399"/>
      <c r="J769" s="399"/>
      <c r="K769" s="399"/>
      <c r="L769" s="111">
        <f t="shared" ref="L769:L775" si="57">IF(RIGHT(S769)="T",(+H769-G769),0)</f>
        <v>0</v>
      </c>
      <c r="M769" s="111">
        <f t="shared" ref="M769:M775" si="58">IF(RIGHT(S769)="U",(+H769-G769),0)</f>
        <v>0</v>
      </c>
      <c r="N769" s="111">
        <f t="shared" ref="N769:N775" si="59">IF(RIGHT(S769)="C",(+H769-G769),0)</f>
        <v>0</v>
      </c>
      <c r="O769" s="111">
        <f t="shared" ref="O769:O775" si="60">IF(RIGHT(S769)="D",(+H769-G769),0)</f>
        <v>0.45069444444379769</v>
      </c>
      <c r="P769" s="629"/>
      <c r="Q769" s="629"/>
      <c r="R769" s="629"/>
      <c r="S769" s="1295" t="s">
        <v>464</v>
      </c>
      <c r="T769" s="1296" t="s">
        <v>602</v>
      </c>
      <c r="U769" s="629"/>
      <c r="V769" s="201"/>
      <c r="W769" s="963"/>
      <c r="X769" s="964"/>
      <c r="Y769" s="965"/>
      <c r="Z769" s="966"/>
      <c r="AA769" s="967"/>
      <c r="AB769" s="655"/>
      <c r="AC769" s="1228" t="e">
        <f>VLOOKUP(B769,'AVBT_Septmber-17'!$B$18:$M$291,12,FALSE)</f>
        <v>#VALUE!</v>
      </c>
      <c r="AD769" s="228"/>
      <c r="AE769" s="228"/>
      <c r="AF769" s="228"/>
      <c r="AG769" s="228"/>
      <c r="AH769" s="228"/>
      <c r="AI769" s="228"/>
      <c r="AJ769" s="228"/>
      <c r="AK769" s="228"/>
      <c r="AL769" s="228"/>
      <c r="AM769" s="228"/>
    </row>
    <row r="770" spans="1:39" s="656" customFormat="1" ht="30" customHeight="1" thickBot="1" x14ac:dyDescent="0.3">
      <c r="A770" s="1536"/>
      <c r="B770" s="1379"/>
      <c r="C770" s="1540"/>
      <c r="D770" s="1531"/>
      <c r="E770" s="1033"/>
      <c r="F770" s="217"/>
      <c r="G770" s="1293">
        <v>42983.820833333331</v>
      </c>
      <c r="H770" s="1294">
        <v>42985.051388888889</v>
      </c>
      <c r="I770" s="668"/>
      <c r="J770" s="668"/>
      <c r="K770" s="668"/>
      <c r="L770" s="111">
        <f t="shared" si="57"/>
        <v>0</v>
      </c>
      <c r="M770" s="111">
        <f t="shared" si="58"/>
        <v>0</v>
      </c>
      <c r="N770" s="111">
        <f t="shared" si="59"/>
        <v>0</v>
      </c>
      <c r="O770" s="111">
        <f t="shared" si="60"/>
        <v>1.2305555555576575</v>
      </c>
      <c r="P770" s="631"/>
      <c r="Q770" s="631"/>
      <c r="R770" s="631"/>
      <c r="S770" s="1295" t="s">
        <v>464</v>
      </c>
      <c r="T770" s="1296" t="s">
        <v>602</v>
      </c>
      <c r="U770" s="629"/>
      <c r="V770" s="129"/>
      <c r="W770" s="677"/>
      <c r="X770" s="678"/>
      <c r="Y770" s="679"/>
      <c r="Z770" s="554"/>
      <c r="AA770" s="968"/>
      <c r="AB770" s="655"/>
      <c r="AC770" s="1228" t="e">
        <f>VLOOKUP(B770,'AVBT_Septmber-17'!$B$18:$M$291,12,FALSE)</f>
        <v>#N/A</v>
      </c>
      <c r="AD770" s="228"/>
      <c r="AE770" s="228"/>
      <c r="AF770" s="228"/>
      <c r="AG770" s="228"/>
      <c r="AH770" s="228"/>
      <c r="AI770" s="228"/>
      <c r="AJ770" s="228"/>
      <c r="AK770" s="228"/>
      <c r="AL770" s="228"/>
      <c r="AM770" s="228"/>
    </row>
    <row r="771" spans="1:39" s="656" customFormat="1" ht="30" customHeight="1" thickBot="1" x14ac:dyDescent="0.3">
      <c r="A771" s="1536"/>
      <c r="B771" s="1379"/>
      <c r="C771" s="1540"/>
      <c r="D771" s="1531"/>
      <c r="E771" s="1033"/>
      <c r="F771" s="217"/>
      <c r="G771" s="1293">
        <v>42985.762499999997</v>
      </c>
      <c r="H771" s="1294">
        <v>42986.231249999997</v>
      </c>
      <c r="I771" s="668"/>
      <c r="J771" s="668"/>
      <c r="K771" s="668"/>
      <c r="L771" s="111">
        <f t="shared" si="57"/>
        <v>0</v>
      </c>
      <c r="M771" s="111">
        <f t="shared" si="58"/>
        <v>0</v>
      </c>
      <c r="N771" s="111">
        <f t="shared" si="59"/>
        <v>0</v>
      </c>
      <c r="O771" s="111">
        <f t="shared" si="60"/>
        <v>0.46875</v>
      </c>
      <c r="P771" s="631"/>
      <c r="Q771" s="631"/>
      <c r="R771" s="631"/>
      <c r="S771" s="1295" t="s">
        <v>464</v>
      </c>
      <c r="T771" s="1296" t="s">
        <v>602</v>
      </c>
      <c r="U771" s="629"/>
      <c r="V771" s="129"/>
      <c r="W771" s="677"/>
      <c r="X771" s="678"/>
      <c r="Y771" s="679"/>
      <c r="Z771" s="554"/>
      <c r="AA771" s="968"/>
      <c r="AB771" s="655"/>
      <c r="AC771" s="1228" t="e">
        <f>VLOOKUP(B771,'AVBT_Septmber-17'!$B$18:$M$291,12,FALSE)</f>
        <v>#N/A</v>
      </c>
      <c r="AD771" s="228"/>
      <c r="AE771" s="228"/>
      <c r="AF771" s="228"/>
      <c r="AG771" s="228"/>
      <c r="AH771" s="228"/>
      <c r="AI771" s="228"/>
      <c r="AJ771" s="228"/>
      <c r="AK771" s="228"/>
      <c r="AL771" s="228"/>
      <c r="AM771" s="228"/>
    </row>
    <row r="772" spans="1:39" s="656" customFormat="1" ht="30" customHeight="1" thickBot="1" x14ac:dyDescent="0.3">
      <c r="A772" s="1536"/>
      <c r="B772" s="1379"/>
      <c r="C772" s="1540"/>
      <c r="D772" s="1531"/>
      <c r="E772" s="1033"/>
      <c r="F772" s="217"/>
      <c r="G772" s="1293">
        <v>42986.499305555553</v>
      </c>
      <c r="H772" s="1294">
        <v>42990.26458333333</v>
      </c>
      <c r="I772" s="668"/>
      <c r="J772" s="668"/>
      <c r="K772" s="668"/>
      <c r="L772" s="111">
        <f t="shared" si="57"/>
        <v>0</v>
      </c>
      <c r="M772" s="111">
        <f t="shared" si="58"/>
        <v>0</v>
      </c>
      <c r="N772" s="111">
        <f t="shared" si="59"/>
        <v>0</v>
      </c>
      <c r="O772" s="111">
        <f t="shared" si="60"/>
        <v>3.765277777776646</v>
      </c>
      <c r="P772" s="631"/>
      <c r="Q772" s="631"/>
      <c r="R772" s="631"/>
      <c r="S772" s="1295" t="s">
        <v>464</v>
      </c>
      <c r="T772" s="1296" t="s">
        <v>602</v>
      </c>
      <c r="U772" s="629"/>
      <c r="V772" s="129"/>
      <c r="W772" s="677"/>
      <c r="X772" s="678"/>
      <c r="Y772" s="679"/>
      <c r="Z772" s="554"/>
      <c r="AA772" s="968"/>
      <c r="AB772" s="655"/>
      <c r="AC772" s="1228" t="e">
        <f>VLOOKUP(B772,'AVBT_Septmber-17'!$B$18:$M$291,12,FALSE)</f>
        <v>#N/A</v>
      </c>
      <c r="AD772" s="228"/>
      <c r="AE772" s="228"/>
      <c r="AF772" s="228"/>
      <c r="AG772" s="228"/>
      <c r="AH772" s="228"/>
      <c r="AI772" s="228"/>
      <c r="AJ772" s="228"/>
      <c r="AK772" s="228"/>
      <c r="AL772" s="228"/>
      <c r="AM772" s="228"/>
    </row>
    <row r="773" spans="1:39" s="656" customFormat="1" ht="30" customHeight="1" thickBot="1" x14ac:dyDescent="0.3">
      <c r="A773" s="1536"/>
      <c r="B773" s="1379"/>
      <c r="C773" s="1540"/>
      <c r="D773" s="1531"/>
      <c r="E773" s="1033"/>
      <c r="F773" s="217"/>
      <c r="G773" s="1293">
        <v>42990.463194444441</v>
      </c>
      <c r="H773" s="1294">
        <v>43000.558333333334</v>
      </c>
      <c r="I773" s="668"/>
      <c r="J773" s="668"/>
      <c r="K773" s="668"/>
      <c r="L773" s="111">
        <f>IF(RIGHT(S773)="T",(+H773-G773),0)</f>
        <v>0</v>
      </c>
      <c r="M773" s="111">
        <f>IF(RIGHT(S773)="U",(+H773-G773),0)</f>
        <v>0</v>
      </c>
      <c r="N773" s="111">
        <f>IF(RIGHT(S773)="C",(+H773-G773),0)</f>
        <v>0</v>
      </c>
      <c r="O773" s="111">
        <f>IF(RIGHT(S773)="D",(+H773-G773),0)</f>
        <v>10.095138888893416</v>
      </c>
      <c r="P773" s="631"/>
      <c r="Q773" s="631"/>
      <c r="R773" s="631"/>
      <c r="S773" s="1295" t="s">
        <v>464</v>
      </c>
      <c r="T773" s="1296" t="s">
        <v>602</v>
      </c>
      <c r="U773" s="629"/>
      <c r="V773" s="129"/>
      <c r="W773" s="677"/>
      <c r="X773" s="678"/>
      <c r="Y773" s="679"/>
      <c r="Z773" s="554"/>
      <c r="AA773" s="968"/>
      <c r="AB773" s="655"/>
      <c r="AC773" s="1228" t="e">
        <f>VLOOKUP(B773,'AVBT_Septmber-17'!$B$18:$M$291,12,FALSE)</f>
        <v>#N/A</v>
      </c>
      <c r="AD773" s="228"/>
      <c r="AE773" s="228"/>
      <c r="AF773" s="228"/>
      <c r="AG773" s="228"/>
      <c r="AH773" s="228"/>
      <c r="AI773" s="228"/>
      <c r="AJ773" s="228"/>
      <c r="AK773" s="228"/>
      <c r="AL773" s="228"/>
      <c r="AM773" s="228"/>
    </row>
    <row r="774" spans="1:39" s="656" customFormat="1" ht="30" customHeight="1" thickBot="1" x14ac:dyDescent="0.3">
      <c r="A774" s="1536"/>
      <c r="B774" s="1379"/>
      <c r="C774" s="1540"/>
      <c r="D774" s="1531"/>
      <c r="E774" s="1033"/>
      <c r="F774" s="217"/>
      <c r="G774" s="1293">
        <v>43003.510416666664</v>
      </c>
      <c r="H774" s="1294">
        <v>43004.249305555553</v>
      </c>
      <c r="I774" s="668"/>
      <c r="J774" s="668"/>
      <c r="K774" s="668"/>
      <c r="L774" s="111">
        <f t="shared" si="57"/>
        <v>0</v>
      </c>
      <c r="M774" s="111">
        <f t="shared" si="58"/>
        <v>0</v>
      </c>
      <c r="N774" s="111">
        <f t="shared" si="59"/>
        <v>0</v>
      </c>
      <c r="O774" s="111">
        <f t="shared" si="60"/>
        <v>0.73888888888905058</v>
      </c>
      <c r="P774" s="631"/>
      <c r="Q774" s="631"/>
      <c r="R774" s="631"/>
      <c r="S774" s="1295" t="s">
        <v>464</v>
      </c>
      <c r="T774" s="1296" t="s">
        <v>602</v>
      </c>
      <c r="U774" s="629"/>
      <c r="V774" s="129"/>
      <c r="W774" s="677"/>
      <c r="X774" s="678"/>
      <c r="Y774" s="679"/>
      <c r="Z774" s="554"/>
      <c r="AA774" s="968"/>
      <c r="AB774" s="655"/>
      <c r="AC774" s="1228" t="e">
        <f>VLOOKUP(B774,'AVBT_Septmber-17'!$B$18:$M$291,12,FALSE)</f>
        <v>#N/A</v>
      </c>
      <c r="AD774" s="228"/>
      <c r="AE774" s="228"/>
      <c r="AF774" s="228"/>
      <c r="AG774" s="228"/>
      <c r="AH774" s="228"/>
      <c r="AI774" s="228"/>
      <c r="AJ774" s="228"/>
      <c r="AK774" s="228"/>
      <c r="AL774" s="228"/>
      <c r="AM774" s="228"/>
    </row>
    <row r="775" spans="1:39" s="656" customFormat="1" ht="30" customHeight="1" thickBot="1" x14ac:dyDescent="0.3">
      <c r="A775" s="1536"/>
      <c r="B775" s="1379"/>
      <c r="C775" s="1540"/>
      <c r="D775" s="1531"/>
      <c r="E775" s="1033"/>
      <c r="F775" s="217"/>
      <c r="G775" s="1293">
        <v>43004.47152777778</v>
      </c>
      <c r="H775" s="1294">
        <v>43009</v>
      </c>
      <c r="I775" s="668"/>
      <c r="J775" s="668"/>
      <c r="K775" s="668"/>
      <c r="L775" s="111">
        <f t="shared" si="57"/>
        <v>0</v>
      </c>
      <c r="M775" s="111">
        <f t="shared" si="58"/>
        <v>0</v>
      </c>
      <c r="N775" s="111">
        <f t="shared" si="59"/>
        <v>0</v>
      </c>
      <c r="O775" s="111">
        <f t="shared" si="60"/>
        <v>4.5284722222204437</v>
      </c>
      <c r="P775" s="631"/>
      <c r="Q775" s="631"/>
      <c r="R775" s="631"/>
      <c r="S775" s="1295" t="s">
        <v>464</v>
      </c>
      <c r="T775" s="1296" t="s">
        <v>602</v>
      </c>
      <c r="U775" s="629"/>
      <c r="V775" s="129"/>
      <c r="W775" s="677"/>
      <c r="X775" s="678"/>
      <c r="Y775" s="679"/>
      <c r="Z775" s="554"/>
      <c r="AA775" s="968"/>
      <c r="AB775" s="655"/>
      <c r="AC775" s="1228" t="e">
        <f>VLOOKUP(B775,'AVBT_Septmber-17'!$B$18:$M$291,12,FALSE)</f>
        <v>#N/A</v>
      </c>
      <c r="AD775" s="228"/>
      <c r="AE775" s="228"/>
      <c r="AF775" s="228"/>
      <c r="AG775" s="228"/>
      <c r="AH775" s="228"/>
      <c r="AI775" s="228"/>
      <c r="AJ775" s="228"/>
      <c r="AK775" s="228"/>
      <c r="AL775" s="228"/>
      <c r="AM775" s="228"/>
    </row>
    <row r="776" spans="1:39" s="76" customFormat="1" ht="30" customHeight="1" thickBot="1" x14ac:dyDescent="0.3">
      <c r="A776" s="561"/>
      <c r="B776" s="640"/>
      <c r="C776" s="413" t="s">
        <v>56</v>
      </c>
      <c r="D776" s="448"/>
      <c r="E776" s="177"/>
      <c r="F776" s="86" t="s">
        <v>54</v>
      </c>
      <c r="G776" s="87"/>
      <c r="H776" s="87"/>
      <c r="I776" s="86" t="s">
        <v>54</v>
      </c>
      <c r="J776" s="86" t="s">
        <v>54</v>
      </c>
      <c r="K776" s="86" t="s">
        <v>54</v>
      </c>
      <c r="L776" s="88">
        <f>SUM(L769:L775)</f>
        <v>0</v>
      </c>
      <c r="M776" s="88">
        <f>SUM(M769:M775)</f>
        <v>0</v>
      </c>
      <c r="N776" s="88">
        <f>SUM(N769:N775)</f>
        <v>0</v>
      </c>
      <c r="O776" s="88">
        <f>SUM(O769:O775)</f>
        <v>21.277777777781012</v>
      </c>
      <c r="P776" s="88">
        <f>SUM(P769:P769)</f>
        <v>0</v>
      </c>
      <c r="Q776" s="88">
        <f>SUM(Q769:Q769)</f>
        <v>0</v>
      </c>
      <c r="R776" s="88">
        <f>SUM(R769:R769)</f>
        <v>0</v>
      </c>
      <c r="S776" s="414"/>
      <c r="T776" s="415"/>
      <c r="U776" s="629"/>
      <c r="V776" s="680">
        <f>$AB$15-((N776*24))</f>
        <v>720</v>
      </c>
      <c r="W776" s="91">
        <v>50</v>
      </c>
      <c r="X776" s="266"/>
      <c r="Y776" s="636">
        <f>W776</f>
        <v>50</v>
      </c>
      <c r="Z776" s="123">
        <f>(Y776*(V776-R776*24))/V776</f>
        <v>50</v>
      </c>
      <c r="AA776" s="961">
        <f>(Z776/Y776)*100</f>
        <v>100</v>
      </c>
      <c r="AB776" s="326"/>
      <c r="AC776" s="1228" t="e">
        <f>VLOOKUP(B776,'AVBT_Septmber-17'!$B$18:$M$291,12,FALSE)</f>
        <v>#N/A</v>
      </c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</row>
    <row r="777" spans="1:39" s="76" customFormat="1" ht="30" customHeight="1" thickBot="1" x14ac:dyDescent="0.3">
      <c r="A777" s="628">
        <v>32</v>
      </c>
      <c r="B777" s="261" t="s">
        <v>518</v>
      </c>
      <c r="C777" s="658" t="s">
        <v>519</v>
      </c>
      <c r="D777" s="278">
        <v>240</v>
      </c>
      <c r="E777" s="395" t="s">
        <v>53</v>
      </c>
      <c r="F777" s="396" t="s">
        <v>54</v>
      </c>
      <c r="G777" s="399"/>
      <c r="H777" s="399"/>
      <c r="I777" s="397"/>
      <c r="J777" s="397"/>
      <c r="K777" s="397"/>
      <c r="L777" s="555">
        <v>0</v>
      </c>
      <c r="M777" s="555">
        <v>0</v>
      </c>
      <c r="N777" s="555">
        <v>0</v>
      </c>
      <c r="O777" s="555">
        <v>0</v>
      </c>
      <c r="P777" s="629"/>
      <c r="Q777" s="629"/>
      <c r="R777" s="629"/>
      <c r="S777" s="629"/>
      <c r="T777" s="634"/>
      <c r="U777" s="629"/>
      <c r="V777" s="128">
        <f>$AB$15-((N777*24))</f>
        <v>720</v>
      </c>
      <c r="W777" s="91">
        <v>240</v>
      </c>
      <c r="X777" s="266"/>
      <c r="Y777" s="636">
        <f>W777</f>
        <v>240</v>
      </c>
      <c r="Z777" s="123">
        <f>(Y777*(V777-R777*24))/V777</f>
        <v>240</v>
      </c>
      <c r="AA777" s="961">
        <f>(Z777/Y777)*100</f>
        <v>100</v>
      </c>
      <c r="AB777" s="326"/>
      <c r="AC777" s="1228" t="e">
        <f>VLOOKUP(B777,'AVBT_Septmber-17'!$B$18:$M$291,12,FALSE)</f>
        <v>#VALUE!</v>
      </c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</row>
    <row r="778" spans="1:39" s="76" customFormat="1" ht="30" customHeight="1" thickBot="1" x14ac:dyDescent="0.3">
      <c r="A778" s="628">
        <v>33</v>
      </c>
      <c r="B778" s="393" t="s">
        <v>520</v>
      </c>
      <c r="C778" s="394" t="s">
        <v>521</v>
      </c>
      <c r="D778" s="278">
        <v>50</v>
      </c>
      <c r="E778" s="258" t="s">
        <v>53</v>
      </c>
      <c r="F778" s="396" t="s">
        <v>54</v>
      </c>
      <c r="G778" s="399"/>
      <c r="H778" s="399"/>
      <c r="I778" s="397"/>
      <c r="J778" s="397"/>
      <c r="K778" s="397"/>
      <c r="L778" s="555">
        <v>0</v>
      </c>
      <c r="M778" s="555">
        <v>0</v>
      </c>
      <c r="N778" s="555">
        <v>0</v>
      </c>
      <c r="O778" s="555">
        <v>0</v>
      </c>
      <c r="P778" s="629"/>
      <c r="Q778" s="629"/>
      <c r="R778" s="629"/>
      <c r="S778" s="629"/>
      <c r="T778" s="634"/>
      <c r="U778" s="629"/>
      <c r="V778" s="277">
        <f>$AB$15-((N778*24))</f>
        <v>720</v>
      </c>
      <c r="W778" s="278">
        <v>50</v>
      </c>
      <c r="X778" s="279"/>
      <c r="Y778" s="280">
        <f>W778</f>
        <v>50</v>
      </c>
      <c r="Z778" s="277">
        <f>(Y778*(V778-L778*24))/V778</f>
        <v>50</v>
      </c>
      <c r="AA778" s="281">
        <f>(Z778/Y778)*100</f>
        <v>100</v>
      </c>
      <c r="AB778" s="326"/>
      <c r="AC778" s="1228" t="e">
        <f>VLOOKUP(B778,'AVBT_Septmber-17'!$B$18:$M$291,12,FALSE)</f>
        <v>#VALUE!</v>
      </c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</row>
    <row r="779" spans="1:39" s="229" customFormat="1" ht="30" customHeight="1" thickBot="1" x14ac:dyDescent="0.3">
      <c r="A779" s="628">
        <v>34</v>
      </c>
      <c r="B779" s="1315" t="s">
        <v>522</v>
      </c>
      <c r="C779" s="659" t="s">
        <v>523</v>
      </c>
      <c r="D779" s="278">
        <v>240</v>
      </c>
      <c r="E779" s="258" t="s">
        <v>53</v>
      </c>
      <c r="F779" s="396" t="s">
        <v>54</v>
      </c>
      <c r="G779" s="399"/>
      <c r="H779" s="399"/>
      <c r="I779" s="612"/>
      <c r="J779" s="612"/>
      <c r="K779" s="612"/>
      <c r="L779" s="660">
        <v>0</v>
      </c>
      <c r="M779" s="660">
        <v>0</v>
      </c>
      <c r="N779" s="660">
        <v>0</v>
      </c>
      <c r="O779" s="660">
        <v>0</v>
      </c>
      <c r="P779" s="629"/>
      <c r="Q779" s="629"/>
      <c r="R779" s="629"/>
      <c r="S779" s="629"/>
      <c r="T779" s="634"/>
      <c r="U779" s="629"/>
      <c r="V779" s="277">
        <f>$AB$15-((N779*24))</f>
        <v>720</v>
      </c>
      <c r="W779" s="91">
        <v>240</v>
      </c>
      <c r="X779" s="92"/>
      <c r="Y779" s="636">
        <f>W779</f>
        <v>240</v>
      </c>
      <c r="Z779" s="123">
        <f>(Y779*(V779-R779*24))/V779</f>
        <v>240</v>
      </c>
      <c r="AA779" s="961">
        <f>(Z779/Y779)*100</f>
        <v>100</v>
      </c>
      <c r="AB779" s="591"/>
      <c r="AC779" s="1228" t="e">
        <f>VLOOKUP(B779,'AVBT_Septmber-17'!$B$18:$M$291,12,FALSE)</f>
        <v>#VALUE!</v>
      </c>
      <c r="AD779" s="228"/>
      <c r="AE779" s="228"/>
      <c r="AF779" s="228"/>
      <c r="AG779" s="228"/>
      <c r="AH779" s="228"/>
      <c r="AI779" s="228"/>
      <c r="AJ779" s="228"/>
      <c r="AK779" s="228"/>
      <c r="AL779" s="228"/>
      <c r="AM779" s="228"/>
    </row>
    <row r="780" spans="1:39" s="76" customFormat="1" ht="30" customHeight="1" thickBot="1" x14ac:dyDescent="0.3">
      <c r="A780" s="1371">
        <v>35</v>
      </c>
      <c r="B780" s="1339" t="s">
        <v>524</v>
      </c>
      <c r="C780" s="1346" t="s">
        <v>525</v>
      </c>
      <c r="D780" s="1523">
        <v>50</v>
      </c>
      <c r="E780" s="1384" t="s">
        <v>53</v>
      </c>
      <c r="F780" s="396" t="s">
        <v>54</v>
      </c>
      <c r="G780" s="1293">
        <v>42992.615972222222</v>
      </c>
      <c r="H780" s="1294">
        <v>42995.183333333334</v>
      </c>
      <c r="I780" s="600"/>
      <c r="J780" s="600"/>
      <c r="K780" s="600"/>
      <c r="L780" s="111">
        <f>IF(RIGHT(S780)="T",(+H780-G780),0)</f>
        <v>0</v>
      </c>
      <c r="M780" s="111">
        <f>IF(RIGHT(S780)="U",(+H780-G780),0)</f>
        <v>0</v>
      </c>
      <c r="N780" s="111">
        <f>IF(RIGHT(S780)="C",(+H780-G780),0)</f>
        <v>0</v>
      </c>
      <c r="O780" s="111">
        <f>IF(RIGHT(S780)="D",(+H780-G780),0)</f>
        <v>2.5673611111124046</v>
      </c>
      <c r="P780" s="637"/>
      <c r="Q780" s="637"/>
      <c r="R780" s="637"/>
      <c r="S780" s="1295" t="s">
        <v>464</v>
      </c>
      <c r="T780" s="1296" t="s">
        <v>773</v>
      </c>
      <c r="U780" s="637"/>
      <c r="V780" s="212"/>
      <c r="W780" s="213"/>
      <c r="X780" s="214"/>
      <c r="Y780" s="215"/>
      <c r="Z780" s="212"/>
      <c r="AA780" s="216"/>
      <c r="AB780" s="326"/>
      <c r="AC780" s="1228" t="e">
        <f>VLOOKUP(B780,'AVBT_Septmber-17'!$B$18:$M$291,12,FALSE)</f>
        <v>#VALUE!</v>
      </c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</row>
    <row r="781" spans="1:39" s="76" customFormat="1" ht="30" customHeight="1" thickBot="1" x14ac:dyDescent="0.3">
      <c r="A781" s="1372"/>
      <c r="B781" s="1373"/>
      <c r="C781" s="1348"/>
      <c r="D781" s="1531"/>
      <c r="E781" s="1390"/>
      <c r="F781" s="217"/>
      <c r="G781" s="78"/>
      <c r="H781" s="78"/>
      <c r="I781" s="661"/>
      <c r="J781" s="661"/>
      <c r="K781" s="661"/>
      <c r="L781" s="111">
        <f>IF(RIGHT(S781)="T",(+H781-G781),0)</f>
        <v>0</v>
      </c>
      <c r="M781" s="111">
        <f>IF(RIGHT(S781)="U",(+H781-G781),0)</f>
        <v>0</v>
      </c>
      <c r="N781" s="111">
        <f>IF(RIGHT(S781)="C",(+H781-G781),0)</f>
        <v>0</v>
      </c>
      <c r="O781" s="111">
        <f>IF(RIGHT(S781)="D",(+H781-G781),0)</f>
        <v>0</v>
      </c>
      <c r="P781" s="662"/>
      <c r="Q781" s="662"/>
      <c r="R781" s="662"/>
      <c r="S781" s="622"/>
      <c r="T781" s="623"/>
      <c r="U781" s="644"/>
      <c r="V781" s="201"/>
      <c r="W781" s="1027"/>
      <c r="X781" s="1021"/>
      <c r="Y781" s="202"/>
      <c r="Z781" s="201"/>
      <c r="AA781" s="203"/>
      <c r="AB781" s="326"/>
      <c r="AC781" s="1228" t="e">
        <f>VLOOKUP(B781,'AVBT_Septmber-17'!$B$18:$M$291,12,FALSE)</f>
        <v>#N/A</v>
      </c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</row>
    <row r="782" spans="1:39" s="76" customFormat="1" ht="30" customHeight="1" thickBot="1" x14ac:dyDescent="0.3">
      <c r="A782" s="639"/>
      <c r="B782" s="640"/>
      <c r="C782" s="413" t="s">
        <v>56</v>
      </c>
      <c r="D782" s="412"/>
      <c r="E782" s="177"/>
      <c r="F782" s="86" t="s">
        <v>54</v>
      </c>
      <c r="G782" s="87"/>
      <c r="H782" s="87"/>
      <c r="I782" s="86" t="s">
        <v>54</v>
      </c>
      <c r="J782" s="86" t="s">
        <v>54</v>
      </c>
      <c r="K782" s="86" t="s">
        <v>54</v>
      </c>
      <c r="L782" s="88">
        <f t="shared" ref="L782:R782" si="61">SUM(L780:L781)</f>
        <v>0</v>
      </c>
      <c r="M782" s="88">
        <f t="shared" si="61"/>
        <v>0</v>
      </c>
      <c r="N782" s="88">
        <f t="shared" si="61"/>
        <v>0</v>
      </c>
      <c r="O782" s="88">
        <f t="shared" si="61"/>
        <v>2.5673611111124046</v>
      </c>
      <c r="P782" s="88">
        <f t="shared" si="61"/>
        <v>0</v>
      </c>
      <c r="Q782" s="88">
        <f t="shared" si="61"/>
        <v>0</v>
      </c>
      <c r="R782" s="88">
        <f t="shared" si="61"/>
        <v>0</v>
      </c>
      <c r="S782" s="414"/>
      <c r="T782" s="415"/>
      <c r="U782" s="629"/>
      <c r="V782" s="277">
        <f>$AB$15-((N782*24))</f>
        <v>720</v>
      </c>
      <c r="W782" s="278">
        <v>50</v>
      </c>
      <c r="X782" s="279"/>
      <c r="Y782" s="280">
        <f>W782</f>
        <v>50</v>
      </c>
      <c r="Z782" s="277">
        <f>(Y782*(V782-L782*24))/V782</f>
        <v>50</v>
      </c>
      <c r="AA782" s="281">
        <f>(Z782/Y782)*100</f>
        <v>100</v>
      </c>
      <c r="AB782" s="326"/>
      <c r="AC782" s="1228" t="e">
        <f>VLOOKUP(B782,'AVBT_Septmber-17'!$B$18:$M$291,12,FALSE)</f>
        <v>#N/A</v>
      </c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</row>
    <row r="783" spans="1:39" s="76" customFormat="1" ht="30" customHeight="1" thickBot="1" x14ac:dyDescent="0.3">
      <c r="A783" s="1023">
        <v>36</v>
      </c>
      <c r="B783" s="1280" t="s">
        <v>526</v>
      </c>
      <c r="C783" s="1024" t="s">
        <v>527</v>
      </c>
      <c r="D783" s="1026">
        <v>50</v>
      </c>
      <c r="E783" s="85" t="s">
        <v>53</v>
      </c>
      <c r="F783" s="396" t="s">
        <v>54</v>
      </c>
      <c r="G783" s="78"/>
      <c r="H783" s="78"/>
      <c r="I783" s="397"/>
      <c r="J783" s="397"/>
      <c r="K783" s="397"/>
      <c r="L783" s="111">
        <f>IF(RIGHT(S783)="T",(+H783-G783),0)</f>
        <v>0</v>
      </c>
      <c r="M783" s="111">
        <f>IF(RIGHT(S783)="U",(+H783-G783),0)</f>
        <v>0</v>
      </c>
      <c r="N783" s="111">
        <f>IF(RIGHT(S783)="C",(+H783-G783),0)</f>
        <v>0</v>
      </c>
      <c r="O783" s="111">
        <f>IF(RIGHT(S783)="D",(+H783-G783),0)</f>
        <v>0</v>
      </c>
      <c r="P783" s="629"/>
      <c r="Q783" s="629"/>
      <c r="R783" s="629"/>
      <c r="S783" s="622"/>
      <c r="T783" s="623"/>
      <c r="U783" s="629"/>
      <c r="V783" s="125"/>
      <c r="W783" s="1026"/>
      <c r="X783" s="1020"/>
      <c r="Y783" s="126"/>
      <c r="Z783" s="125"/>
      <c r="AA783" s="127"/>
      <c r="AB783" s="326"/>
      <c r="AC783" s="1228" t="e">
        <f>VLOOKUP(B783,'AVBT_Septmber-17'!$B$18:$M$291,12,FALSE)</f>
        <v>#VALUE!</v>
      </c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</row>
    <row r="784" spans="1:39" s="76" customFormat="1" ht="30" customHeight="1" thickBot="1" x14ac:dyDescent="0.3">
      <c r="A784" s="639"/>
      <c r="B784" s="640"/>
      <c r="C784" s="413" t="s">
        <v>56</v>
      </c>
      <c r="D784" s="412"/>
      <c r="E784" s="177"/>
      <c r="F784" s="86" t="s">
        <v>54</v>
      </c>
      <c r="G784" s="87"/>
      <c r="H784" s="87"/>
      <c r="I784" s="86" t="s">
        <v>54</v>
      </c>
      <c r="J784" s="86" t="s">
        <v>54</v>
      </c>
      <c r="K784" s="86" t="s">
        <v>54</v>
      </c>
      <c r="L784" s="88">
        <f>SUM(L783:L783)</f>
        <v>0</v>
      </c>
      <c r="M784" s="88">
        <f t="shared" ref="M784:R786" si="62">SUM(M783:M783)</f>
        <v>0</v>
      </c>
      <c r="N784" s="88">
        <f t="shared" si="62"/>
        <v>0</v>
      </c>
      <c r="O784" s="88">
        <f t="shared" si="62"/>
        <v>0</v>
      </c>
      <c r="P784" s="88">
        <f t="shared" si="62"/>
        <v>0</v>
      </c>
      <c r="Q784" s="88">
        <f t="shared" si="62"/>
        <v>0</v>
      </c>
      <c r="R784" s="88">
        <f t="shared" si="62"/>
        <v>0</v>
      </c>
      <c r="S784" s="414"/>
      <c r="T784" s="415"/>
      <c r="U784" s="629"/>
      <c r="V784" s="128">
        <f>$AB$15-((N784*24))</f>
        <v>720</v>
      </c>
      <c r="W784" s="197">
        <v>50</v>
      </c>
      <c r="X784" s="185"/>
      <c r="Y784" s="198">
        <f>W784</f>
        <v>50</v>
      </c>
      <c r="Z784" s="128">
        <f>(Y784*(V784-L784*24))/V784</f>
        <v>50</v>
      </c>
      <c r="AA784" s="95">
        <f>(Z784/Y784)*100</f>
        <v>100</v>
      </c>
      <c r="AB784" s="326"/>
      <c r="AC784" s="1228" t="e">
        <f>VLOOKUP(B784,'AVBT_Septmber-17'!$B$18:$M$291,12,FALSE)</f>
        <v>#N/A</v>
      </c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</row>
    <row r="785" spans="1:40" s="972" customFormat="1" ht="30" customHeight="1" thickBot="1" x14ac:dyDescent="0.3">
      <c r="A785" s="1581">
        <v>37</v>
      </c>
      <c r="B785" s="261" t="s">
        <v>528</v>
      </c>
      <c r="C785" s="1591" t="s">
        <v>774</v>
      </c>
      <c r="D785" s="1582">
        <v>240</v>
      </c>
      <c r="E785" s="515" t="s">
        <v>53</v>
      </c>
      <c r="F785" s="516" t="s">
        <v>54</v>
      </c>
      <c r="G785" s="1297">
        <v>43006.412499999999</v>
      </c>
      <c r="H785" s="1294">
        <v>43006.737500000003</v>
      </c>
      <c r="I785" s="1583"/>
      <c r="J785" s="1583"/>
      <c r="K785" s="1583"/>
      <c r="L785" s="984">
        <f>IF(RIGHT(S785)="T",(+H785-G785),0)</f>
        <v>0.32500000000436557</v>
      </c>
      <c r="M785" s="984">
        <f>IF(RIGHT(S785)="U",(+H785-G785),0)</f>
        <v>0</v>
      </c>
      <c r="N785" s="984">
        <f>IF(RIGHT(S785)="C",(+H785-G785),0)</f>
        <v>0</v>
      </c>
      <c r="O785" s="984">
        <f>IF(RIGHT(S785)="D",(+H785-G785),0)</f>
        <v>0</v>
      </c>
      <c r="P785" s="1584"/>
      <c r="Q785" s="1584"/>
      <c r="R785" s="1584"/>
      <c r="S785" s="1295" t="s">
        <v>81</v>
      </c>
      <c r="T785" s="1296" t="s">
        <v>775</v>
      </c>
      <c r="U785" s="1584"/>
      <c r="V785" s="534"/>
      <c r="W785" s="1585"/>
      <c r="X785" s="1586"/>
      <c r="Y785" s="1587"/>
      <c r="Z785" s="1588"/>
      <c r="AA785" s="1589"/>
      <c r="AB785" s="800"/>
      <c r="AC785" s="1590" t="e">
        <f>VLOOKUP(B785,'AVBT_Septmber-17'!$B$18:$M$291,12,FALSE)</f>
        <v>#VALUE!</v>
      </c>
      <c r="AD785" s="801"/>
      <c r="AE785" s="801"/>
      <c r="AF785" s="801"/>
      <c r="AG785" s="801"/>
      <c r="AH785" s="801"/>
      <c r="AI785" s="801"/>
      <c r="AJ785" s="801"/>
      <c r="AK785" s="801"/>
      <c r="AL785" s="801"/>
      <c r="AM785" s="801"/>
    </row>
    <row r="786" spans="1:40" s="76" customFormat="1" ht="30" customHeight="1" thickBot="1" x14ac:dyDescent="0.3">
      <c r="A786" s="639"/>
      <c r="B786" s="640"/>
      <c r="C786" s="413" t="s">
        <v>56</v>
      </c>
      <c r="D786" s="412"/>
      <c r="E786" s="177"/>
      <c r="F786" s="86" t="s">
        <v>54</v>
      </c>
      <c r="G786" s="87"/>
      <c r="H786" s="87"/>
      <c r="I786" s="86" t="s">
        <v>54</v>
      </c>
      <c r="J786" s="86" t="s">
        <v>54</v>
      </c>
      <c r="K786" s="86" t="s">
        <v>54</v>
      </c>
      <c r="L786" s="88">
        <f>SUM(L785:L785)</f>
        <v>0.32500000000436557</v>
      </c>
      <c r="M786" s="88">
        <f t="shared" si="62"/>
        <v>0</v>
      </c>
      <c r="N786" s="88">
        <f t="shared" si="62"/>
        <v>0</v>
      </c>
      <c r="O786" s="88">
        <f t="shared" si="62"/>
        <v>0</v>
      </c>
      <c r="P786" s="88">
        <f t="shared" si="62"/>
        <v>0</v>
      </c>
      <c r="Q786" s="88">
        <f t="shared" si="62"/>
        <v>0</v>
      </c>
      <c r="R786" s="88">
        <f t="shared" si="62"/>
        <v>0</v>
      </c>
      <c r="S786" s="414"/>
      <c r="T786" s="415"/>
      <c r="U786" s="629"/>
      <c r="V786" s="128">
        <f>$AB$15-((N786*24))</f>
        <v>720</v>
      </c>
      <c r="W786" s="197">
        <v>240</v>
      </c>
      <c r="X786" s="185"/>
      <c r="Y786" s="198">
        <f>W786</f>
        <v>240</v>
      </c>
      <c r="Z786" s="128">
        <f>(Y786*(V786-L786*24))/V786</f>
        <v>237.39999999996508</v>
      </c>
      <c r="AA786" s="95">
        <f>(Z786/Y786)*100</f>
        <v>98.916666666652119</v>
      </c>
      <c r="AB786" s="326"/>
      <c r="AC786" s="1228" t="e">
        <f>VLOOKUP(B786,'AVBT_Septmber-17'!$B$18:$M$291,12,FALSE)</f>
        <v>#N/A</v>
      </c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</row>
    <row r="787" spans="1:40" s="656" customFormat="1" ht="30" customHeight="1" thickBot="1" x14ac:dyDescent="0.3">
      <c r="A787" s="628">
        <v>38</v>
      </c>
      <c r="B787" s="1315" t="s">
        <v>529</v>
      </c>
      <c r="C787" s="663" t="s">
        <v>530</v>
      </c>
      <c r="D787" s="278">
        <v>50</v>
      </c>
      <c r="E787" s="85" t="s">
        <v>53</v>
      </c>
      <c r="F787" s="396" t="s">
        <v>54</v>
      </c>
      <c r="G787" s="399"/>
      <c r="H787" s="399"/>
      <c r="I787" s="399"/>
      <c r="J787" s="399"/>
      <c r="K787" s="399"/>
      <c r="L787" s="660">
        <v>0</v>
      </c>
      <c r="M787" s="660">
        <v>0</v>
      </c>
      <c r="N787" s="660">
        <v>0</v>
      </c>
      <c r="O787" s="660">
        <v>0</v>
      </c>
      <c r="P787" s="629"/>
      <c r="Q787" s="629"/>
      <c r="R787" s="629"/>
      <c r="S787" s="629"/>
      <c r="T787" s="664"/>
      <c r="U787" s="629"/>
      <c r="V787" s="277">
        <f>$AB$15-((N787*24))</f>
        <v>720</v>
      </c>
      <c r="W787" s="91">
        <v>50</v>
      </c>
      <c r="X787" s="266"/>
      <c r="Y787" s="636">
        <f>W787</f>
        <v>50</v>
      </c>
      <c r="Z787" s="123">
        <f>(Y787*(V787-R787*24))/V787</f>
        <v>50</v>
      </c>
      <c r="AA787" s="961">
        <f>(Z787/Y787)*100</f>
        <v>100</v>
      </c>
      <c r="AB787" s="655"/>
      <c r="AC787" s="1228" t="e">
        <f>VLOOKUP(B787,'AVBT_Septmber-17'!$B$18:$M$291,12,FALSE)</f>
        <v>#VALUE!</v>
      </c>
      <c r="AD787" s="228"/>
      <c r="AE787" s="228"/>
      <c r="AF787" s="228"/>
      <c r="AG787" s="228"/>
      <c r="AH787" s="228"/>
      <c r="AI787" s="228"/>
      <c r="AJ787" s="228"/>
      <c r="AK787" s="228"/>
      <c r="AL787" s="228"/>
      <c r="AM787" s="228"/>
    </row>
    <row r="788" spans="1:40" s="656" customFormat="1" ht="30" customHeight="1" thickBot="1" x14ac:dyDescent="0.3">
      <c r="A788" s="628">
        <v>39</v>
      </c>
      <c r="B788" s="1315" t="s">
        <v>531</v>
      </c>
      <c r="C788" s="663" t="s">
        <v>532</v>
      </c>
      <c r="D788" s="278">
        <v>50</v>
      </c>
      <c r="E788" s="258" t="s">
        <v>53</v>
      </c>
      <c r="F788" s="396" t="s">
        <v>54</v>
      </c>
      <c r="G788" s="399"/>
      <c r="H788" s="399"/>
      <c r="I788" s="399"/>
      <c r="J788" s="399"/>
      <c r="K788" s="399"/>
      <c r="L788" s="660">
        <v>0</v>
      </c>
      <c r="M788" s="660">
        <v>0</v>
      </c>
      <c r="N788" s="660">
        <v>0</v>
      </c>
      <c r="O788" s="660">
        <v>0</v>
      </c>
      <c r="P788" s="629"/>
      <c r="Q788" s="629"/>
      <c r="R788" s="629"/>
      <c r="S788" s="629"/>
      <c r="T788" s="664"/>
      <c r="U788" s="629"/>
      <c r="V788" s="277">
        <f>$AB$15-((N788*24))</f>
        <v>720</v>
      </c>
      <c r="W788" s="91">
        <v>50</v>
      </c>
      <c r="X788" s="266"/>
      <c r="Y788" s="636">
        <f>W788</f>
        <v>50</v>
      </c>
      <c r="Z788" s="123">
        <f>(Y788*(V788-R788*24))/V788</f>
        <v>50</v>
      </c>
      <c r="AA788" s="961">
        <f>(Z788/Y788)*100</f>
        <v>100</v>
      </c>
      <c r="AB788" s="655"/>
      <c r="AC788" s="1228" t="e">
        <f>VLOOKUP(B788,'AVBT_Septmber-17'!$B$18:$M$291,12,FALSE)</f>
        <v>#VALUE!</v>
      </c>
      <c r="AD788" s="228"/>
      <c r="AE788" s="228"/>
      <c r="AF788" s="228"/>
      <c r="AG788" s="228"/>
      <c r="AH788" s="228"/>
      <c r="AI788" s="228"/>
      <c r="AJ788" s="228"/>
      <c r="AK788" s="228"/>
      <c r="AL788" s="228"/>
      <c r="AM788" s="228"/>
    </row>
    <row r="789" spans="1:40" s="76" customFormat="1" ht="30" customHeight="1" thickBot="1" x14ac:dyDescent="0.3">
      <c r="A789" s="681">
        <v>42</v>
      </c>
      <c r="B789" s="393" t="s">
        <v>537</v>
      </c>
      <c r="C789" s="394" t="s">
        <v>538</v>
      </c>
      <c r="D789" s="278">
        <v>240</v>
      </c>
      <c r="E789" s="1044" t="s">
        <v>53</v>
      </c>
      <c r="F789" s="396" t="s">
        <v>54</v>
      </c>
      <c r="G789" s="399"/>
      <c r="H789" s="399"/>
      <c r="I789" s="397"/>
      <c r="J789" s="397"/>
      <c r="K789" s="397"/>
      <c r="L789" s="555">
        <v>0</v>
      </c>
      <c r="M789" s="555">
        <v>0</v>
      </c>
      <c r="N789" s="555">
        <v>0</v>
      </c>
      <c r="O789" s="555">
        <v>0</v>
      </c>
      <c r="P789" s="629"/>
      <c r="Q789" s="629"/>
      <c r="R789" s="629"/>
      <c r="S789" s="629"/>
      <c r="T789" s="634"/>
      <c r="U789" s="629"/>
      <c r="V789" s="277"/>
      <c r="W789" s="278"/>
      <c r="X789" s="279"/>
      <c r="Y789" s="280"/>
      <c r="Z789" s="277"/>
      <c r="AA789" s="281"/>
      <c r="AB789" s="326"/>
      <c r="AC789" s="1228" t="e">
        <f>VLOOKUP(B789,'AVBT_Septmber-17'!$B$18:$M$291,12,FALSE)</f>
        <v>#VALUE!</v>
      </c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</row>
    <row r="790" spans="1:40" s="76" customFormat="1" ht="30" customHeight="1" thickBot="1" x14ac:dyDescent="0.3">
      <c r="A790" s="561"/>
      <c r="B790" s="393"/>
      <c r="C790" s="413" t="s">
        <v>56</v>
      </c>
      <c r="D790" s="412"/>
      <c r="E790" s="177"/>
      <c r="F790" s="86" t="s">
        <v>54</v>
      </c>
      <c r="G790" s="87"/>
      <c r="H790" s="87"/>
      <c r="I790" s="86" t="s">
        <v>54</v>
      </c>
      <c r="J790" s="86" t="s">
        <v>54</v>
      </c>
      <c r="K790" s="86" t="s">
        <v>54</v>
      </c>
      <c r="L790" s="88">
        <f>SUM(L789:L789)</f>
        <v>0</v>
      </c>
      <c r="M790" s="88">
        <f t="shared" ref="M790:O792" si="63">SUM(M789:M789)</f>
        <v>0</v>
      </c>
      <c r="N790" s="88">
        <f t="shared" si="63"/>
        <v>0</v>
      </c>
      <c r="O790" s="88">
        <f t="shared" si="63"/>
        <v>0</v>
      </c>
      <c r="P790" s="86" t="s">
        <v>54</v>
      </c>
      <c r="Q790" s="86" t="s">
        <v>54</v>
      </c>
      <c r="R790" s="86" t="s">
        <v>54</v>
      </c>
      <c r="S790" s="414"/>
      <c r="T790" s="415"/>
      <c r="U790" s="629"/>
      <c r="V790" s="277">
        <f>$AB$15-((N790*24))</f>
        <v>720</v>
      </c>
      <c r="W790" s="278">
        <v>240</v>
      </c>
      <c r="X790" s="279"/>
      <c r="Y790" s="280">
        <f>W790</f>
        <v>240</v>
      </c>
      <c r="Z790" s="277">
        <f>(Y790*(V790-L790*24))/V790</f>
        <v>240</v>
      </c>
      <c r="AA790" s="281">
        <f>(Z790/Y790)*100</f>
        <v>100</v>
      </c>
      <c r="AB790" s="326"/>
      <c r="AC790" s="1228" t="e">
        <f>VLOOKUP(B790,'AVBT_Septmber-17'!$B$18:$M$291,12,FALSE)</f>
        <v>#N/A</v>
      </c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</row>
    <row r="791" spans="1:40" s="76" customFormat="1" ht="30" customHeight="1" thickBot="1" x14ac:dyDescent="0.3">
      <c r="A791" s="1047">
        <v>43</v>
      </c>
      <c r="B791" s="261" t="s">
        <v>539</v>
      </c>
      <c r="C791" s="682" t="s">
        <v>540</v>
      </c>
      <c r="D791" s="278">
        <v>240</v>
      </c>
      <c r="E791" s="258" t="s">
        <v>53</v>
      </c>
      <c r="F791" s="396" t="s">
        <v>54</v>
      </c>
      <c r="G791" s="399"/>
      <c r="H791" s="399"/>
      <c r="I791" s="397"/>
      <c r="J791" s="397"/>
      <c r="K791" s="397"/>
      <c r="L791" s="555">
        <v>0</v>
      </c>
      <c r="M791" s="555">
        <v>0</v>
      </c>
      <c r="N791" s="555">
        <v>0</v>
      </c>
      <c r="O791" s="555">
        <v>0</v>
      </c>
      <c r="P791" s="629"/>
      <c r="Q791" s="629"/>
      <c r="R791" s="629"/>
      <c r="S791" s="629"/>
      <c r="T791" s="634"/>
      <c r="U791" s="629"/>
      <c r="V791" s="277"/>
      <c r="W791" s="278"/>
      <c r="X791" s="279"/>
      <c r="Y791" s="280"/>
      <c r="Z791" s="277"/>
      <c r="AA791" s="281"/>
      <c r="AB791" s="326"/>
      <c r="AC791" s="1228" t="e">
        <f>VLOOKUP(B791,'AVBT_Septmber-17'!$B$18:$M$291,12,FALSE)</f>
        <v>#VALUE!</v>
      </c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</row>
    <row r="792" spans="1:40" s="76" customFormat="1" ht="30" customHeight="1" thickBot="1" x14ac:dyDescent="0.3">
      <c r="A792" s="628"/>
      <c r="B792" s="393"/>
      <c r="C792" s="413" t="s">
        <v>56</v>
      </c>
      <c r="D792" s="412"/>
      <c r="E792" s="177"/>
      <c r="F792" s="86" t="s">
        <v>54</v>
      </c>
      <c r="G792" s="87"/>
      <c r="H792" s="87"/>
      <c r="I792" s="86" t="s">
        <v>54</v>
      </c>
      <c r="J792" s="86" t="s">
        <v>54</v>
      </c>
      <c r="K792" s="86" t="s">
        <v>54</v>
      </c>
      <c r="L792" s="88">
        <f>SUM(L791:L791)</f>
        <v>0</v>
      </c>
      <c r="M792" s="88">
        <f t="shared" si="63"/>
        <v>0</v>
      </c>
      <c r="N792" s="88">
        <f t="shared" si="63"/>
        <v>0</v>
      </c>
      <c r="O792" s="88">
        <f t="shared" si="63"/>
        <v>0</v>
      </c>
      <c r="P792" s="86" t="s">
        <v>54</v>
      </c>
      <c r="Q792" s="86" t="s">
        <v>54</v>
      </c>
      <c r="R792" s="86" t="s">
        <v>54</v>
      </c>
      <c r="S792" s="414"/>
      <c r="T792" s="415"/>
      <c r="U792" s="629"/>
      <c r="V792" s="277">
        <f>$AB$15-((N792*24))</f>
        <v>720</v>
      </c>
      <c r="W792" s="278">
        <v>240</v>
      </c>
      <c r="X792" s="279"/>
      <c r="Y792" s="280">
        <f>W792</f>
        <v>240</v>
      </c>
      <c r="Z792" s="277">
        <f>(Y792*(V792-L792*24))/V792</f>
        <v>240</v>
      </c>
      <c r="AA792" s="281">
        <f>(Z792/Y792)*100</f>
        <v>100</v>
      </c>
      <c r="AB792" s="326"/>
      <c r="AC792" s="1228" t="e">
        <f>VLOOKUP(B792,'AVBT_Septmber-17'!$B$18:$M$291,12,FALSE)</f>
        <v>#N/A</v>
      </c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</row>
    <row r="793" spans="1:40" s="38" customFormat="1" ht="30" customHeight="1" x14ac:dyDescent="0.25">
      <c r="A793" s="683"/>
      <c r="B793" s="684"/>
      <c r="C793" s="685"/>
      <c r="D793" s="684"/>
      <c r="E793" s="1029"/>
      <c r="F793" s="295"/>
      <c r="G793" s="686"/>
      <c r="H793" s="686"/>
      <c r="I793" s="295"/>
      <c r="J793" s="295"/>
      <c r="K793" s="296"/>
      <c r="L793" s="298"/>
      <c r="M793" s="298"/>
      <c r="N793" s="298"/>
      <c r="O793" s="298"/>
      <c r="P793" s="295"/>
      <c r="Q793" s="295"/>
      <c r="R793" s="295"/>
      <c r="S793" s="687"/>
      <c r="T793" s="688"/>
      <c r="U793" s="684"/>
      <c r="V793" s="201"/>
      <c r="W793" s="147"/>
      <c r="X793" s="148"/>
      <c r="Y793" s="149"/>
      <c r="Z793" s="201"/>
      <c r="AA793" s="150"/>
      <c r="AB793" s="102"/>
      <c r="AC793" s="1228" t="e">
        <f>VLOOKUP(B793,'AVBT_Septmber-17'!$B$18:$M$291,12,FALSE)</f>
        <v>#N/A</v>
      </c>
    </row>
    <row r="794" spans="1:40" s="76" customFormat="1" ht="30" customHeight="1" x14ac:dyDescent="0.25">
      <c r="A794" s="689"/>
      <c r="B794" s="1287" t="s">
        <v>679</v>
      </c>
      <c r="C794" s="690" t="s">
        <v>541</v>
      </c>
      <c r="D794" s="454"/>
      <c r="E794" s="454"/>
      <c r="F794" s="690"/>
      <c r="G794" s="454"/>
      <c r="H794" s="454"/>
      <c r="I794" s="690"/>
      <c r="J794" s="690"/>
      <c r="K794" s="690"/>
      <c r="L794" s="455">
        <f>SUM(L670:L792)</f>
        <v>0.65000000000873115</v>
      </c>
      <c r="M794" s="455">
        <f>SUM(M670:M792)</f>
        <v>0</v>
      </c>
      <c r="N794" s="455">
        <f>SUM(N670:N792)</f>
        <v>0</v>
      </c>
      <c r="O794" s="455">
        <f>SUM(O670:O792)</f>
        <v>251.58472222223645</v>
      </c>
      <c r="P794" s="455"/>
      <c r="Q794" s="455"/>
      <c r="R794" s="455"/>
      <c r="S794" s="455"/>
      <c r="T794" s="456"/>
      <c r="U794" s="455"/>
      <c r="V794" s="457"/>
      <c r="W794" s="1036"/>
      <c r="X794" s="1036"/>
      <c r="Y794" s="457">
        <f>SUM(Y666:Y792)</f>
        <v>5330</v>
      </c>
      <c r="Z794" s="459">
        <f>SUM(Z666:Z792)</f>
        <v>5327.3999999999651</v>
      </c>
      <c r="AA794" s="763">
        <f>(Z794/Y794)*100</f>
        <v>99.95121951219447</v>
      </c>
      <c r="AB794" s="466" t="s">
        <v>319</v>
      </c>
      <c r="AC794" s="1228" t="e">
        <f>VLOOKUP(B794,'AVBT_Septmber-17'!$B$18:$M$291,12,FALSE)</f>
        <v>#VALUE!</v>
      </c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</row>
    <row r="795" spans="1:40" ht="30" customHeight="1" x14ac:dyDescent="0.25">
      <c r="B795" s="692"/>
      <c r="C795" s="693"/>
      <c r="D795" s="694"/>
      <c r="E795" s="694"/>
      <c r="F795" s="695"/>
      <c r="G795" s="694"/>
      <c r="H795" s="694"/>
      <c r="I795" s="695"/>
      <c r="J795" s="695"/>
      <c r="K795" s="695"/>
      <c r="L795" s="696"/>
      <c r="M795" s="696"/>
      <c r="N795" s="696"/>
      <c r="O795" s="696"/>
      <c r="P795" s="696"/>
      <c r="Q795" s="696"/>
      <c r="R795" s="696"/>
      <c r="S795" s="697"/>
      <c r="T795" s="698"/>
      <c r="U795" s="696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</row>
    <row r="796" spans="1:40" ht="30" customHeight="1" x14ac:dyDescent="0.2">
      <c r="C796" s="699"/>
      <c r="D796" s="700"/>
      <c r="E796" s="700"/>
      <c r="F796" s="701"/>
      <c r="G796" s="700"/>
      <c r="H796" s="700"/>
      <c r="I796" s="701"/>
      <c r="J796" s="701"/>
      <c r="K796" s="701"/>
      <c r="L796" s="702"/>
      <c r="M796" s="701"/>
      <c r="N796" s="701"/>
      <c r="AC796" s="703"/>
      <c r="AD796" s="703"/>
      <c r="AE796" s="703"/>
      <c r="AF796" s="703"/>
      <c r="AG796" s="703"/>
      <c r="AH796" s="703"/>
      <c r="AI796" s="703"/>
      <c r="AJ796" s="703"/>
      <c r="AK796" s="703"/>
      <c r="AL796" s="703"/>
      <c r="AM796" s="703"/>
      <c r="AN796" s="704"/>
    </row>
    <row r="797" spans="1:40" ht="30" customHeight="1" x14ac:dyDescent="0.2">
      <c r="AC797" s="703"/>
      <c r="AD797" s="703"/>
      <c r="AE797" s="703"/>
      <c r="AF797" s="703"/>
      <c r="AG797" s="703"/>
      <c r="AH797" s="703"/>
      <c r="AI797" s="703"/>
      <c r="AJ797" s="703"/>
      <c r="AK797" s="703"/>
      <c r="AL797" s="703"/>
      <c r="AM797" s="703"/>
      <c r="AN797" s="704"/>
    </row>
    <row r="798" spans="1:40" ht="30" customHeight="1" x14ac:dyDescent="0.2">
      <c r="AC798" s="703"/>
      <c r="AD798" s="703"/>
      <c r="AE798" s="703"/>
      <c r="AF798" s="703"/>
      <c r="AG798" s="703"/>
      <c r="AH798" s="703"/>
      <c r="AI798" s="703"/>
      <c r="AJ798" s="703"/>
      <c r="AK798" s="703"/>
      <c r="AL798" s="703"/>
      <c r="AM798" s="703"/>
      <c r="AN798" s="704"/>
    </row>
    <row r="799" spans="1:40" ht="30" customHeight="1" x14ac:dyDescent="0.2">
      <c r="AC799" s="703"/>
      <c r="AD799" s="703"/>
      <c r="AE799" s="703"/>
      <c r="AF799" s="703"/>
      <c r="AG799" s="703"/>
      <c r="AH799" s="703"/>
      <c r="AI799" s="703"/>
      <c r="AJ799" s="703"/>
      <c r="AK799" s="703"/>
      <c r="AL799" s="703"/>
      <c r="AM799" s="703"/>
      <c r="AN799" s="704"/>
    </row>
    <row r="800" spans="1:40" ht="30" customHeight="1" x14ac:dyDescent="0.2">
      <c r="AC800" s="703"/>
      <c r="AD800" s="703"/>
      <c r="AE800" s="703"/>
      <c r="AF800" s="703"/>
      <c r="AG800" s="703"/>
      <c r="AH800" s="703"/>
      <c r="AI800" s="703"/>
      <c r="AJ800" s="703"/>
      <c r="AK800" s="703"/>
      <c r="AL800" s="703"/>
      <c r="AM800" s="703"/>
      <c r="AN800" s="704"/>
    </row>
    <row r="801" spans="1:40" ht="30" customHeight="1" x14ac:dyDescent="0.2">
      <c r="AC801" s="703"/>
      <c r="AD801" s="703"/>
      <c r="AE801" s="703"/>
      <c r="AF801" s="703"/>
      <c r="AG801" s="703"/>
      <c r="AH801" s="703"/>
      <c r="AI801" s="703"/>
      <c r="AJ801" s="703"/>
      <c r="AK801" s="703"/>
      <c r="AL801" s="703"/>
      <c r="AM801" s="703"/>
      <c r="AN801" s="704"/>
    </row>
    <row r="802" spans="1:40" ht="30" customHeight="1" x14ac:dyDescent="0.2">
      <c r="A802" s="11"/>
      <c r="B802" s="656"/>
      <c r="C802" s="11"/>
      <c r="D802" s="11"/>
      <c r="E802" s="11"/>
      <c r="F802" s="11"/>
      <c r="G802" s="11"/>
      <c r="H802" s="11"/>
      <c r="I802" s="11"/>
      <c r="J802" s="11"/>
      <c r="K802" s="11"/>
      <c r="AC802" s="703"/>
      <c r="AD802" s="703"/>
      <c r="AE802" s="703"/>
      <c r="AF802" s="703"/>
      <c r="AG802" s="703"/>
      <c r="AH802" s="703"/>
      <c r="AI802" s="703"/>
      <c r="AJ802" s="703"/>
      <c r="AK802" s="703"/>
      <c r="AL802" s="703"/>
      <c r="AM802" s="703"/>
      <c r="AN802" s="704"/>
    </row>
    <row r="803" spans="1:40" ht="30" customHeight="1" x14ac:dyDescent="0.2">
      <c r="A803" s="11"/>
      <c r="B803" s="656"/>
      <c r="C803" s="11"/>
      <c r="D803" s="11"/>
      <c r="E803" s="11"/>
      <c r="F803" s="11"/>
      <c r="G803" s="11"/>
      <c r="H803" s="11"/>
      <c r="I803" s="11"/>
      <c r="J803" s="11"/>
      <c r="K803" s="11"/>
      <c r="AC803" s="703"/>
      <c r="AD803" s="703"/>
      <c r="AE803" s="703"/>
      <c r="AF803" s="703"/>
      <c r="AG803" s="703"/>
      <c r="AH803" s="703"/>
      <c r="AI803" s="703"/>
      <c r="AJ803" s="703"/>
      <c r="AK803" s="703"/>
      <c r="AL803" s="703"/>
      <c r="AM803" s="703"/>
      <c r="AN803" s="704"/>
    </row>
    <row r="804" spans="1:40" ht="30" customHeight="1" x14ac:dyDescent="0.2">
      <c r="A804" s="11"/>
      <c r="B804" s="656"/>
      <c r="C804" s="11"/>
      <c r="D804" s="11"/>
      <c r="E804" s="11"/>
      <c r="F804" s="11"/>
      <c r="G804" s="11"/>
      <c r="H804" s="11"/>
      <c r="I804" s="11"/>
      <c r="J804" s="11"/>
      <c r="K804" s="11"/>
      <c r="AC804" s="703"/>
      <c r="AD804" s="703"/>
      <c r="AE804" s="703"/>
      <c r="AF804" s="703"/>
      <c r="AG804" s="703"/>
      <c r="AH804" s="703"/>
      <c r="AI804" s="703"/>
      <c r="AJ804" s="703"/>
      <c r="AK804" s="703"/>
      <c r="AL804" s="703"/>
      <c r="AM804" s="703"/>
      <c r="AN804" s="704"/>
    </row>
    <row r="805" spans="1:40" ht="30" customHeight="1" x14ac:dyDescent="0.2">
      <c r="A805" s="11"/>
      <c r="B805" s="656"/>
      <c r="C805" s="11"/>
      <c r="D805" s="11"/>
      <c r="E805" s="11"/>
      <c r="F805" s="11"/>
      <c r="G805" s="11"/>
      <c r="H805" s="11"/>
      <c r="I805" s="11"/>
      <c r="J805" s="11"/>
      <c r="K805" s="11"/>
      <c r="AC805" s="703"/>
      <c r="AD805" s="703"/>
      <c r="AE805" s="703"/>
      <c r="AF805" s="703"/>
      <c r="AG805" s="703"/>
      <c r="AH805" s="703"/>
      <c r="AI805" s="703"/>
      <c r="AJ805" s="703"/>
      <c r="AK805" s="703"/>
      <c r="AL805" s="703"/>
      <c r="AM805" s="703"/>
      <c r="AN805" s="704"/>
    </row>
    <row r="806" spans="1:40" ht="30" customHeight="1" x14ac:dyDescent="0.2">
      <c r="A806" s="11"/>
      <c r="B806" s="656"/>
      <c r="C806" s="11"/>
      <c r="D806" s="11"/>
      <c r="E806" s="11"/>
      <c r="F806" s="11"/>
      <c r="G806" s="11"/>
      <c r="H806" s="11"/>
      <c r="I806" s="11"/>
      <c r="J806" s="11"/>
      <c r="K806" s="11"/>
      <c r="AC806" s="703"/>
      <c r="AD806" s="703"/>
      <c r="AE806" s="703"/>
      <c r="AF806" s="703"/>
      <c r="AG806" s="703"/>
      <c r="AH806" s="703"/>
      <c r="AI806" s="703"/>
      <c r="AJ806" s="703"/>
      <c r="AK806" s="703"/>
      <c r="AL806" s="703"/>
      <c r="AM806" s="703"/>
      <c r="AN806" s="704"/>
    </row>
    <row r="807" spans="1:40" ht="30" customHeight="1" x14ac:dyDescent="0.2">
      <c r="A807" s="11"/>
      <c r="B807" s="656"/>
      <c r="C807" s="11"/>
      <c r="D807" s="11"/>
      <c r="E807" s="11"/>
      <c r="F807" s="11"/>
      <c r="G807" s="11"/>
      <c r="H807" s="11"/>
      <c r="I807" s="11"/>
      <c r="J807" s="11"/>
      <c r="K807" s="11"/>
      <c r="AC807" s="703"/>
      <c r="AD807" s="703"/>
      <c r="AE807" s="703"/>
      <c r="AF807" s="703"/>
      <c r="AG807" s="703"/>
      <c r="AH807" s="703"/>
      <c r="AI807" s="703"/>
      <c r="AJ807" s="703"/>
      <c r="AK807" s="703"/>
      <c r="AL807" s="703"/>
      <c r="AM807" s="703"/>
      <c r="AN807" s="704"/>
    </row>
    <row r="808" spans="1:40" ht="30" customHeight="1" x14ac:dyDescent="0.2">
      <c r="A808" s="11"/>
      <c r="B808" s="656"/>
      <c r="C808" s="11"/>
      <c r="D808" s="11"/>
      <c r="E808" s="11"/>
      <c r="F808" s="11"/>
      <c r="G808" s="11"/>
      <c r="H808" s="11"/>
      <c r="I808" s="11"/>
      <c r="J808" s="11"/>
      <c r="K808" s="11"/>
      <c r="AC808" s="703"/>
      <c r="AD808" s="703"/>
      <c r="AE808" s="703"/>
      <c r="AF808" s="703"/>
      <c r="AG808" s="703"/>
      <c r="AH808" s="703"/>
      <c r="AI808" s="703"/>
      <c r="AJ808" s="703"/>
      <c r="AK808" s="703"/>
      <c r="AL808" s="703"/>
      <c r="AM808" s="703"/>
      <c r="AN808" s="704"/>
    </row>
    <row r="809" spans="1:40" ht="30" customHeight="1" x14ac:dyDescent="0.2">
      <c r="A809" s="11"/>
      <c r="B809" s="656"/>
      <c r="C809" s="11"/>
      <c r="D809" s="11"/>
      <c r="E809" s="11"/>
      <c r="F809" s="11"/>
      <c r="G809" s="11"/>
      <c r="H809" s="11"/>
      <c r="I809" s="11"/>
      <c r="J809" s="11"/>
      <c r="K809" s="11"/>
      <c r="AC809" s="703"/>
      <c r="AD809" s="703"/>
      <c r="AE809" s="703"/>
      <c r="AF809" s="703"/>
      <c r="AG809" s="703"/>
      <c r="AH809" s="703"/>
      <c r="AI809" s="703"/>
      <c r="AJ809" s="703"/>
      <c r="AK809" s="703"/>
      <c r="AL809" s="703"/>
      <c r="AM809" s="703"/>
      <c r="AN809" s="704"/>
    </row>
    <row r="810" spans="1:40" ht="30" customHeight="1" x14ac:dyDescent="0.2">
      <c r="A810" s="11"/>
      <c r="B810" s="656"/>
      <c r="C810" s="11"/>
      <c r="D810" s="11"/>
      <c r="E810" s="11"/>
      <c r="F810" s="11"/>
      <c r="G810" s="11"/>
      <c r="H810" s="11"/>
      <c r="I810" s="11"/>
      <c r="J810" s="11"/>
      <c r="K810" s="11"/>
      <c r="AC810" s="703"/>
      <c r="AD810" s="703"/>
      <c r="AE810" s="703"/>
      <c r="AF810" s="703"/>
      <c r="AG810" s="703"/>
      <c r="AH810" s="703"/>
      <c r="AI810" s="703"/>
      <c r="AJ810" s="703"/>
      <c r="AK810" s="703"/>
      <c r="AL810" s="703"/>
      <c r="AM810" s="703"/>
      <c r="AN810" s="704"/>
    </row>
    <row r="811" spans="1:40" ht="30" customHeight="1" x14ac:dyDescent="0.2">
      <c r="A811" s="11"/>
      <c r="B811" s="656"/>
      <c r="C811" s="11"/>
      <c r="D811" s="11"/>
      <c r="E811" s="11"/>
      <c r="F811" s="11"/>
      <c r="G811" s="11"/>
      <c r="H811" s="11"/>
      <c r="I811" s="11"/>
      <c r="J811" s="11"/>
      <c r="K811" s="11"/>
      <c r="AC811" s="703"/>
      <c r="AD811" s="703"/>
      <c r="AE811" s="703"/>
      <c r="AF811" s="703"/>
      <c r="AG811" s="703"/>
      <c r="AH811" s="703"/>
      <c r="AI811" s="703"/>
      <c r="AJ811" s="703"/>
      <c r="AK811" s="703"/>
      <c r="AL811" s="703"/>
      <c r="AM811" s="703"/>
      <c r="AN811" s="704"/>
    </row>
    <row r="812" spans="1:40" ht="30" customHeight="1" x14ac:dyDescent="0.2">
      <c r="A812" s="11"/>
      <c r="B812" s="656"/>
      <c r="C812" s="11"/>
      <c r="D812" s="11"/>
      <c r="E812" s="11"/>
      <c r="F812" s="11"/>
      <c r="G812" s="11"/>
      <c r="H812" s="11"/>
      <c r="I812" s="11"/>
      <c r="J812" s="11"/>
      <c r="K812" s="11"/>
      <c r="L812" s="707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</sheetData>
  <mergeCells count="944">
    <mergeCell ref="D573:D574"/>
    <mergeCell ref="C573:C574"/>
    <mergeCell ref="B573:B574"/>
    <mergeCell ref="A254:A255"/>
    <mergeCell ref="B254:B255"/>
    <mergeCell ref="C254:C255"/>
    <mergeCell ref="D254:D255"/>
    <mergeCell ref="A555:A556"/>
    <mergeCell ref="A561:A562"/>
    <mergeCell ref="D529:D530"/>
    <mergeCell ref="A549:A550"/>
    <mergeCell ref="B549:B550"/>
    <mergeCell ref="C549:C550"/>
    <mergeCell ref="D549:D550"/>
    <mergeCell ref="B532:B533"/>
    <mergeCell ref="C532:C533"/>
    <mergeCell ref="D532:D533"/>
    <mergeCell ref="A529:A530"/>
    <mergeCell ref="A479:A480"/>
    <mergeCell ref="B479:B480"/>
    <mergeCell ref="C479:C480"/>
    <mergeCell ref="D479:D480"/>
    <mergeCell ref="A466:A468"/>
    <mergeCell ref="B466:B468"/>
    <mergeCell ref="E728:E732"/>
    <mergeCell ref="E150:E151"/>
    <mergeCell ref="E567:E568"/>
    <mergeCell ref="E552:E553"/>
    <mergeCell ref="A567:A568"/>
    <mergeCell ref="B567:B568"/>
    <mergeCell ref="E254:E255"/>
    <mergeCell ref="B660:B661"/>
    <mergeCell ref="C660:C661"/>
    <mergeCell ref="D660:D661"/>
    <mergeCell ref="B579:B580"/>
    <mergeCell ref="C579:C580"/>
    <mergeCell ref="B555:B556"/>
    <mergeCell ref="C555:C556"/>
    <mergeCell ref="D555:D556"/>
    <mergeCell ref="E555:E556"/>
    <mergeCell ref="D579:D580"/>
    <mergeCell ref="B609:B610"/>
    <mergeCell ref="A728:A732"/>
    <mergeCell ref="B728:B732"/>
    <mergeCell ref="C728:C732"/>
    <mergeCell ref="D728:D732"/>
    <mergeCell ref="A707:A708"/>
    <mergeCell ref="B707:B708"/>
    <mergeCell ref="C609:C610"/>
    <mergeCell ref="D609:D610"/>
    <mergeCell ref="A719:A720"/>
    <mergeCell ref="B719:B720"/>
    <mergeCell ref="C719:C720"/>
    <mergeCell ref="D719:D720"/>
    <mergeCell ref="A69:A70"/>
    <mergeCell ref="B69:B70"/>
    <mergeCell ref="C69:C70"/>
    <mergeCell ref="D69:D70"/>
    <mergeCell ref="C666:C668"/>
    <mergeCell ref="D666:D668"/>
    <mergeCell ref="A617:A618"/>
    <mergeCell ref="B617:B618"/>
    <mergeCell ref="C617:C618"/>
    <mergeCell ref="D617:D618"/>
    <mergeCell ref="D567:D568"/>
    <mergeCell ref="C567:C568"/>
    <mergeCell ref="A564:A565"/>
    <mergeCell ref="B564:B565"/>
    <mergeCell ref="C564:C565"/>
    <mergeCell ref="D564:D565"/>
    <mergeCell ref="B529:B530"/>
    <mergeCell ref="C529:C530"/>
    <mergeCell ref="E69:E70"/>
    <mergeCell ref="A150:A151"/>
    <mergeCell ref="B150:B151"/>
    <mergeCell ref="C150:C151"/>
    <mergeCell ref="D150:D151"/>
    <mergeCell ref="A113:A114"/>
    <mergeCell ref="A144:A145"/>
    <mergeCell ref="B144:B145"/>
    <mergeCell ref="C144:C145"/>
    <mergeCell ref="D144:D145"/>
    <mergeCell ref="E144:E145"/>
    <mergeCell ref="A147:A148"/>
    <mergeCell ref="B147:B148"/>
    <mergeCell ref="C147:C148"/>
    <mergeCell ref="D147:D148"/>
    <mergeCell ref="E147:E148"/>
    <mergeCell ref="D138:D139"/>
    <mergeCell ref="E138:E139"/>
    <mergeCell ref="A141:A142"/>
    <mergeCell ref="B141:B142"/>
    <mergeCell ref="A138:A139"/>
    <mergeCell ref="B138:B139"/>
    <mergeCell ref="C138:C139"/>
    <mergeCell ref="A132:A133"/>
    <mergeCell ref="E780:E781"/>
    <mergeCell ref="E748:E749"/>
    <mergeCell ref="C752:C753"/>
    <mergeCell ref="D752:D753"/>
    <mergeCell ref="E752:E753"/>
    <mergeCell ref="E740:E741"/>
    <mergeCell ref="C758:C759"/>
    <mergeCell ref="D758:D759"/>
    <mergeCell ref="C755:C756"/>
    <mergeCell ref="E745:E746"/>
    <mergeCell ref="D755:D756"/>
    <mergeCell ref="A745:A746"/>
    <mergeCell ref="B745:B746"/>
    <mergeCell ref="C745:C746"/>
    <mergeCell ref="D745:D746"/>
    <mergeCell ref="A780:A781"/>
    <mergeCell ref="B780:B781"/>
    <mergeCell ref="C780:C781"/>
    <mergeCell ref="D780:D781"/>
    <mergeCell ref="A748:A749"/>
    <mergeCell ref="B748:B749"/>
    <mergeCell ref="C748:C749"/>
    <mergeCell ref="D748:D749"/>
    <mergeCell ref="A752:A753"/>
    <mergeCell ref="B752:B753"/>
    <mergeCell ref="A761:A767"/>
    <mergeCell ref="B761:B767"/>
    <mergeCell ref="C761:C767"/>
    <mergeCell ref="D761:D767"/>
    <mergeCell ref="A769:A775"/>
    <mergeCell ref="B769:B775"/>
    <mergeCell ref="C769:C775"/>
    <mergeCell ref="D769:D775"/>
    <mergeCell ref="B758:B759"/>
    <mergeCell ref="B755:B756"/>
    <mergeCell ref="A734:A735"/>
    <mergeCell ref="B734:B735"/>
    <mergeCell ref="C734:C735"/>
    <mergeCell ref="D734:D735"/>
    <mergeCell ref="E734:E735"/>
    <mergeCell ref="A740:A741"/>
    <mergeCell ref="B740:B741"/>
    <mergeCell ref="C740:C741"/>
    <mergeCell ref="D740:D741"/>
    <mergeCell ref="A737:A738"/>
    <mergeCell ref="B737:B738"/>
    <mergeCell ref="C737:C738"/>
    <mergeCell ref="D737:D738"/>
    <mergeCell ref="E719:E720"/>
    <mergeCell ref="A725:A726"/>
    <mergeCell ref="B725:B726"/>
    <mergeCell ref="C725:C726"/>
    <mergeCell ref="D725:D726"/>
    <mergeCell ref="E725:E726"/>
    <mergeCell ref="A713:A714"/>
    <mergeCell ref="B713:B714"/>
    <mergeCell ref="C713:C714"/>
    <mergeCell ref="D713:D714"/>
    <mergeCell ref="E713:E714"/>
    <mergeCell ref="A716:A717"/>
    <mergeCell ref="B716:B717"/>
    <mergeCell ref="C716:C717"/>
    <mergeCell ref="D716:D717"/>
    <mergeCell ref="E716:E717"/>
    <mergeCell ref="E707:E708"/>
    <mergeCell ref="A710:A711"/>
    <mergeCell ref="B710:B711"/>
    <mergeCell ref="C710:C711"/>
    <mergeCell ref="D710:D711"/>
    <mergeCell ref="E710:E711"/>
    <mergeCell ref="A698:A699"/>
    <mergeCell ref="B698:B699"/>
    <mergeCell ref="C698:C699"/>
    <mergeCell ref="D698:D699"/>
    <mergeCell ref="E698:E699"/>
    <mergeCell ref="A704:A705"/>
    <mergeCell ref="B704:B705"/>
    <mergeCell ref="C704:C705"/>
    <mergeCell ref="D704:D705"/>
    <mergeCell ref="E704:E705"/>
    <mergeCell ref="A701:A702"/>
    <mergeCell ref="B701:B702"/>
    <mergeCell ref="C701:C702"/>
    <mergeCell ref="D701:D702"/>
    <mergeCell ref="E701:E702"/>
    <mergeCell ref="C707:C708"/>
    <mergeCell ref="D707:D708"/>
    <mergeCell ref="E692:E693"/>
    <mergeCell ref="A695:A696"/>
    <mergeCell ref="B695:B696"/>
    <mergeCell ref="C695:C696"/>
    <mergeCell ref="D695:D696"/>
    <mergeCell ref="E695:E696"/>
    <mergeCell ref="A686:A687"/>
    <mergeCell ref="B686:B687"/>
    <mergeCell ref="C686:C687"/>
    <mergeCell ref="D686:D687"/>
    <mergeCell ref="E686:E687"/>
    <mergeCell ref="A689:A690"/>
    <mergeCell ref="B689:B690"/>
    <mergeCell ref="C689:C690"/>
    <mergeCell ref="D689:D690"/>
    <mergeCell ref="E689:E690"/>
    <mergeCell ref="A692:A693"/>
    <mergeCell ref="B692:B693"/>
    <mergeCell ref="C692:C693"/>
    <mergeCell ref="D692:D693"/>
    <mergeCell ref="E679:E680"/>
    <mergeCell ref="A682:A683"/>
    <mergeCell ref="B682:B683"/>
    <mergeCell ref="C682:C683"/>
    <mergeCell ref="D682:D683"/>
    <mergeCell ref="E682:E683"/>
    <mergeCell ref="A673:A674"/>
    <mergeCell ref="B673:B674"/>
    <mergeCell ref="C673:C674"/>
    <mergeCell ref="D673:D674"/>
    <mergeCell ref="E673:E674"/>
    <mergeCell ref="A676:A677"/>
    <mergeCell ref="B676:B677"/>
    <mergeCell ref="C676:C677"/>
    <mergeCell ref="D676:D677"/>
    <mergeCell ref="E676:E677"/>
    <mergeCell ref="A679:A680"/>
    <mergeCell ref="B679:B680"/>
    <mergeCell ref="C679:C680"/>
    <mergeCell ref="D679:D680"/>
    <mergeCell ref="E666:E668"/>
    <mergeCell ref="A670:A671"/>
    <mergeCell ref="B670:B671"/>
    <mergeCell ref="C670:C671"/>
    <mergeCell ref="D670:D671"/>
    <mergeCell ref="E670:E671"/>
    <mergeCell ref="A625:A626"/>
    <mergeCell ref="B625:B626"/>
    <mergeCell ref="C625:C626"/>
    <mergeCell ref="D625:D626"/>
    <mergeCell ref="E625:E626"/>
    <mergeCell ref="A643:A644"/>
    <mergeCell ref="B643:B644"/>
    <mergeCell ref="C643:C644"/>
    <mergeCell ref="D643:D644"/>
    <mergeCell ref="E643:E644"/>
    <mergeCell ref="A666:A668"/>
    <mergeCell ref="B666:B668"/>
    <mergeCell ref="E617:E618"/>
    <mergeCell ref="A620:A621"/>
    <mergeCell ref="B620:B621"/>
    <mergeCell ref="C620:C621"/>
    <mergeCell ref="D620:D621"/>
    <mergeCell ref="E620:E621"/>
    <mergeCell ref="E549:E550"/>
    <mergeCell ref="A552:A553"/>
    <mergeCell ref="B552:B553"/>
    <mergeCell ref="C552:C553"/>
    <mergeCell ref="D552:D553"/>
    <mergeCell ref="A614:A615"/>
    <mergeCell ref="B614:B615"/>
    <mergeCell ref="C614:C615"/>
    <mergeCell ref="D614:D615"/>
    <mergeCell ref="E614:E615"/>
    <mergeCell ref="A570:A571"/>
    <mergeCell ref="B570:B571"/>
    <mergeCell ref="C570:C571"/>
    <mergeCell ref="D570:D571"/>
    <mergeCell ref="E570:E571"/>
    <mergeCell ref="D576:D577"/>
    <mergeCell ref="C576:C577"/>
    <mergeCell ref="B576:B577"/>
    <mergeCell ref="E500:E501"/>
    <mergeCell ref="A489:A491"/>
    <mergeCell ref="B489:B491"/>
    <mergeCell ref="C489:C491"/>
    <mergeCell ref="D489:D491"/>
    <mergeCell ref="E489:E491"/>
    <mergeCell ref="A493:A494"/>
    <mergeCell ref="B493:B494"/>
    <mergeCell ref="C493:C494"/>
    <mergeCell ref="D493:D494"/>
    <mergeCell ref="A496:A498"/>
    <mergeCell ref="B496:B498"/>
    <mergeCell ref="C496:C498"/>
    <mergeCell ref="D496:D498"/>
    <mergeCell ref="E496:E498"/>
    <mergeCell ref="A500:A501"/>
    <mergeCell ref="B500:B501"/>
    <mergeCell ref="C500:C501"/>
    <mergeCell ref="D500:D501"/>
    <mergeCell ref="E493:E494"/>
    <mergeCell ref="E479:E480"/>
    <mergeCell ref="A482:A483"/>
    <mergeCell ref="B482:B483"/>
    <mergeCell ref="C482:C483"/>
    <mergeCell ref="D482:D483"/>
    <mergeCell ref="E482:E483"/>
    <mergeCell ref="A473:A474"/>
    <mergeCell ref="B473:B474"/>
    <mergeCell ref="C473:C474"/>
    <mergeCell ref="D473:D474"/>
    <mergeCell ref="E473:E474"/>
    <mergeCell ref="A476:A477"/>
    <mergeCell ref="B476:B477"/>
    <mergeCell ref="C476:C477"/>
    <mergeCell ref="D476:D477"/>
    <mergeCell ref="C466:C468"/>
    <mergeCell ref="D466:D468"/>
    <mergeCell ref="E466:E468"/>
    <mergeCell ref="A470:A471"/>
    <mergeCell ref="B470:B471"/>
    <mergeCell ref="C470:C471"/>
    <mergeCell ref="D470:D471"/>
    <mergeCell ref="E470:E471"/>
    <mergeCell ref="A460:A461"/>
    <mergeCell ref="B460:B461"/>
    <mergeCell ref="C460:C461"/>
    <mergeCell ref="D460:D461"/>
    <mergeCell ref="E460:E461"/>
    <mergeCell ref="A463:A464"/>
    <mergeCell ref="B463:B464"/>
    <mergeCell ref="C463:C464"/>
    <mergeCell ref="D463:D464"/>
    <mergeCell ref="E463:E464"/>
    <mergeCell ref="A454:A455"/>
    <mergeCell ref="B454:B455"/>
    <mergeCell ref="C454:C455"/>
    <mergeCell ref="D454:D455"/>
    <mergeCell ref="E454:E455"/>
    <mergeCell ref="A457:A458"/>
    <mergeCell ref="B457:B458"/>
    <mergeCell ref="C457:C458"/>
    <mergeCell ref="D457:D458"/>
    <mergeCell ref="E457:E458"/>
    <mergeCell ref="A448:A449"/>
    <mergeCell ref="B448:B449"/>
    <mergeCell ref="C448:C449"/>
    <mergeCell ref="D448:D449"/>
    <mergeCell ref="E448:E449"/>
    <mergeCell ref="A451:A452"/>
    <mergeCell ref="B451:B452"/>
    <mergeCell ref="C451:C452"/>
    <mergeCell ref="D451:D452"/>
    <mergeCell ref="E451:E452"/>
    <mergeCell ref="A442:A443"/>
    <mergeCell ref="B442:B443"/>
    <mergeCell ref="C442:C443"/>
    <mergeCell ref="D442:D443"/>
    <mergeCell ref="E442:E443"/>
    <mergeCell ref="A445:A446"/>
    <mergeCell ref="B445:B446"/>
    <mergeCell ref="C445:C446"/>
    <mergeCell ref="D445:D446"/>
    <mergeCell ref="E445:E446"/>
    <mergeCell ref="A436:A437"/>
    <mergeCell ref="B436:B437"/>
    <mergeCell ref="C436:C437"/>
    <mergeCell ref="D436:D437"/>
    <mergeCell ref="E436:E437"/>
    <mergeCell ref="A439:A440"/>
    <mergeCell ref="B439:B440"/>
    <mergeCell ref="C439:C440"/>
    <mergeCell ref="D439:D440"/>
    <mergeCell ref="E439:E440"/>
    <mergeCell ref="E422:E423"/>
    <mergeCell ref="A425:A426"/>
    <mergeCell ref="B425:B426"/>
    <mergeCell ref="C425:C426"/>
    <mergeCell ref="D425:D426"/>
    <mergeCell ref="E425:E426"/>
    <mergeCell ref="A433:A434"/>
    <mergeCell ref="B433:B434"/>
    <mergeCell ref="C433:C434"/>
    <mergeCell ref="D433:D434"/>
    <mergeCell ref="E433:E434"/>
    <mergeCell ref="A422:A423"/>
    <mergeCell ref="B422:B423"/>
    <mergeCell ref="C422:C423"/>
    <mergeCell ref="B428:B429"/>
    <mergeCell ref="C428:C429"/>
    <mergeCell ref="D428:D429"/>
    <mergeCell ref="D422:D423"/>
    <mergeCell ref="E413:E414"/>
    <mergeCell ref="A416:A417"/>
    <mergeCell ref="B416:B417"/>
    <mergeCell ref="C416:C417"/>
    <mergeCell ref="D416:D417"/>
    <mergeCell ref="E416:E417"/>
    <mergeCell ref="A419:A420"/>
    <mergeCell ref="B419:B420"/>
    <mergeCell ref="C419:C420"/>
    <mergeCell ref="D419:D420"/>
    <mergeCell ref="E419:E420"/>
    <mergeCell ref="A413:A414"/>
    <mergeCell ref="B413:B414"/>
    <mergeCell ref="C413:C414"/>
    <mergeCell ref="D413:D414"/>
    <mergeCell ref="E404:E405"/>
    <mergeCell ref="A407:A408"/>
    <mergeCell ref="B407:B408"/>
    <mergeCell ref="C407:C408"/>
    <mergeCell ref="D407:D408"/>
    <mergeCell ref="E407:E408"/>
    <mergeCell ref="A410:A411"/>
    <mergeCell ref="B410:B411"/>
    <mergeCell ref="C410:C411"/>
    <mergeCell ref="D410:D411"/>
    <mergeCell ref="E395:E396"/>
    <mergeCell ref="A398:A399"/>
    <mergeCell ref="B398:B399"/>
    <mergeCell ref="C398:C399"/>
    <mergeCell ref="D398:D399"/>
    <mergeCell ref="E398:E399"/>
    <mergeCell ref="A401:A402"/>
    <mergeCell ref="B401:B402"/>
    <mergeCell ref="C401:C402"/>
    <mergeCell ref="D401:D402"/>
    <mergeCell ref="E401:E402"/>
    <mergeCell ref="A383:A385"/>
    <mergeCell ref="B383:B385"/>
    <mergeCell ref="C383:C385"/>
    <mergeCell ref="D383:D385"/>
    <mergeCell ref="E383:E385"/>
    <mergeCell ref="A389:A390"/>
    <mergeCell ref="B389:B390"/>
    <mergeCell ref="C389:C390"/>
    <mergeCell ref="D389:D390"/>
    <mergeCell ref="E389:E390"/>
    <mergeCell ref="A359:A360"/>
    <mergeCell ref="B359:B360"/>
    <mergeCell ref="C359:C360"/>
    <mergeCell ref="D359:D360"/>
    <mergeCell ref="E359:E360"/>
    <mergeCell ref="A362:A381"/>
    <mergeCell ref="B362:B381"/>
    <mergeCell ref="C362:C381"/>
    <mergeCell ref="D362:D381"/>
    <mergeCell ref="E362:E381"/>
    <mergeCell ref="E350:E351"/>
    <mergeCell ref="A353:A354"/>
    <mergeCell ref="B353:B354"/>
    <mergeCell ref="C353:C354"/>
    <mergeCell ref="D353:D354"/>
    <mergeCell ref="E353:E354"/>
    <mergeCell ref="D350:D351"/>
    <mergeCell ref="D356:D357"/>
    <mergeCell ref="E356:E357"/>
    <mergeCell ref="A356:A357"/>
    <mergeCell ref="B356:B357"/>
    <mergeCell ref="A350:A351"/>
    <mergeCell ref="B350:B351"/>
    <mergeCell ref="C350:C351"/>
    <mergeCell ref="C356:C357"/>
    <mergeCell ref="A338:A341"/>
    <mergeCell ref="B338:B341"/>
    <mergeCell ref="C338:C341"/>
    <mergeCell ref="D338:D341"/>
    <mergeCell ref="E338:E341"/>
    <mergeCell ref="A347:A348"/>
    <mergeCell ref="B347:B348"/>
    <mergeCell ref="C347:C348"/>
    <mergeCell ref="D347:D348"/>
    <mergeCell ref="E347:E348"/>
    <mergeCell ref="E343:E345"/>
    <mergeCell ref="A343:A345"/>
    <mergeCell ref="B343:B345"/>
    <mergeCell ref="C343:C345"/>
    <mergeCell ref="D343:D345"/>
    <mergeCell ref="A332:A333"/>
    <mergeCell ref="B332:B333"/>
    <mergeCell ref="C332:C333"/>
    <mergeCell ref="D332:D333"/>
    <mergeCell ref="E332:E333"/>
    <mergeCell ref="A335:A336"/>
    <mergeCell ref="B335:B336"/>
    <mergeCell ref="C335:C336"/>
    <mergeCell ref="D335:D336"/>
    <mergeCell ref="E335:E336"/>
    <mergeCell ref="A326:A327"/>
    <mergeCell ref="B326:B327"/>
    <mergeCell ref="C326:C327"/>
    <mergeCell ref="D326:D327"/>
    <mergeCell ref="E326:E327"/>
    <mergeCell ref="A329:A330"/>
    <mergeCell ref="B329:B330"/>
    <mergeCell ref="C329:C330"/>
    <mergeCell ref="D329:D330"/>
    <mergeCell ref="A299:A300"/>
    <mergeCell ref="B299:B300"/>
    <mergeCell ref="C299:C300"/>
    <mergeCell ref="D299:D300"/>
    <mergeCell ref="E299:E300"/>
    <mergeCell ref="A305:A324"/>
    <mergeCell ref="B305:B324"/>
    <mergeCell ref="C305:C324"/>
    <mergeCell ref="D305:D324"/>
    <mergeCell ref="E305:E324"/>
    <mergeCell ref="D302:D303"/>
    <mergeCell ref="C302:C303"/>
    <mergeCell ref="B302:B303"/>
    <mergeCell ref="E293:E294"/>
    <mergeCell ref="A296:A297"/>
    <mergeCell ref="B296:B297"/>
    <mergeCell ref="C296:C297"/>
    <mergeCell ref="D296:D297"/>
    <mergeCell ref="E296:E297"/>
    <mergeCell ref="A290:A291"/>
    <mergeCell ref="B290:B291"/>
    <mergeCell ref="C290:C291"/>
    <mergeCell ref="D290:D291"/>
    <mergeCell ref="A293:A294"/>
    <mergeCell ref="B293:B294"/>
    <mergeCell ref="C293:C294"/>
    <mergeCell ref="D293:D294"/>
    <mergeCell ref="A284:A285"/>
    <mergeCell ref="B284:B285"/>
    <mergeCell ref="C284:C285"/>
    <mergeCell ref="D284:D285"/>
    <mergeCell ref="E284:E285"/>
    <mergeCell ref="A287:A288"/>
    <mergeCell ref="B287:B288"/>
    <mergeCell ref="C287:C288"/>
    <mergeCell ref="D287:D288"/>
    <mergeCell ref="E287:E288"/>
    <mergeCell ref="A281:A282"/>
    <mergeCell ref="B281:B282"/>
    <mergeCell ref="C281:C282"/>
    <mergeCell ref="D281:D282"/>
    <mergeCell ref="E266:E267"/>
    <mergeCell ref="A275:A276"/>
    <mergeCell ref="B275:B276"/>
    <mergeCell ref="C275:C276"/>
    <mergeCell ref="D275:D276"/>
    <mergeCell ref="E275:E276"/>
    <mergeCell ref="A263:A264"/>
    <mergeCell ref="B263:B264"/>
    <mergeCell ref="C263:C264"/>
    <mergeCell ref="D263:D264"/>
    <mergeCell ref="A266:A267"/>
    <mergeCell ref="B266:B267"/>
    <mergeCell ref="C266:C267"/>
    <mergeCell ref="D266:D267"/>
    <mergeCell ref="A278:A279"/>
    <mergeCell ref="B278:B279"/>
    <mergeCell ref="C278:C279"/>
    <mergeCell ref="D278:D279"/>
    <mergeCell ref="A247:A249"/>
    <mergeCell ref="B247:B249"/>
    <mergeCell ref="C247:C249"/>
    <mergeCell ref="D247:D249"/>
    <mergeCell ref="E247:E249"/>
    <mergeCell ref="A251:A252"/>
    <mergeCell ref="B251:B252"/>
    <mergeCell ref="C251:C252"/>
    <mergeCell ref="D251:D252"/>
    <mergeCell ref="E251:E252"/>
    <mergeCell ref="E257:E258"/>
    <mergeCell ref="A260:A261"/>
    <mergeCell ref="B260:B261"/>
    <mergeCell ref="C260:C261"/>
    <mergeCell ref="D260:D261"/>
    <mergeCell ref="E260:E261"/>
    <mergeCell ref="A257:A258"/>
    <mergeCell ref="B257:B258"/>
    <mergeCell ref="C257:C258"/>
    <mergeCell ref="D257:D258"/>
    <mergeCell ref="A241:A242"/>
    <mergeCell ref="B241:B242"/>
    <mergeCell ref="C241:C242"/>
    <mergeCell ref="D241:D242"/>
    <mergeCell ref="E241:E242"/>
    <mergeCell ref="A244:A245"/>
    <mergeCell ref="B244:B245"/>
    <mergeCell ref="C244:C245"/>
    <mergeCell ref="D244:D245"/>
    <mergeCell ref="E244:E245"/>
    <mergeCell ref="A235:A236"/>
    <mergeCell ref="B235:B236"/>
    <mergeCell ref="C235:C236"/>
    <mergeCell ref="D235:D236"/>
    <mergeCell ref="E235:E236"/>
    <mergeCell ref="A238:A239"/>
    <mergeCell ref="B238:B239"/>
    <mergeCell ref="C238:C239"/>
    <mergeCell ref="D238:D239"/>
    <mergeCell ref="E238:E239"/>
    <mergeCell ref="A229:A230"/>
    <mergeCell ref="B229:B230"/>
    <mergeCell ref="C229:C230"/>
    <mergeCell ref="D229:D230"/>
    <mergeCell ref="E229:E230"/>
    <mergeCell ref="A232:A233"/>
    <mergeCell ref="B232:B233"/>
    <mergeCell ref="C232:C233"/>
    <mergeCell ref="D232:D233"/>
    <mergeCell ref="E232:E233"/>
    <mergeCell ref="A226:A227"/>
    <mergeCell ref="B226:B227"/>
    <mergeCell ref="C226:C227"/>
    <mergeCell ref="D226:D227"/>
    <mergeCell ref="E226:E227"/>
    <mergeCell ref="A220:A221"/>
    <mergeCell ref="B220:B221"/>
    <mergeCell ref="C220:C221"/>
    <mergeCell ref="D220:D221"/>
    <mergeCell ref="E220:E221"/>
    <mergeCell ref="A223:A224"/>
    <mergeCell ref="B223:B224"/>
    <mergeCell ref="C223:C224"/>
    <mergeCell ref="D223:D224"/>
    <mergeCell ref="E223:E224"/>
    <mergeCell ref="A214:A215"/>
    <mergeCell ref="B214:B215"/>
    <mergeCell ref="C214:C215"/>
    <mergeCell ref="D214:D215"/>
    <mergeCell ref="E214:E215"/>
    <mergeCell ref="A217:A218"/>
    <mergeCell ref="B217:B218"/>
    <mergeCell ref="C217:C218"/>
    <mergeCell ref="D217:D218"/>
    <mergeCell ref="E217:E218"/>
    <mergeCell ref="A208:A209"/>
    <mergeCell ref="B208:B209"/>
    <mergeCell ref="C208:C209"/>
    <mergeCell ref="D208:D209"/>
    <mergeCell ref="E208:E209"/>
    <mergeCell ref="A211:A212"/>
    <mergeCell ref="B211:B212"/>
    <mergeCell ref="C211:C212"/>
    <mergeCell ref="D211:D212"/>
    <mergeCell ref="E211:E212"/>
    <mergeCell ref="A205:A206"/>
    <mergeCell ref="B205:B206"/>
    <mergeCell ref="C205:C206"/>
    <mergeCell ref="D205:D206"/>
    <mergeCell ref="E205:E206"/>
    <mergeCell ref="E202:E203"/>
    <mergeCell ref="A196:A197"/>
    <mergeCell ref="B196:B197"/>
    <mergeCell ref="C196:C197"/>
    <mergeCell ref="D196:D197"/>
    <mergeCell ref="A202:A203"/>
    <mergeCell ref="B202:B203"/>
    <mergeCell ref="C202:C203"/>
    <mergeCell ref="D202:D203"/>
    <mergeCell ref="E196:E197"/>
    <mergeCell ref="A199:A200"/>
    <mergeCell ref="B199:B200"/>
    <mergeCell ref="C199:C200"/>
    <mergeCell ref="D199:D200"/>
    <mergeCell ref="E199:E200"/>
    <mergeCell ref="D186:D187"/>
    <mergeCell ref="E186:E187"/>
    <mergeCell ref="A189:A191"/>
    <mergeCell ref="B189:B191"/>
    <mergeCell ref="C189:C191"/>
    <mergeCell ref="D189:D191"/>
    <mergeCell ref="E189:E191"/>
    <mergeCell ref="A193:A194"/>
    <mergeCell ref="B193:B194"/>
    <mergeCell ref="C193:C194"/>
    <mergeCell ref="D193:D194"/>
    <mergeCell ref="E193:E194"/>
    <mergeCell ref="A186:A187"/>
    <mergeCell ref="B186:B187"/>
    <mergeCell ref="C186:C187"/>
    <mergeCell ref="A165:A166"/>
    <mergeCell ref="B165:B166"/>
    <mergeCell ref="C165:C166"/>
    <mergeCell ref="D165:D166"/>
    <mergeCell ref="E165:E166"/>
    <mergeCell ref="A168:A170"/>
    <mergeCell ref="B168:B170"/>
    <mergeCell ref="C168:C170"/>
    <mergeCell ref="D168:D170"/>
    <mergeCell ref="E168:E170"/>
    <mergeCell ref="A172:A174"/>
    <mergeCell ref="B172:B174"/>
    <mergeCell ref="C172:C174"/>
    <mergeCell ref="D172:D174"/>
    <mergeCell ref="E172:E174"/>
    <mergeCell ref="A176:A177"/>
    <mergeCell ref="B176:B177"/>
    <mergeCell ref="C176:C177"/>
    <mergeCell ref="D176:D177"/>
    <mergeCell ref="E176:E177"/>
    <mergeCell ref="A179:A181"/>
    <mergeCell ref="B179:B181"/>
    <mergeCell ref="C179:C181"/>
    <mergeCell ref="D179:D181"/>
    <mergeCell ref="E179:E181"/>
    <mergeCell ref="A183:A184"/>
    <mergeCell ref="B183:B184"/>
    <mergeCell ref="C183:C184"/>
    <mergeCell ref="D183:D184"/>
    <mergeCell ref="E183:E184"/>
    <mergeCell ref="C162:C163"/>
    <mergeCell ref="D162:D163"/>
    <mergeCell ref="E162:E163"/>
    <mergeCell ref="A153:A154"/>
    <mergeCell ref="B153:B154"/>
    <mergeCell ref="C153:C154"/>
    <mergeCell ref="C141:C142"/>
    <mergeCell ref="D141:D142"/>
    <mergeCell ref="E141:E142"/>
    <mergeCell ref="D153:D154"/>
    <mergeCell ref="E153:E154"/>
    <mergeCell ref="A159:A160"/>
    <mergeCell ref="B159:B160"/>
    <mergeCell ref="C159:C160"/>
    <mergeCell ref="D159:D160"/>
    <mergeCell ref="E159:E160"/>
    <mergeCell ref="A156:A157"/>
    <mergeCell ref="B156:B157"/>
    <mergeCell ref="C156:C157"/>
    <mergeCell ref="D156:D157"/>
    <mergeCell ref="E156:E157"/>
    <mergeCell ref="A162:A163"/>
    <mergeCell ref="B162:B163"/>
    <mergeCell ref="B132:B133"/>
    <mergeCell ref="C132:C133"/>
    <mergeCell ref="D132:D133"/>
    <mergeCell ref="E132:E133"/>
    <mergeCell ref="A135:A136"/>
    <mergeCell ref="B135:B136"/>
    <mergeCell ref="C135:C136"/>
    <mergeCell ref="D135:D136"/>
    <mergeCell ref="E135:E136"/>
    <mergeCell ref="A126:A127"/>
    <mergeCell ref="B126:B127"/>
    <mergeCell ref="C126:C127"/>
    <mergeCell ref="D126:D127"/>
    <mergeCell ref="E126:E127"/>
    <mergeCell ref="A129:A130"/>
    <mergeCell ref="B129:B130"/>
    <mergeCell ref="C129:C130"/>
    <mergeCell ref="D129:D130"/>
    <mergeCell ref="E129:E130"/>
    <mergeCell ref="A119:A121"/>
    <mergeCell ref="B119:B121"/>
    <mergeCell ref="C119:C121"/>
    <mergeCell ref="D119:D121"/>
    <mergeCell ref="E119:E121"/>
    <mergeCell ref="A123:A124"/>
    <mergeCell ref="B123:B124"/>
    <mergeCell ref="C123:C124"/>
    <mergeCell ref="D123:D124"/>
    <mergeCell ref="E123:E124"/>
    <mergeCell ref="A116:A117"/>
    <mergeCell ref="B116:B117"/>
    <mergeCell ref="C116:C117"/>
    <mergeCell ref="D116:D117"/>
    <mergeCell ref="E116:E117"/>
    <mergeCell ref="B113:B114"/>
    <mergeCell ref="C113:C114"/>
    <mergeCell ref="D113:D114"/>
    <mergeCell ref="A108:A111"/>
    <mergeCell ref="B108:B111"/>
    <mergeCell ref="C108:C111"/>
    <mergeCell ref="D108:D111"/>
    <mergeCell ref="E108:E111"/>
    <mergeCell ref="A99:A100"/>
    <mergeCell ref="B99:B100"/>
    <mergeCell ref="C99:C100"/>
    <mergeCell ref="D99:D100"/>
    <mergeCell ref="E99:E100"/>
    <mergeCell ref="A102:A103"/>
    <mergeCell ref="B102:B103"/>
    <mergeCell ref="C102:C103"/>
    <mergeCell ref="D102:D103"/>
    <mergeCell ref="E102:E103"/>
    <mergeCell ref="A93:A94"/>
    <mergeCell ref="B93:B94"/>
    <mergeCell ref="C93:C94"/>
    <mergeCell ref="D93:D94"/>
    <mergeCell ref="E93:E94"/>
    <mergeCell ref="A96:A97"/>
    <mergeCell ref="B96:B97"/>
    <mergeCell ref="C96:C97"/>
    <mergeCell ref="D96:D97"/>
    <mergeCell ref="E96:E97"/>
    <mergeCell ref="A87:A88"/>
    <mergeCell ref="B87:B88"/>
    <mergeCell ref="C87:C88"/>
    <mergeCell ref="D87:D88"/>
    <mergeCell ref="E87:E88"/>
    <mergeCell ref="A90:A91"/>
    <mergeCell ref="B90:B91"/>
    <mergeCell ref="C90:C91"/>
    <mergeCell ref="D90:D91"/>
    <mergeCell ref="E90:E91"/>
    <mergeCell ref="E78:E79"/>
    <mergeCell ref="A81:A82"/>
    <mergeCell ref="B81:B82"/>
    <mergeCell ref="C81:C82"/>
    <mergeCell ref="D81:D82"/>
    <mergeCell ref="E81:E82"/>
    <mergeCell ref="A84:A85"/>
    <mergeCell ref="B84:B85"/>
    <mergeCell ref="C84:C85"/>
    <mergeCell ref="D84:D85"/>
    <mergeCell ref="E84:E85"/>
    <mergeCell ref="A46:A56"/>
    <mergeCell ref="B46:B56"/>
    <mergeCell ref="C46:C56"/>
    <mergeCell ref="D46:D56"/>
    <mergeCell ref="E46:E56"/>
    <mergeCell ref="A58:A64"/>
    <mergeCell ref="B58:B64"/>
    <mergeCell ref="C58:C64"/>
    <mergeCell ref="D58:D64"/>
    <mergeCell ref="E58:E64"/>
    <mergeCell ref="A38:A40"/>
    <mergeCell ref="B38:B40"/>
    <mergeCell ref="C38:C40"/>
    <mergeCell ref="D38:D40"/>
    <mergeCell ref="E38:E40"/>
    <mergeCell ref="A42:A44"/>
    <mergeCell ref="B42:B44"/>
    <mergeCell ref="C42:C44"/>
    <mergeCell ref="D42:D44"/>
    <mergeCell ref="E42:E44"/>
    <mergeCell ref="A30:A32"/>
    <mergeCell ref="B30:B32"/>
    <mergeCell ref="C30:C32"/>
    <mergeCell ref="D30:D32"/>
    <mergeCell ref="E30:E32"/>
    <mergeCell ref="A34:A35"/>
    <mergeCell ref="B34:B35"/>
    <mergeCell ref="C34:C35"/>
    <mergeCell ref="D34:D35"/>
    <mergeCell ref="E34:E35"/>
    <mergeCell ref="A24:A25"/>
    <mergeCell ref="B24:B25"/>
    <mergeCell ref="C24:C25"/>
    <mergeCell ref="D24:D25"/>
    <mergeCell ref="E24:E25"/>
    <mergeCell ref="A27:A28"/>
    <mergeCell ref="B27:B28"/>
    <mergeCell ref="C27:C28"/>
    <mergeCell ref="D27:D28"/>
    <mergeCell ref="E27:E28"/>
    <mergeCell ref="E18:E19"/>
    <mergeCell ref="A21:A22"/>
    <mergeCell ref="B21:B22"/>
    <mergeCell ref="C21:C22"/>
    <mergeCell ref="D21:D22"/>
    <mergeCell ref="E21:E22"/>
    <mergeCell ref="A15:A16"/>
    <mergeCell ref="B15:B16"/>
    <mergeCell ref="C15:C16"/>
    <mergeCell ref="D15:D16"/>
    <mergeCell ref="A18:A19"/>
    <mergeCell ref="B18:B19"/>
    <mergeCell ref="C18:C19"/>
    <mergeCell ref="D18:D19"/>
    <mergeCell ref="X9:X10"/>
    <mergeCell ref="Y9:Y10"/>
    <mergeCell ref="Z9:Z10"/>
    <mergeCell ref="AA9:AA12"/>
    <mergeCell ref="G10:G12"/>
    <mergeCell ref="H10:H12"/>
    <mergeCell ref="I10:I12"/>
    <mergeCell ref="J10:J12"/>
    <mergeCell ref="R9:R12"/>
    <mergeCell ref="S9:S12"/>
    <mergeCell ref="T9:T12"/>
    <mergeCell ref="U9:U12"/>
    <mergeCell ref="V9:V10"/>
    <mergeCell ref="W9:W10"/>
    <mergeCell ref="F9:F12"/>
    <mergeCell ref="I9:J9"/>
    <mergeCell ref="K9:K12"/>
    <mergeCell ref="L9:O9"/>
    <mergeCell ref="P9:P12"/>
    <mergeCell ref="Q9:Q12"/>
    <mergeCell ref="A2:N2"/>
    <mergeCell ref="A3:N3"/>
    <mergeCell ref="A4:N4"/>
    <mergeCell ref="B7:C7"/>
    <mergeCell ref="B8:H8"/>
    <mergeCell ref="A9:A12"/>
    <mergeCell ref="B9:B12"/>
    <mergeCell ref="C9:C12"/>
    <mergeCell ref="D9:D12"/>
    <mergeCell ref="E9:E12"/>
    <mergeCell ref="A66:A67"/>
    <mergeCell ref="B66:B67"/>
    <mergeCell ref="C66:C67"/>
    <mergeCell ref="D66:D67"/>
    <mergeCell ref="E66:E67"/>
    <mergeCell ref="A105:A106"/>
    <mergeCell ref="B105:B106"/>
    <mergeCell ref="C105:C106"/>
    <mergeCell ref="D105:D106"/>
    <mergeCell ref="E105:E106"/>
    <mergeCell ref="A72:A73"/>
    <mergeCell ref="B72:B73"/>
    <mergeCell ref="C72:C73"/>
    <mergeCell ref="D72:D73"/>
    <mergeCell ref="E72:E73"/>
    <mergeCell ref="A75:A76"/>
    <mergeCell ref="B75:B76"/>
    <mergeCell ref="C75:C76"/>
    <mergeCell ref="D75:D76"/>
    <mergeCell ref="E75:E76"/>
    <mergeCell ref="A78:A79"/>
    <mergeCell ref="B78:B79"/>
    <mergeCell ref="C78:C79"/>
    <mergeCell ref="D78:D79"/>
    <mergeCell ref="A392:A393"/>
    <mergeCell ref="A395:A396"/>
    <mergeCell ref="B395:B396"/>
    <mergeCell ref="C395:C396"/>
    <mergeCell ref="D395:D396"/>
    <mergeCell ref="A404:A405"/>
    <mergeCell ref="B404:B405"/>
    <mergeCell ref="C404:C405"/>
    <mergeCell ref="D404:D405"/>
    <mergeCell ref="D392:D393"/>
    <mergeCell ref="C392:C393"/>
    <mergeCell ref="B392:B393"/>
    <mergeCell ref="B503:B504"/>
    <mergeCell ref="C524:C525"/>
    <mergeCell ref="D524:D525"/>
    <mergeCell ref="D503:D504"/>
    <mergeCell ref="C503:C504"/>
    <mergeCell ref="D519:D520"/>
    <mergeCell ref="C519:C520"/>
    <mergeCell ref="E511:E512"/>
    <mergeCell ref="A508:A509"/>
    <mergeCell ref="B508:B509"/>
    <mergeCell ref="C508:C509"/>
    <mergeCell ref="D508:D509"/>
    <mergeCell ref="B524:B525"/>
    <mergeCell ref="E508:E509"/>
    <mergeCell ref="A511:A512"/>
    <mergeCell ref="B511:B512"/>
    <mergeCell ref="C511:C512"/>
    <mergeCell ref="D511:D512"/>
    <mergeCell ref="E564:E565"/>
    <mergeCell ref="A558:A559"/>
    <mergeCell ref="B558:B559"/>
    <mergeCell ref="C558:C559"/>
    <mergeCell ref="D558:D559"/>
    <mergeCell ref="E558:E559"/>
    <mergeCell ref="B561:B562"/>
    <mergeCell ref="C561:C562"/>
    <mergeCell ref="D561:D562"/>
    <mergeCell ref="E561:E562"/>
  </mergeCells>
  <printOptions horizontalCentered="1" verticalCentered="1"/>
  <pageMargins left="0.55138888888888893" right="0.35416666666666669" top="0.39374999999999999" bottom="0.19652777777777777" header="0.51180555555555562" footer="0.51180555555555562"/>
  <pageSetup paperSize="9" scale="65" firstPageNumber="0" orientation="landscape" horizontalDpi="300" verticalDpi="300" r:id="rId1"/>
  <headerFooter alignWithMargins="0"/>
  <colBreaks count="1" manualBreakCount="1">
    <brk id="4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06"/>
  <sheetViews>
    <sheetView topLeftCell="A280" zoomScaleNormal="100" workbookViewId="0">
      <selection activeCell="B288" sqref="B288"/>
    </sheetView>
  </sheetViews>
  <sheetFormatPr defaultColWidth="14.7109375" defaultRowHeight="15" x14ac:dyDescent="0.2"/>
  <cols>
    <col min="1" max="1" width="5.5703125" style="1060" customWidth="1"/>
    <col min="2" max="2" width="9.42578125" style="1060" customWidth="1"/>
    <col min="3" max="3" width="34" style="1060" customWidth="1"/>
    <col min="4" max="4" width="10.7109375" style="1060" customWidth="1"/>
    <col min="5" max="5" width="9.7109375" style="1060" customWidth="1"/>
    <col min="6" max="6" width="11.7109375" style="1060" customWidth="1"/>
    <col min="7" max="8" width="10.28515625" style="1060" customWidth="1"/>
    <col min="9" max="9" width="9.140625" style="1060" customWidth="1"/>
    <col min="10" max="10" width="12.42578125" style="1060" customWidth="1"/>
    <col min="11" max="11" width="12.7109375" style="1060" customWidth="1"/>
    <col min="12" max="12" width="14.28515625" style="1060" customWidth="1"/>
    <col min="13" max="13" width="10.5703125" style="1060" customWidth="1"/>
    <col min="14" max="14" width="11" style="1060" customWidth="1"/>
    <col min="15" max="30" width="13.7109375" style="1060" customWidth="1"/>
    <col min="31" max="50" width="13.7109375" style="1062" customWidth="1"/>
    <col min="51" max="16384" width="14.7109375" style="1062"/>
  </cols>
  <sheetData>
    <row r="1" spans="1:40" ht="14.1" customHeight="1" x14ac:dyDescent="0.25">
      <c r="S1" s="1061"/>
      <c r="Z1" s="1061"/>
      <c r="AA1" s="1061"/>
      <c r="AB1" s="1061"/>
    </row>
    <row r="2" spans="1:40" ht="14.1" customHeight="1" x14ac:dyDescent="0.25">
      <c r="A2" s="1576" t="s">
        <v>0</v>
      </c>
      <c r="B2" s="1576"/>
      <c r="C2" s="1576"/>
      <c r="D2" s="1576"/>
      <c r="E2" s="1576"/>
      <c r="F2" s="1576"/>
      <c r="G2" s="1576"/>
      <c r="H2" s="1576"/>
      <c r="I2" s="1576"/>
      <c r="J2" s="1576"/>
      <c r="K2" s="1576"/>
      <c r="L2" s="1576"/>
      <c r="M2" s="1576"/>
      <c r="N2" s="1576"/>
      <c r="O2" s="1576"/>
      <c r="P2" s="1576"/>
      <c r="Q2" s="1290"/>
      <c r="R2" s="1290"/>
      <c r="S2" s="1290"/>
      <c r="T2" s="1290"/>
      <c r="U2" s="1290"/>
      <c r="V2" s="1290"/>
      <c r="W2" s="1290"/>
      <c r="X2" s="1290"/>
      <c r="Y2" s="1290"/>
      <c r="Z2" s="1290"/>
      <c r="AA2" s="1290"/>
      <c r="AB2" s="1290"/>
      <c r="AC2" s="1290"/>
      <c r="AD2" s="1290"/>
    </row>
    <row r="3" spans="1:40" ht="14.1" customHeight="1" x14ac:dyDescent="0.25">
      <c r="A3" s="1577" t="s">
        <v>1</v>
      </c>
      <c r="B3" s="1576"/>
      <c r="C3" s="1576"/>
      <c r="D3" s="1576"/>
      <c r="E3" s="1576"/>
      <c r="F3" s="1576"/>
      <c r="G3" s="1576"/>
      <c r="H3" s="1576"/>
      <c r="I3" s="1576"/>
      <c r="J3" s="1576"/>
      <c r="K3" s="1576"/>
      <c r="L3" s="1576"/>
      <c r="M3" s="1576"/>
      <c r="N3" s="1576"/>
      <c r="O3" s="1576"/>
      <c r="P3" s="1576"/>
      <c r="Q3" s="1290"/>
      <c r="R3" s="1290"/>
      <c r="S3" s="1290"/>
      <c r="T3" s="1290"/>
      <c r="U3" s="1290"/>
      <c r="V3" s="1290"/>
      <c r="W3" s="1290"/>
      <c r="X3" s="1290"/>
      <c r="Y3" s="1290"/>
      <c r="Z3" s="1290"/>
      <c r="AA3" s="1290"/>
      <c r="AB3" s="1290"/>
      <c r="AC3" s="1290"/>
      <c r="AD3" s="1290"/>
      <c r="AE3" s="1063"/>
      <c r="AF3" s="1063"/>
      <c r="AG3" s="1063"/>
      <c r="AH3" s="1064"/>
      <c r="AI3" s="1064"/>
      <c r="AJ3" s="1065"/>
      <c r="AK3" s="1063"/>
      <c r="AL3" s="1064"/>
      <c r="AM3" s="1064"/>
      <c r="AN3" s="1064"/>
    </row>
    <row r="4" spans="1:40" ht="14.1" customHeight="1" x14ac:dyDescent="0.25">
      <c r="A4" s="1576" t="s">
        <v>2</v>
      </c>
      <c r="B4" s="1576"/>
      <c r="C4" s="1576"/>
      <c r="D4" s="1576"/>
      <c r="E4" s="1576"/>
      <c r="F4" s="1576"/>
      <c r="G4" s="1576"/>
      <c r="H4" s="1576"/>
      <c r="I4" s="1576"/>
      <c r="J4" s="1576"/>
      <c r="K4" s="1576"/>
      <c r="L4" s="1576"/>
      <c r="M4" s="1576"/>
      <c r="N4" s="1576"/>
      <c r="O4" s="1576"/>
      <c r="P4" s="1576"/>
      <c r="Q4" s="1290"/>
      <c r="R4" s="1290"/>
      <c r="S4" s="1290"/>
      <c r="T4" s="1290"/>
      <c r="U4" s="1290"/>
      <c r="V4" s="1290"/>
      <c r="W4" s="1290"/>
      <c r="X4" s="1290"/>
      <c r="Y4" s="1290"/>
      <c r="Z4" s="1290"/>
      <c r="AA4" s="1290"/>
      <c r="AB4" s="1290"/>
      <c r="AC4" s="1290"/>
      <c r="AD4" s="1290"/>
      <c r="AE4" s="1063"/>
      <c r="AF4" s="1063"/>
      <c r="AG4" s="1063"/>
      <c r="AH4" s="1064"/>
      <c r="AI4" s="1064"/>
      <c r="AJ4" s="1065"/>
      <c r="AK4" s="1063"/>
      <c r="AL4" s="1064"/>
      <c r="AM4" s="1064"/>
      <c r="AN4" s="1064"/>
    </row>
    <row r="5" spans="1:40" ht="14.1" customHeight="1" x14ac:dyDescent="0.25">
      <c r="A5" s="1066"/>
      <c r="B5" s="1066"/>
      <c r="C5" s="1067"/>
      <c r="D5" s="1068"/>
      <c r="E5" s="1068"/>
      <c r="F5" s="1068"/>
      <c r="G5" s="1068"/>
      <c r="H5" s="1068"/>
      <c r="I5" s="1068"/>
      <c r="J5" s="1068"/>
      <c r="K5" s="1068"/>
      <c r="L5" s="1068"/>
      <c r="M5" s="1068"/>
      <c r="N5" s="1069"/>
      <c r="O5" s="1069"/>
      <c r="P5" s="1069"/>
      <c r="Q5" s="1069"/>
      <c r="R5" s="1069"/>
      <c r="S5" s="1069"/>
      <c r="T5" s="1069"/>
      <c r="U5" s="1069"/>
      <c r="V5" s="1069"/>
      <c r="W5" s="1069"/>
      <c r="X5" s="1069"/>
      <c r="Y5" s="1069"/>
      <c r="Z5" s="1069"/>
      <c r="AA5" s="1069"/>
      <c r="AB5" s="1069"/>
      <c r="AC5" s="1069"/>
      <c r="AD5" s="1069"/>
    </row>
    <row r="6" spans="1:40" ht="14.1" customHeight="1" x14ac:dyDescent="0.25">
      <c r="A6" s="1066"/>
      <c r="B6" s="1066"/>
      <c r="C6" s="1067"/>
      <c r="D6" s="1068"/>
      <c r="E6" s="1068"/>
      <c r="F6" s="1068"/>
      <c r="G6" s="1068"/>
      <c r="H6" s="1068"/>
      <c r="I6" s="1068"/>
      <c r="J6" s="1068"/>
      <c r="K6" s="1068"/>
      <c r="L6" s="1068"/>
      <c r="M6" s="1068"/>
      <c r="N6" s="1069"/>
      <c r="O6" s="1069"/>
      <c r="P6" s="1069"/>
      <c r="Q6" s="1069"/>
      <c r="R6" s="1069"/>
      <c r="S6" s="1069"/>
      <c r="T6" s="1069"/>
      <c r="U6" s="1069"/>
      <c r="V6" s="1069"/>
      <c r="W6" s="1069"/>
      <c r="X6" s="1069"/>
      <c r="Y6" s="1069"/>
      <c r="Z6" s="1069"/>
      <c r="AA6" s="1069"/>
      <c r="AB6" s="1069"/>
      <c r="AC6" s="1069"/>
      <c r="AD6" s="1069"/>
    </row>
    <row r="7" spans="1:40" ht="16.5" customHeight="1" x14ac:dyDescent="0.25">
      <c r="A7" s="1070" t="s">
        <v>3</v>
      </c>
      <c r="B7" s="1070"/>
      <c r="C7" s="1071"/>
      <c r="D7" s="1071"/>
      <c r="E7" s="1071"/>
      <c r="F7" s="1071"/>
      <c r="G7" s="1071"/>
      <c r="H7" s="1071"/>
      <c r="I7" s="1071"/>
      <c r="J7" s="1071"/>
      <c r="K7" s="1071"/>
      <c r="L7" s="1071"/>
      <c r="M7" s="1071"/>
      <c r="N7" s="1071"/>
      <c r="O7" s="1071"/>
      <c r="P7" s="1071"/>
      <c r="Q7" s="1071"/>
      <c r="R7" s="1069"/>
      <c r="S7" s="1069"/>
      <c r="T7" s="1069"/>
      <c r="U7" s="1069"/>
      <c r="V7" s="1069"/>
      <c r="W7" s="1069"/>
      <c r="X7" s="1069"/>
      <c r="Y7" s="1069"/>
      <c r="Z7" s="1069"/>
      <c r="AA7" s="1069"/>
      <c r="AB7" s="1069"/>
      <c r="AC7" s="1069"/>
      <c r="AD7" s="1069"/>
    </row>
    <row r="8" spans="1:40" ht="16.5" customHeight="1" x14ac:dyDescent="0.25">
      <c r="A8" s="1072" t="s">
        <v>680</v>
      </c>
      <c r="B8" s="1070"/>
      <c r="C8" s="1071"/>
      <c r="D8" s="1071"/>
      <c r="E8" s="1071"/>
      <c r="F8" s="1071"/>
      <c r="G8" s="1071"/>
      <c r="H8" s="1073"/>
      <c r="I8" s="1073"/>
      <c r="J8" s="1073"/>
      <c r="K8" s="1071"/>
      <c r="L8" s="1071"/>
      <c r="M8" s="1071"/>
      <c r="N8" s="1071"/>
      <c r="O8" s="1071"/>
      <c r="P8" s="1071"/>
      <c r="Q8" s="1071"/>
      <c r="R8" s="1069"/>
      <c r="S8" s="1069"/>
      <c r="T8" s="1069"/>
      <c r="U8" s="1069"/>
      <c r="V8" s="1069"/>
      <c r="W8" s="1069"/>
      <c r="X8" s="1069"/>
      <c r="Y8" s="1069"/>
      <c r="Z8" s="1069"/>
      <c r="AA8" s="1069"/>
      <c r="AB8" s="1069"/>
      <c r="AC8" s="1069"/>
      <c r="AD8" s="1069"/>
    </row>
    <row r="9" spans="1:40" ht="16.5" customHeight="1" x14ac:dyDescent="0.25">
      <c r="A9" s="1074"/>
      <c r="B9" s="1074"/>
      <c r="C9" s="1071"/>
      <c r="D9" s="1071"/>
      <c r="E9" s="1071"/>
      <c r="F9" s="1071"/>
      <c r="G9" s="1071"/>
      <c r="H9" s="1071"/>
      <c r="I9" s="1071"/>
      <c r="J9" s="1071"/>
      <c r="K9" s="1071"/>
      <c r="L9" s="1071"/>
      <c r="M9" s="1071"/>
      <c r="N9" s="1071"/>
      <c r="O9" s="1071"/>
      <c r="P9" s="1071"/>
      <c r="Q9" s="1071"/>
      <c r="R9" s="1069"/>
      <c r="S9" s="1069"/>
      <c r="T9" s="1069"/>
      <c r="U9" s="1069"/>
      <c r="V9" s="1069"/>
      <c r="W9" s="1069"/>
      <c r="X9" s="1069"/>
      <c r="Y9" s="1069"/>
      <c r="Z9" s="1069"/>
      <c r="AA9" s="1069"/>
      <c r="AB9" s="1069"/>
      <c r="AC9" s="1069"/>
      <c r="AD9" s="1069"/>
    </row>
    <row r="10" spans="1:40" ht="16.5" customHeight="1" x14ac:dyDescent="0.25">
      <c r="A10" s="1075"/>
      <c r="B10" s="1075"/>
      <c r="C10" s="1075"/>
      <c r="D10" s="1578" t="s">
        <v>604</v>
      </c>
      <c r="E10" s="1578"/>
      <c r="F10" s="1578"/>
      <c r="G10" s="1579"/>
      <c r="H10" s="1076"/>
      <c r="I10" s="1077"/>
      <c r="J10" s="1291"/>
      <c r="K10" s="1291"/>
      <c r="L10" s="1078"/>
      <c r="M10" s="1078"/>
      <c r="N10" s="1071"/>
      <c r="O10" s="1071"/>
      <c r="P10" s="1071"/>
      <c r="Q10" s="1071"/>
      <c r="R10" s="1069"/>
      <c r="S10" s="1069"/>
      <c r="T10" s="1069"/>
      <c r="U10" s="1069"/>
      <c r="V10" s="1069"/>
      <c r="W10" s="1069"/>
      <c r="X10" s="1069"/>
      <c r="Y10" s="1069"/>
      <c r="Z10" s="1069"/>
      <c r="AA10" s="1069"/>
      <c r="AB10" s="1069"/>
      <c r="AC10" s="1069"/>
      <c r="AD10" s="1069"/>
    </row>
    <row r="11" spans="1:40" ht="16.5" customHeight="1" x14ac:dyDescent="0.25">
      <c r="A11" s="1079" t="s">
        <v>605</v>
      </c>
      <c r="B11" s="1079" t="s">
        <v>606</v>
      </c>
      <c r="C11" s="1080" t="s">
        <v>607</v>
      </c>
      <c r="D11" s="1076"/>
      <c r="E11" s="1076"/>
      <c r="F11" s="1580" t="s">
        <v>608</v>
      </c>
      <c r="G11" s="1580"/>
      <c r="H11" s="1081" t="s">
        <v>609</v>
      </c>
      <c r="I11" s="1082"/>
      <c r="J11" s="1083"/>
      <c r="K11" s="1083"/>
      <c r="L11" s="1084"/>
      <c r="M11" s="1081" t="s">
        <v>610</v>
      </c>
      <c r="N11" s="1071"/>
      <c r="O11" s="1071"/>
      <c r="P11" s="1071"/>
      <c r="Q11" s="1071"/>
      <c r="R11" s="1069"/>
      <c r="S11" s="1069"/>
      <c r="T11" s="1069"/>
      <c r="U11" s="1069"/>
      <c r="V11" s="1069"/>
      <c r="W11" s="1069"/>
      <c r="X11" s="1069"/>
      <c r="Y11" s="1069"/>
      <c r="Z11" s="1069"/>
      <c r="AA11" s="1069"/>
      <c r="AB11" s="1069"/>
      <c r="AC11" s="1069"/>
      <c r="AD11" s="1069"/>
    </row>
    <row r="12" spans="1:40" ht="16.5" customHeight="1" x14ac:dyDescent="0.25">
      <c r="A12" s="1079"/>
      <c r="B12" s="1079" t="s">
        <v>611</v>
      </c>
      <c r="C12" s="1085"/>
      <c r="D12" s="1086" t="s">
        <v>612</v>
      </c>
      <c r="E12" s="1086" t="s">
        <v>31</v>
      </c>
      <c r="F12" s="1087" t="s">
        <v>613</v>
      </c>
      <c r="G12" s="1088" t="s">
        <v>614</v>
      </c>
      <c r="H12" s="1081" t="s">
        <v>615</v>
      </c>
      <c r="I12" s="1082"/>
      <c r="J12" s="1083"/>
      <c r="K12" s="1083" t="s">
        <v>616</v>
      </c>
      <c r="L12" s="1084"/>
      <c r="M12" s="1081" t="s">
        <v>617</v>
      </c>
      <c r="N12" s="1071"/>
      <c r="O12" s="1071"/>
      <c r="P12" s="1071"/>
      <c r="Q12" s="1071"/>
      <c r="R12" s="1069"/>
      <c r="S12" s="1069"/>
      <c r="T12" s="1069"/>
      <c r="U12" s="1069"/>
      <c r="V12" s="1069"/>
      <c r="W12" s="1069"/>
      <c r="X12" s="1069"/>
      <c r="Y12" s="1069"/>
      <c r="Z12" s="1069"/>
      <c r="AA12" s="1069"/>
      <c r="AB12" s="1069"/>
      <c r="AC12" s="1069"/>
      <c r="AD12" s="1069"/>
    </row>
    <row r="13" spans="1:40" ht="16.5" customHeight="1" x14ac:dyDescent="0.25">
      <c r="A13" s="1089"/>
      <c r="B13" s="1089"/>
      <c r="C13" s="1090"/>
      <c r="D13" s="1091"/>
      <c r="E13" s="1091"/>
      <c r="F13" s="1092" t="s">
        <v>618</v>
      </c>
      <c r="G13" s="1088" t="s">
        <v>619</v>
      </c>
      <c r="H13" s="1081" t="s">
        <v>620</v>
      </c>
      <c r="I13" s="1082" t="s">
        <v>22</v>
      </c>
      <c r="J13" s="1083" t="s">
        <v>23</v>
      </c>
      <c r="K13" s="1093" t="s">
        <v>621</v>
      </c>
      <c r="L13" s="1094" t="s">
        <v>25</v>
      </c>
      <c r="M13" s="1095" t="s">
        <v>622</v>
      </c>
      <c r="N13" s="1071"/>
      <c r="O13" s="1071"/>
      <c r="P13" s="1071"/>
      <c r="Q13" s="1071"/>
      <c r="R13" s="1069"/>
      <c r="S13" s="1069"/>
      <c r="T13" s="1069"/>
      <c r="U13" s="1069"/>
      <c r="V13" s="1069"/>
      <c r="W13" s="1069"/>
      <c r="X13" s="1069"/>
      <c r="Y13" s="1069"/>
      <c r="Z13" s="1069"/>
      <c r="AA13" s="1069"/>
      <c r="AB13" s="1069"/>
      <c r="AC13" s="1069"/>
      <c r="AD13" s="1069"/>
    </row>
    <row r="14" spans="1:40" ht="16.5" customHeight="1" x14ac:dyDescent="0.25">
      <c r="A14" s="1096"/>
      <c r="B14" s="1096"/>
      <c r="C14" s="1097"/>
      <c r="D14" s="1098"/>
      <c r="E14" s="1098"/>
      <c r="F14" s="1099" t="s">
        <v>623</v>
      </c>
      <c r="G14" s="1100"/>
      <c r="H14" s="1101" t="s">
        <v>624</v>
      </c>
      <c r="I14" s="1082" t="s">
        <v>39</v>
      </c>
      <c r="J14" s="1083" t="s">
        <v>40</v>
      </c>
      <c r="K14" s="1083" t="s">
        <v>41</v>
      </c>
      <c r="L14" s="1102"/>
      <c r="M14" s="1102"/>
      <c r="N14" s="1071"/>
      <c r="O14" s="1071"/>
      <c r="P14" s="1071"/>
      <c r="Q14" s="1071"/>
      <c r="R14" s="1069"/>
      <c r="S14" s="1069"/>
      <c r="T14" s="1069"/>
      <c r="U14" s="1069"/>
      <c r="V14" s="1069"/>
      <c r="W14" s="1069"/>
      <c r="X14" s="1069"/>
      <c r="Y14" s="1069"/>
      <c r="Z14" s="1069"/>
      <c r="AA14" s="1069"/>
      <c r="AB14" s="1069"/>
      <c r="AC14" s="1069"/>
      <c r="AD14" s="1069"/>
    </row>
    <row r="15" spans="1:40" ht="16.5" customHeight="1" x14ac:dyDescent="0.25">
      <c r="A15" s="1096"/>
      <c r="B15" s="1096"/>
      <c r="C15" s="1096"/>
      <c r="D15" s="1103" t="s">
        <v>34</v>
      </c>
      <c r="E15" s="1104" t="s">
        <v>35</v>
      </c>
      <c r="F15" s="1104" t="s">
        <v>625</v>
      </c>
      <c r="G15" s="1105" t="s">
        <v>626</v>
      </c>
      <c r="H15" s="1104"/>
      <c r="I15" s="1105" t="s">
        <v>45</v>
      </c>
      <c r="J15" s="1105" t="s">
        <v>46</v>
      </c>
      <c r="K15" s="1105" t="s">
        <v>47</v>
      </c>
      <c r="L15" s="1104" t="s">
        <v>48</v>
      </c>
      <c r="M15" s="1106" t="s">
        <v>627</v>
      </c>
      <c r="N15" s="1071"/>
      <c r="O15" s="1071"/>
      <c r="P15" s="1071"/>
      <c r="Q15" s="1071"/>
      <c r="R15" s="1069"/>
      <c r="S15" s="1069"/>
      <c r="T15" s="1069"/>
      <c r="U15" s="1069"/>
      <c r="V15" s="1069"/>
      <c r="W15" s="1069"/>
      <c r="X15" s="1069"/>
      <c r="Y15" s="1069"/>
      <c r="Z15" s="1069"/>
      <c r="AA15" s="1069"/>
      <c r="AB15" s="1069"/>
      <c r="AC15" s="1069"/>
      <c r="AD15" s="1069"/>
    </row>
    <row r="16" spans="1:40" ht="16.5" customHeight="1" x14ac:dyDescent="0.25">
      <c r="A16" s="1107"/>
      <c r="B16" s="1107"/>
      <c r="C16" s="1107"/>
      <c r="D16" s="1108" t="s">
        <v>42</v>
      </c>
      <c r="E16" s="1108" t="s">
        <v>42</v>
      </c>
      <c r="F16" s="1108" t="s">
        <v>42</v>
      </c>
      <c r="G16" s="1108" t="s">
        <v>42</v>
      </c>
      <c r="H16" s="1108" t="s">
        <v>44</v>
      </c>
      <c r="I16" s="1109"/>
      <c r="J16" s="1108"/>
      <c r="K16" s="1109"/>
      <c r="L16" s="1110"/>
      <c r="M16" s="1111"/>
      <c r="N16" s="1071"/>
      <c r="O16" s="1071"/>
      <c r="P16" s="1071"/>
      <c r="Q16" s="1071"/>
      <c r="R16" s="1069"/>
      <c r="S16" s="1069"/>
      <c r="T16" s="1069"/>
      <c r="U16" s="1069"/>
      <c r="V16" s="1069"/>
      <c r="W16" s="1069"/>
      <c r="X16" s="1069"/>
      <c r="Y16" s="1069"/>
      <c r="Z16" s="1069"/>
      <c r="AA16" s="1069"/>
      <c r="AB16" s="1069"/>
      <c r="AC16" s="1069"/>
      <c r="AD16" s="1069"/>
    </row>
    <row r="17" spans="1:30" ht="17.25" customHeight="1" x14ac:dyDescent="0.25">
      <c r="A17" s="1112" t="s">
        <v>49</v>
      </c>
      <c r="B17" s="596"/>
      <c r="C17" s="1113" t="s">
        <v>50</v>
      </c>
      <c r="D17" s="1114"/>
      <c r="E17" s="1114"/>
      <c r="F17" s="1114"/>
      <c r="G17" s="1114"/>
      <c r="H17" s="1115"/>
      <c r="I17" s="1115"/>
      <c r="J17" s="1115"/>
      <c r="K17" s="1115"/>
      <c r="L17" s="1115"/>
      <c r="M17" s="1116"/>
      <c r="N17" s="1117">
        <v>0</v>
      </c>
      <c r="O17" s="1071"/>
      <c r="P17" s="1071"/>
      <c r="Q17" s="1071"/>
      <c r="R17" s="1069"/>
      <c r="S17" s="1069"/>
      <c r="T17" s="1069"/>
      <c r="U17" s="1069"/>
      <c r="V17" s="1069"/>
      <c r="W17" s="1069"/>
      <c r="X17" s="1069"/>
      <c r="Y17" s="1069"/>
      <c r="Z17" s="1069"/>
      <c r="AA17" s="1069"/>
      <c r="AB17" s="1069"/>
      <c r="AC17" s="1069"/>
      <c r="AD17" s="1069"/>
    </row>
    <row r="18" spans="1:30" ht="15" customHeight="1" x14ac:dyDescent="0.25">
      <c r="A18" s="1118">
        <v>1</v>
      </c>
      <c r="B18" s="596" t="s">
        <v>51</v>
      </c>
      <c r="C18" s="1119" t="s">
        <v>52</v>
      </c>
      <c r="D18" s="1120" t="e">
        <f>SUMIF('[6]OUTAGE_NR-1_Septmber-17'!$C$13:$C$293,"="&amp;VLOOKUP($C18,'[6]OUTAGE_NR-1_Septmber-17'!$C$13:$I$293,1,FALSE),'[6]OUTAGE_NR-1_Septmber-17'!F$13:F$293)</f>
        <v>#VALUE!</v>
      </c>
      <c r="E18" s="1120" t="e">
        <f>SUMIF('[6]OUTAGE_NR-1_Septmber-17'!$C$13:$C$293,"="&amp;VLOOKUP($C18,'[6]OUTAGE_NR-1_Septmber-17'!$C$13:$I$293,1,FALSE),'[6]OUTAGE_NR-1_Septmber-17'!G$13:G$293)</f>
        <v>#VALUE!</v>
      </c>
      <c r="F18" s="1120" t="e">
        <f>SUMIF('[6]OUTAGE_NR-1_Septmber-17'!$C$13:$C$293,"="&amp;VLOOKUP($C18,'[6]OUTAGE_NR-1_Septmber-17'!$C$13:$I$293,1,FALSE),'[6]OUTAGE_NR-1_Septmber-17'!H$13:H$293)</f>
        <v>#VALUE!</v>
      </c>
      <c r="G18" s="1120" t="e">
        <f>SUMIF('[6]OUTAGE_NR-1_Septmber-17'!$C$13:$C$293,"="&amp;VLOOKUP($C18,'[6]OUTAGE_NR-1_Septmber-17'!$C$13:$I$293,1,FALSE),'[6]OUTAGE_NR-1_Septmber-17'!I$13:I$293)</f>
        <v>#VALUE!</v>
      </c>
      <c r="H18" s="1121" t="e">
        <f t="shared" ref="H18:H24" si="0">$N$18-(((E18+F18)*24))</f>
        <v>#VALUE!</v>
      </c>
      <c r="I18" s="241">
        <v>1747</v>
      </c>
      <c r="J18" s="242">
        <v>253.07599999999999</v>
      </c>
      <c r="K18" s="243">
        <f t="shared" ref="K18:K24" si="1">I18*J18</f>
        <v>442123.772</v>
      </c>
      <c r="L18" s="1122" t="e">
        <f t="shared" ref="L18:L24" si="2">(K18*(H18-D18*24))/H18</f>
        <v>#VALUE!</v>
      </c>
      <c r="M18" s="1122" t="e">
        <f t="shared" ref="M18:M24" si="3">(L18/K18)*100</f>
        <v>#VALUE!</v>
      </c>
      <c r="N18" s="1123">
        <f>30*24</f>
        <v>720</v>
      </c>
      <c r="O18" s="1071"/>
      <c r="P18" s="1071"/>
      <c r="Q18" s="1071"/>
      <c r="R18" s="1069"/>
      <c r="S18" s="1069"/>
      <c r="T18" s="1069"/>
      <c r="U18" s="1069"/>
      <c r="V18" s="1069"/>
      <c r="W18" s="1069"/>
      <c r="X18" s="1069"/>
      <c r="Y18" s="1069"/>
      <c r="Z18" s="1069"/>
      <c r="AA18" s="1069"/>
      <c r="AB18" s="1069"/>
      <c r="AC18" s="1069"/>
      <c r="AD18" s="1069"/>
    </row>
    <row r="19" spans="1:30" ht="15" customHeight="1" x14ac:dyDescent="0.25">
      <c r="A19" s="1118">
        <v>2</v>
      </c>
      <c r="B19" s="596" t="s">
        <v>57</v>
      </c>
      <c r="C19" s="1119" t="s">
        <v>58</v>
      </c>
      <c r="D19" s="1120" t="e">
        <f>SUMIF('[6]OUTAGE_NR-1_Septmber-17'!$C$13:$C$293,"="&amp;VLOOKUP($C19,'[6]OUTAGE_NR-1_Septmber-17'!$C$13:$I$293,1,FALSE),'[6]OUTAGE_NR-1_Septmber-17'!F$13:F$293)</f>
        <v>#VALUE!</v>
      </c>
      <c r="E19" s="1120" t="e">
        <f>SUMIF('[6]OUTAGE_NR-1_Septmber-17'!$C$13:$C$293,"="&amp;VLOOKUP($C19,'[6]OUTAGE_NR-1_Septmber-17'!$C$13:$I$293,1,FALSE),'[6]OUTAGE_NR-1_Septmber-17'!G$13:G$293)</f>
        <v>#VALUE!</v>
      </c>
      <c r="F19" s="1120" t="e">
        <f>SUMIF('[6]OUTAGE_NR-1_Septmber-17'!$C$13:$C$293,"="&amp;VLOOKUP($C19,'[6]OUTAGE_NR-1_Septmber-17'!$C$13:$I$293,1,FALSE),'[6]OUTAGE_NR-1_Septmber-17'!H$13:H$293)</f>
        <v>#VALUE!</v>
      </c>
      <c r="G19" s="1120" t="e">
        <f>SUMIF('[6]OUTAGE_NR-1_Septmber-17'!$C$13:$C$293,"="&amp;VLOOKUP($C19,'[6]OUTAGE_NR-1_Septmber-17'!$C$13:$I$293,1,FALSE),'[6]OUTAGE_NR-1_Septmber-17'!I$13:I$293)</f>
        <v>#VALUE!</v>
      </c>
      <c r="H19" s="1121" t="e">
        <f t="shared" si="0"/>
        <v>#VALUE!</v>
      </c>
      <c r="I19" s="241">
        <v>1155</v>
      </c>
      <c r="J19" s="242">
        <v>271.57100000000003</v>
      </c>
      <c r="K19" s="243">
        <f t="shared" si="1"/>
        <v>313664.505</v>
      </c>
      <c r="L19" s="1122" t="e">
        <f t="shared" si="2"/>
        <v>#VALUE!</v>
      </c>
      <c r="M19" s="1124" t="e">
        <f t="shared" si="3"/>
        <v>#VALUE!</v>
      </c>
      <c r="N19" s="1117"/>
      <c r="O19" s="1071"/>
      <c r="P19" s="1071"/>
      <c r="Q19" s="1071"/>
      <c r="R19" s="1069"/>
      <c r="S19" s="1069"/>
      <c r="T19" s="1069"/>
      <c r="U19" s="1069"/>
      <c r="V19" s="1069"/>
      <c r="W19" s="1069"/>
      <c r="X19" s="1069"/>
      <c r="Y19" s="1069"/>
      <c r="Z19" s="1069"/>
      <c r="AA19" s="1069"/>
      <c r="AB19" s="1069"/>
      <c r="AC19" s="1069"/>
      <c r="AD19" s="1069"/>
    </row>
    <row r="20" spans="1:30" ht="15" customHeight="1" x14ac:dyDescent="0.25">
      <c r="A20" s="1118">
        <v>3</v>
      </c>
      <c r="B20" s="1125" t="s">
        <v>59</v>
      </c>
      <c r="C20" s="1126" t="s">
        <v>60</v>
      </c>
      <c r="D20" s="1120" t="e">
        <f>SUMIF('[6]OUTAGE_NR-1_Septmber-17'!$C$13:$C$293,"="&amp;VLOOKUP($C20,'[6]OUTAGE_NR-1_Septmber-17'!$C$13:$I$293,1,FALSE),'[6]OUTAGE_NR-1_Septmber-17'!F$13:F$293)</f>
        <v>#VALUE!</v>
      </c>
      <c r="E20" s="1120" t="e">
        <f>SUMIF('[6]OUTAGE_NR-1_Septmber-17'!$C$13:$C$293,"="&amp;VLOOKUP($C20,'[6]OUTAGE_NR-1_Septmber-17'!$C$13:$I$293,1,FALSE),'[6]OUTAGE_NR-1_Septmber-17'!G$13:G$293)</f>
        <v>#VALUE!</v>
      </c>
      <c r="F20" s="1120" t="e">
        <f>SUMIF('[6]OUTAGE_NR-1_Septmber-17'!$C$13:$C$293,"="&amp;VLOOKUP($C20,'[6]OUTAGE_NR-1_Septmber-17'!$C$13:$I$293,1,FALSE),'[6]OUTAGE_NR-1_Septmber-17'!H$13:H$293)</f>
        <v>#VALUE!</v>
      </c>
      <c r="G20" s="1120" t="e">
        <f>SUMIF('[6]OUTAGE_NR-1_Septmber-17'!$C$13:$C$293,"="&amp;VLOOKUP($C20,'[6]OUTAGE_NR-1_Septmber-17'!$C$13:$I$293,1,FALSE),'[6]OUTAGE_NR-1_Septmber-17'!I$13:I$293)</f>
        <v>#VALUE!</v>
      </c>
      <c r="H20" s="1121" t="e">
        <f t="shared" si="0"/>
        <v>#VALUE!</v>
      </c>
      <c r="I20" s="241">
        <v>1155</v>
      </c>
      <c r="J20" s="242">
        <v>279.58300000000003</v>
      </c>
      <c r="K20" s="243">
        <f t="shared" si="1"/>
        <v>322918.36500000005</v>
      </c>
      <c r="L20" s="1122" t="e">
        <f t="shared" si="2"/>
        <v>#VALUE!</v>
      </c>
      <c r="M20" s="1122" t="e">
        <f t="shared" si="3"/>
        <v>#VALUE!</v>
      </c>
      <c r="N20" s="1117"/>
      <c r="O20" s="1071"/>
      <c r="P20" s="1071"/>
      <c r="Q20" s="1071"/>
      <c r="R20" s="1069"/>
      <c r="S20" s="1069"/>
      <c r="T20" s="1069"/>
      <c r="U20" s="1069"/>
      <c r="V20" s="1069"/>
      <c r="W20" s="1069"/>
      <c r="X20" s="1069"/>
      <c r="Y20" s="1069"/>
      <c r="Z20" s="1069"/>
      <c r="AA20" s="1069"/>
      <c r="AB20" s="1069"/>
      <c r="AC20" s="1069"/>
      <c r="AD20" s="1069"/>
    </row>
    <row r="21" spans="1:30" ht="15" customHeight="1" x14ac:dyDescent="0.25">
      <c r="A21" s="1118">
        <v>4</v>
      </c>
      <c r="B21" s="596" t="s">
        <v>63</v>
      </c>
      <c r="C21" s="1119" t="s">
        <v>64</v>
      </c>
      <c r="D21" s="1120" t="e">
        <f>SUMIF('[6]OUTAGE_NR-1_Septmber-17'!$C$13:$C$293,"="&amp;VLOOKUP($C21,'[6]OUTAGE_NR-1_Septmber-17'!$C$13:$I$293,1,FALSE),'[6]OUTAGE_NR-1_Septmber-17'!F$13:F$293)</f>
        <v>#VALUE!</v>
      </c>
      <c r="E21" s="1120" t="e">
        <f>SUMIF('[6]OUTAGE_NR-1_Septmber-17'!$C$13:$C$293,"="&amp;VLOOKUP($C21,'[6]OUTAGE_NR-1_Septmber-17'!$C$13:$I$293,1,FALSE),'[6]OUTAGE_NR-1_Septmber-17'!G$13:G$293)</f>
        <v>#VALUE!</v>
      </c>
      <c r="F21" s="1120" t="e">
        <f>SUMIF('[6]OUTAGE_NR-1_Septmber-17'!$C$13:$C$293,"="&amp;VLOOKUP($C21,'[6]OUTAGE_NR-1_Septmber-17'!$C$13:$I$293,1,FALSE),'[6]OUTAGE_NR-1_Septmber-17'!H$13:H$293)</f>
        <v>#VALUE!</v>
      </c>
      <c r="G21" s="1120" t="e">
        <f>SUMIF('[6]OUTAGE_NR-1_Septmber-17'!$C$13:$C$293,"="&amp;VLOOKUP($C21,'[6]OUTAGE_NR-1_Septmber-17'!$C$13:$I$293,1,FALSE),'[6]OUTAGE_NR-1_Septmber-17'!I$13:I$293)</f>
        <v>#VALUE!</v>
      </c>
      <c r="H21" s="1121" t="e">
        <f t="shared" si="0"/>
        <v>#VALUE!</v>
      </c>
      <c r="I21" s="241">
        <v>2250</v>
      </c>
      <c r="J21" s="242">
        <v>85.188000000000002</v>
      </c>
      <c r="K21" s="243">
        <f t="shared" si="1"/>
        <v>191673</v>
      </c>
      <c r="L21" s="1122" t="e">
        <f t="shared" si="2"/>
        <v>#VALUE!</v>
      </c>
      <c r="M21" s="1122" t="e">
        <f t="shared" si="3"/>
        <v>#VALUE!</v>
      </c>
      <c r="N21" s="1117"/>
      <c r="O21" s="1071"/>
      <c r="P21" s="1071"/>
      <c r="Q21" s="1071"/>
      <c r="R21" s="1069"/>
      <c r="S21" s="1069"/>
      <c r="T21" s="1069"/>
      <c r="U21" s="1069"/>
      <c r="V21" s="1069"/>
      <c r="W21" s="1069"/>
      <c r="X21" s="1069"/>
      <c r="Y21" s="1069"/>
      <c r="Z21" s="1069"/>
      <c r="AA21" s="1069"/>
      <c r="AB21" s="1069"/>
      <c r="AC21" s="1069"/>
      <c r="AD21" s="1069"/>
    </row>
    <row r="22" spans="1:30" ht="15" customHeight="1" x14ac:dyDescent="0.25">
      <c r="A22" s="1118">
        <v>5</v>
      </c>
      <c r="B22" s="596" t="s">
        <v>67</v>
      </c>
      <c r="C22" s="1119" t="s">
        <v>68</v>
      </c>
      <c r="D22" s="1120" t="e">
        <f>SUMIF('[6]OUTAGE_NR-1_Septmber-17'!$C$13:$C$293,"="&amp;VLOOKUP($C22,'[6]OUTAGE_NR-1_Septmber-17'!$C$13:$I$293,1,FALSE),'[6]OUTAGE_NR-1_Septmber-17'!F$13:F$293)</f>
        <v>#VALUE!</v>
      </c>
      <c r="E22" s="1120" t="e">
        <f>SUMIF('[6]OUTAGE_NR-1_Septmber-17'!$C$13:$C$293,"="&amp;VLOOKUP($C22,'[6]OUTAGE_NR-1_Septmber-17'!$C$13:$I$293,1,FALSE),'[6]OUTAGE_NR-1_Septmber-17'!G$13:G$293)</f>
        <v>#VALUE!</v>
      </c>
      <c r="F22" s="1120" t="e">
        <f>SUMIF('[6]OUTAGE_NR-1_Septmber-17'!$C$13:$C$293,"="&amp;VLOOKUP($C22,'[6]OUTAGE_NR-1_Septmber-17'!$C$13:$I$293,1,FALSE),'[6]OUTAGE_NR-1_Septmber-17'!H$13:H$293)</f>
        <v>#VALUE!</v>
      </c>
      <c r="G22" s="1120" t="e">
        <f>SUMIF('[6]OUTAGE_NR-1_Septmber-17'!$C$13:$C$293,"="&amp;VLOOKUP($C22,'[6]OUTAGE_NR-1_Septmber-17'!$C$13:$I$293,1,FALSE),'[6]OUTAGE_NR-1_Septmber-17'!I$13:I$293)</f>
        <v>#VALUE!</v>
      </c>
      <c r="H22" s="1121" t="e">
        <f t="shared" si="0"/>
        <v>#VALUE!</v>
      </c>
      <c r="I22" s="241">
        <v>1466</v>
      </c>
      <c r="J22" s="242">
        <v>173</v>
      </c>
      <c r="K22" s="243">
        <f t="shared" si="1"/>
        <v>253618</v>
      </c>
      <c r="L22" s="1122" t="e">
        <f t="shared" si="2"/>
        <v>#VALUE!</v>
      </c>
      <c r="M22" s="1124" t="e">
        <f t="shared" si="3"/>
        <v>#VALUE!</v>
      </c>
      <c r="N22" s="1117"/>
      <c r="O22" s="1071"/>
      <c r="P22" s="1071"/>
      <c r="Q22" s="1071"/>
      <c r="R22" s="1069"/>
      <c r="S22" s="1069"/>
      <c r="T22" s="1069"/>
      <c r="U22" s="1069"/>
      <c r="V22" s="1069"/>
      <c r="W22" s="1069"/>
      <c r="X22" s="1069"/>
      <c r="Y22" s="1069"/>
      <c r="Z22" s="1069"/>
      <c r="AA22" s="1069"/>
      <c r="AB22" s="1069"/>
      <c r="AC22" s="1069"/>
      <c r="AD22" s="1069"/>
    </row>
    <row r="23" spans="1:30" ht="15" customHeight="1" x14ac:dyDescent="0.25">
      <c r="A23" s="1118">
        <v>6</v>
      </c>
      <c r="B23" s="596" t="s">
        <v>61</v>
      </c>
      <c r="C23" s="1119" t="s">
        <v>62</v>
      </c>
      <c r="D23" s="1120" t="e">
        <f>SUMIF('[6]OUTAGE_NR-1_Septmber-17'!$C$13:$C$293,"="&amp;VLOOKUP($C23,'[6]OUTAGE_NR-1_Septmber-17'!$C$13:$I$293,1,FALSE),'[6]OUTAGE_NR-1_Septmber-17'!F$13:F$293)</f>
        <v>#VALUE!</v>
      </c>
      <c r="E23" s="1120" t="e">
        <f>SUMIF('[6]OUTAGE_NR-1_Septmber-17'!$C$13:$C$293,"="&amp;VLOOKUP($C23,'[6]OUTAGE_NR-1_Septmber-17'!$C$13:$I$293,1,FALSE),'[6]OUTAGE_NR-1_Septmber-17'!G$13:G$293)</f>
        <v>#VALUE!</v>
      </c>
      <c r="F23" s="1120" t="e">
        <f>SUMIF('[6]OUTAGE_NR-1_Septmber-17'!$C$13:$C$293,"="&amp;VLOOKUP($C23,'[6]OUTAGE_NR-1_Septmber-17'!$C$13:$I$293,1,FALSE),'[6]OUTAGE_NR-1_Septmber-17'!H$13:H$293)</f>
        <v>#VALUE!</v>
      </c>
      <c r="G23" s="1120" t="e">
        <f>SUMIF('[6]OUTAGE_NR-1_Septmber-17'!$C$13:$C$293,"="&amp;VLOOKUP($C23,'[6]OUTAGE_NR-1_Septmber-17'!$C$13:$I$293,1,FALSE),'[6]OUTAGE_NR-1_Septmber-17'!I$13:I$293)</f>
        <v>#VALUE!</v>
      </c>
      <c r="H23" s="1121" t="e">
        <f t="shared" si="0"/>
        <v>#VALUE!</v>
      </c>
      <c r="I23" s="241">
        <v>1002</v>
      </c>
      <c r="J23" s="242">
        <v>119.15900000000001</v>
      </c>
      <c r="K23" s="243">
        <f t="shared" si="1"/>
        <v>119397.318</v>
      </c>
      <c r="L23" s="1122" t="e">
        <f t="shared" si="2"/>
        <v>#VALUE!</v>
      </c>
      <c r="M23" s="1124" t="e">
        <f t="shared" si="3"/>
        <v>#VALUE!</v>
      </c>
      <c r="N23" s="1117"/>
      <c r="O23" s="1071"/>
      <c r="P23" s="1071"/>
      <c r="Q23" s="1071"/>
      <c r="R23" s="1069"/>
      <c r="S23" s="1069"/>
      <c r="T23" s="1069"/>
      <c r="U23" s="1069"/>
      <c r="V23" s="1069"/>
      <c r="W23" s="1069"/>
      <c r="X23" s="1069"/>
      <c r="Y23" s="1069"/>
      <c r="Z23" s="1069"/>
      <c r="AA23" s="1069"/>
      <c r="AB23" s="1069"/>
      <c r="AC23" s="1069"/>
      <c r="AD23" s="1069"/>
    </row>
    <row r="24" spans="1:30" ht="15" customHeight="1" x14ac:dyDescent="0.25">
      <c r="A24" s="1118">
        <v>7</v>
      </c>
      <c r="B24" s="596" t="s">
        <v>69</v>
      </c>
      <c r="C24" s="1119" t="s">
        <v>70</v>
      </c>
      <c r="D24" s="1120" t="e">
        <f>SUMIF('[6]OUTAGE_NR-1_Septmber-17'!$C$13:$C$293,"="&amp;VLOOKUP($C24,'[6]OUTAGE_NR-1_Septmber-17'!$C$13:$I$293,1,FALSE),'[6]OUTAGE_NR-1_Septmber-17'!F$13:F$293)</f>
        <v>#VALUE!</v>
      </c>
      <c r="E24" s="1120" t="e">
        <f>SUMIF('[6]OUTAGE_NR-1_Septmber-17'!$C$13:$C$293,"="&amp;VLOOKUP($C24,'[6]OUTAGE_NR-1_Septmber-17'!$C$13:$I$293,1,FALSE),'[6]OUTAGE_NR-1_Septmber-17'!G$13:G$293)</f>
        <v>#VALUE!</v>
      </c>
      <c r="F24" s="1120" t="e">
        <f>SUMIF('[6]OUTAGE_NR-1_Septmber-17'!$C$13:$C$293,"="&amp;VLOOKUP($C24,'[6]OUTAGE_NR-1_Septmber-17'!$C$13:$I$293,1,FALSE),'[6]OUTAGE_NR-1_Septmber-17'!H$13:H$293)</f>
        <v>#VALUE!</v>
      </c>
      <c r="G24" s="1120" t="e">
        <f>SUMIF('[6]OUTAGE_NR-1_Septmber-17'!$C$13:$C$293,"="&amp;VLOOKUP($C24,'[6]OUTAGE_NR-1_Septmber-17'!$C$13:$I$293,1,FALSE),'[6]OUTAGE_NR-1_Septmber-17'!I$13:I$293)</f>
        <v>#VALUE!</v>
      </c>
      <c r="H24" s="1121" t="e">
        <f t="shared" si="0"/>
        <v>#VALUE!</v>
      </c>
      <c r="I24" s="241">
        <v>1791</v>
      </c>
      <c r="J24" s="242">
        <v>273</v>
      </c>
      <c r="K24" s="243">
        <f t="shared" si="1"/>
        <v>488943</v>
      </c>
      <c r="L24" s="1122" t="e">
        <f t="shared" si="2"/>
        <v>#VALUE!</v>
      </c>
      <c r="M24" s="1124" t="e">
        <f t="shared" si="3"/>
        <v>#VALUE!</v>
      </c>
      <c r="N24" s="1117"/>
      <c r="O24" s="1071"/>
      <c r="P24" s="1071"/>
      <c r="Q24" s="1071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069"/>
      <c r="AC24" s="1069"/>
      <c r="AD24" s="1069"/>
    </row>
    <row r="25" spans="1:30" ht="15" customHeight="1" x14ac:dyDescent="0.25">
      <c r="A25" s="1112" t="s">
        <v>71</v>
      </c>
      <c r="B25" s="596"/>
      <c r="C25" s="1127" t="s">
        <v>72</v>
      </c>
      <c r="D25" s="1114"/>
      <c r="E25" s="1114"/>
      <c r="F25" s="1114"/>
      <c r="G25" s="1114"/>
      <c r="H25" s="1115"/>
      <c r="I25" s="1115"/>
      <c r="J25" s="1115"/>
      <c r="K25" s="1115"/>
      <c r="L25" s="1115"/>
      <c r="M25" s="1128"/>
      <c r="N25" s="1117"/>
      <c r="O25" s="1071"/>
      <c r="P25" s="1071"/>
      <c r="Q25" s="1071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</row>
    <row r="26" spans="1:30" ht="15" customHeight="1" x14ac:dyDescent="0.25">
      <c r="A26" s="1118">
        <v>1</v>
      </c>
      <c r="B26" s="596" t="s">
        <v>73</v>
      </c>
      <c r="C26" s="1119" t="s">
        <v>74</v>
      </c>
      <c r="D26" s="1120" t="e">
        <f>SUMIF('[6]OUTAGE_NR-1_Septmber-17'!$C$13:$C$293,"="&amp;VLOOKUP($C26,'[6]OUTAGE_NR-1_Septmber-17'!$C$13:$I$293,1,FALSE),'[6]OUTAGE_NR-1_Septmber-17'!F$13:F$293)</f>
        <v>#VALUE!</v>
      </c>
      <c r="E26" s="1120" t="e">
        <f>SUMIF('[6]OUTAGE_NR-1_Septmber-17'!$C$13:$C$293,"="&amp;VLOOKUP($C26,'[6]OUTAGE_NR-1_Septmber-17'!$C$13:$I$293,1,FALSE),'[6]OUTAGE_NR-1_Septmber-17'!G$13:G$293)</f>
        <v>#VALUE!</v>
      </c>
      <c r="F26" s="1120" t="e">
        <f>SUMIF('[6]OUTAGE_NR-1_Septmber-17'!$C$13:$C$293,"="&amp;VLOOKUP($C26,'[6]OUTAGE_NR-1_Septmber-17'!$C$13:$I$293,1,FALSE),'[6]OUTAGE_NR-1_Septmber-17'!H$13:H$293)</f>
        <v>#VALUE!</v>
      </c>
      <c r="G26" s="1120" t="e">
        <f>SUMIF('[6]OUTAGE_NR-1_Septmber-17'!$C$13:$C$293,"="&amp;VLOOKUP($C26,'[6]OUTAGE_NR-1_Septmber-17'!$C$13:$I$293,1,FALSE),'[6]OUTAGE_NR-1_Septmber-17'!I$13:I$293)</f>
        <v>#VALUE!</v>
      </c>
      <c r="H26" s="1121" t="e">
        <f t="shared" ref="H26:H89" si="4">$N$18-(((E26+F26)*24))</f>
        <v>#VALUE!</v>
      </c>
      <c r="I26" s="241">
        <v>307</v>
      </c>
      <c r="J26" s="242">
        <v>253.82300000000001</v>
      </c>
      <c r="K26" s="243">
        <f t="shared" ref="K26:K88" si="5">I26*J26</f>
        <v>77923.661000000007</v>
      </c>
      <c r="L26" s="1122" t="e">
        <f t="shared" ref="L26:L88" si="6">(K26*(H26-D26*24))/H26</f>
        <v>#VALUE!</v>
      </c>
      <c r="M26" s="1122" t="e">
        <f t="shared" ref="M26:M88" si="7">(L26/K26)*100</f>
        <v>#VALUE!</v>
      </c>
      <c r="N26" s="1069"/>
      <c r="O26" s="1069"/>
      <c r="P26" s="1069"/>
      <c r="Q26" s="1069"/>
      <c r="R26" s="1069"/>
      <c r="S26" s="1069"/>
      <c r="T26" s="1069"/>
      <c r="U26" s="1069"/>
      <c r="V26" s="1069"/>
      <c r="W26" s="1069"/>
      <c r="X26" s="1069"/>
      <c r="Y26" s="1069"/>
      <c r="Z26" s="1069"/>
      <c r="AA26" s="1069"/>
      <c r="AB26" s="1069"/>
      <c r="AC26" s="1069"/>
      <c r="AD26" s="1069"/>
    </row>
    <row r="27" spans="1:30" ht="15" customHeight="1" x14ac:dyDescent="0.25">
      <c r="A27" s="1118">
        <v>2</v>
      </c>
      <c r="B27" s="596" t="s">
        <v>75</v>
      </c>
      <c r="C27" s="1119" t="s">
        <v>76</v>
      </c>
      <c r="D27" s="1120" t="e">
        <f>SUMIF('[6]OUTAGE_NR-1_Septmber-17'!$C$13:$C$293,"="&amp;VLOOKUP($C27,'[6]OUTAGE_NR-1_Septmber-17'!$C$13:$I$293,1,FALSE),'[6]OUTAGE_NR-1_Septmber-17'!F$13:F$293)</f>
        <v>#VALUE!</v>
      </c>
      <c r="E27" s="1120" t="e">
        <f>SUMIF('[6]OUTAGE_NR-1_Septmber-17'!$C$13:$C$293,"="&amp;VLOOKUP($C27,'[6]OUTAGE_NR-1_Septmber-17'!$C$13:$I$293,1,FALSE),'[6]OUTAGE_NR-1_Septmber-17'!G$13:G$293)</f>
        <v>#VALUE!</v>
      </c>
      <c r="F27" s="1120" t="e">
        <f>SUMIF('[6]OUTAGE_NR-1_Septmber-17'!$C$13:$C$293,"="&amp;VLOOKUP($C27,'[6]OUTAGE_NR-1_Septmber-17'!$C$13:$I$293,1,FALSE),'[6]OUTAGE_NR-1_Septmber-17'!H$13:H$293)</f>
        <v>#VALUE!</v>
      </c>
      <c r="G27" s="1120" t="e">
        <f>SUMIF('[6]OUTAGE_NR-1_Septmber-17'!$C$13:$C$293,"="&amp;VLOOKUP($C27,'[6]OUTAGE_NR-1_Septmber-17'!$C$13:$I$293,1,FALSE),'[6]OUTAGE_NR-1_Septmber-17'!I$13:I$293)</f>
        <v>#VALUE!</v>
      </c>
      <c r="H27" s="1121" t="e">
        <f t="shared" si="4"/>
        <v>#VALUE!</v>
      </c>
      <c r="I27" s="241">
        <v>307</v>
      </c>
      <c r="J27" s="242">
        <v>253.82300000000001</v>
      </c>
      <c r="K27" s="243">
        <f t="shared" si="5"/>
        <v>77923.661000000007</v>
      </c>
      <c r="L27" s="1122" t="e">
        <f t="shared" si="6"/>
        <v>#VALUE!</v>
      </c>
      <c r="M27" s="1122" t="e">
        <f t="shared" si="7"/>
        <v>#VALUE!</v>
      </c>
      <c r="N27" s="1069"/>
      <c r="O27" s="1069"/>
      <c r="P27" s="1069"/>
      <c r="Q27" s="1069"/>
      <c r="R27" s="1069"/>
      <c r="S27" s="1069"/>
      <c r="T27" s="1069"/>
      <c r="U27" s="1069"/>
      <c r="V27" s="1069"/>
      <c r="W27" s="1069"/>
      <c r="X27" s="1069"/>
      <c r="Y27" s="1069"/>
      <c r="Z27" s="1069"/>
      <c r="AA27" s="1069"/>
      <c r="AB27" s="1069"/>
      <c r="AC27" s="1069"/>
      <c r="AD27" s="1069"/>
    </row>
    <row r="28" spans="1:30" ht="15" customHeight="1" x14ac:dyDescent="0.25">
      <c r="A28" s="1118">
        <v>3</v>
      </c>
      <c r="B28" s="596" t="s">
        <v>77</v>
      </c>
      <c r="C28" s="1119" t="s">
        <v>78</v>
      </c>
      <c r="D28" s="1120" t="e">
        <f>SUMIF('[6]OUTAGE_NR-1_Septmber-17'!$C$13:$C$293,"="&amp;VLOOKUP($C28,'[6]OUTAGE_NR-1_Septmber-17'!$C$13:$I$293,1,FALSE),'[6]OUTAGE_NR-1_Septmber-17'!F$13:F$293)</f>
        <v>#VALUE!</v>
      </c>
      <c r="E28" s="1120" t="e">
        <f>SUMIF('[6]OUTAGE_NR-1_Septmber-17'!$C$13:$C$293,"="&amp;VLOOKUP($C28,'[6]OUTAGE_NR-1_Septmber-17'!$C$13:$I$293,1,FALSE),'[6]OUTAGE_NR-1_Septmber-17'!G$13:G$293)</f>
        <v>#VALUE!</v>
      </c>
      <c r="F28" s="1120" t="e">
        <f>SUMIF('[6]OUTAGE_NR-1_Septmber-17'!$C$13:$C$293,"="&amp;VLOOKUP($C28,'[6]OUTAGE_NR-1_Septmber-17'!$C$13:$I$293,1,FALSE),'[6]OUTAGE_NR-1_Septmber-17'!H$13:H$293)</f>
        <v>#VALUE!</v>
      </c>
      <c r="G28" s="1120" t="e">
        <f>SUMIF('[6]OUTAGE_NR-1_Septmber-17'!$C$13:$C$293,"="&amp;VLOOKUP($C28,'[6]OUTAGE_NR-1_Septmber-17'!$C$13:$I$293,1,FALSE),'[6]OUTAGE_NR-1_Septmber-17'!I$13:I$293)</f>
        <v>#VALUE!</v>
      </c>
      <c r="H28" s="1121" t="e">
        <f t="shared" si="4"/>
        <v>#VALUE!</v>
      </c>
      <c r="I28" s="241">
        <v>568</v>
      </c>
      <c r="J28" s="242">
        <v>393.9</v>
      </c>
      <c r="K28" s="243">
        <f t="shared" si="5"/>
        <v>223735.19999999998</v>
      </c>
      <c r="L28" s="1122" t="e">
        <f>(K28*(H28-D28*24))/H28</f>
        <v>#VALUE!</v>
      </c>
      <c r="M28" s="1122" t="e">
        <f t="shared" si="7"/>
        <v>#VALUE!</v>
      </c>
      <c r="N28" s="1069"/>
      <c r="O28" s="1069"/>
      <c r="P28" s="1069"/>
      <c r="Q28" s="1069"/>
      <c r="R28" s="1069"/>
      <c r="S28" s="1069"/>
      <c r="T28" s="1069"/>
      <c r="U28" s="1069"/>
      <c r="V28" s="1069"/>
      <c r="W28" s="1069"/>
      <c r="X28" s="1069"/>
      <c r="Y28" s="1069"/>
      <c r="Z28" s="1069"/>
      <c r="AA28" s="1069"/>
      <c r="AB28" s="1069"/>
      <c r="AC28" s="1069"/>
      <c r="AD28" s="1069"/>
    </row>
    <row r="29" spans="1:30" ht="15" customHeight="1" x14ac:dyDescent="0.25">
      <c r="A29" s="1118">
        <v>4</v>
      </c>
      <c r="B29" s="596" t="s">
        <v>79</v>
      </c>
      <c r="C29" s="1119" t="s">
        <v>80</v>
      </c>
      <c r="D29" s="1120" t="e">
        <f>SUMIF('[6]OUTAGE_NR-1_Septmber-17'!$C$13:$C$293,"="&amp;VLOOKUP($C29,'[6]OUTAGE_NR-1_Septmber-17'!$C$13:$I$293,1,FALSE),'[6]OUTAGE_NR-1_Septmber-17'!F$13:F$293)</f>
        <v>#VALUE!</v>
      </c>
      <c r="E29" s="1120" t="e">
        <f>SUMIF('[6]OUTAGE_NR-1_Septmber-17'!$C$13:$C$293,"="&amp;VLOOKUP($C29,'[6]OUTAGE_NR-1_Septmber-17'!$C$13:$I$293,1,FALSE),'[6]OUTAGE_NR-1_Septmber-17'!G$13:G$293)</f>
        <v>#VALUE!</v>
      </c>
      <c r="F29" s="1120" t="e">
        <f>SUMIF('[6]OUTAGE_NR-1_Septmber-17'!$C$13:$C$293,"="&amp;VLOOKUP($C29,'[6]OUTAGE_NR-1_Septmber-17'!$C$13:$I$293,1,FALSE),'[6]OUTAGE_NR-1_Septmber-17'!H$13:H$293)</f>
        <v>#VALUE!</v>
      </c>
      <c r="G29" s="1120" t="e">
        <f>SUMIF('[6]OUTAGE_NR-1_Septmber-17'!$C$13:$C$293,"="&amp;VLOOKUP($C29,'[6]OUTAGE_NR-1_Septmber-17'!$C$13:$I$293,1,FALSE),'[6]OUTAGE_NR-1_Septmber-17'!I$13:I$293)</f>
        <v>#VALUE!</v>
      </c>
      <c r="H29" s="1121" t="e">
        <f t="shared" si="4"/>
        <v>#VALUE!</v>
      </c>
      <c r="I29" s="241">
        <v>568</v>
      </c>
      <c r="J29" s="242">
        <v>393.9</v>
      </c>
      <c r="K29" s="243">
        <f t="shared" si="5"/>
        <v>223735.19999999998</v>
      </c>
      <c r="L29" s="1122" t="e">
        <f t="shared" si="6"/>
        <v>#VALUE!</v>
      </c>
      <c r="M29" s="1122" t="e">
        <f t="shared" si="7"/>
        <v>#VALUE!</v>
      </c>
      <c r="N29" s="1069"/>
      <c r="O29" s="1069"/>
      <c r="P29" s="1069"/>
      <c r="Q29" s="1069"/>
      <c r="R29" s="1069"/>
      <c r="S29" s="1069"/>
      <c r="T29" s="1069"/>
      <c r="U29" s="1069"/>
      <c r="V29" s="1069"/>
      <c r="W29" s="1069"/>
      <c r="X29" s="1069"/>
      <c r="Y29" s="1069"/>
      <c r="Z29" s="1069"/>
      <c r="AA29" s="1069"/>
      <c r="AB29" s="1069"/>
      <c r="AC29" s="1069"/>
      <c r="AD29" s="1069"/>
    </row>
    <row r="30" spans="1:30" ht="15" customHeight="1" x14ac:dyDescent="0.25">
      <c r="A30" s="1118">
        <v>5</v>
      </c>
      <c r="B30" s="1125" t="s">
        <v>554</v>
      </c>
      <c r="C30" s="1126" t="s">
        <v>628</v>
      </c>
      <c r="D30" s="1120" t="e">
        <f>SUMIF('[6]OUTAGE_NR-1_Septmber-17'!$C$13:$C$293,"="&amp;VLOOKUP($C30,'[6]OUTAGE_NR-1_Septmber-17'!$C$13:$I$293,1,FALSE),'[6]OUTAGE_NR-1_Septmber-17'!F$13:F$293)</f>
        <v>#VALUE!</v>
      </c>
      <c r="E30" s="1120" t="e">
        <f>SUMIF('[6]OUTAGE_NR-1_Septmber-17'!$C$13:$C$293,"="&amp;VLOOKUP($C30,'[6]OUTAGE_NR-1_Septmber-17'!$C$13:$I$293,1,FALSE),'[6]OUTAGE_NR-1_Septmber-17'!G$13:G$293)</f>
        <v>#VALUE!</v>
      </c>
      <c r="F30" s="1120" t="e">
        <f>SUMIF('[6]OUTAGE_NR-1_Septmber-17'!$C$13:$C$293,"="&amp;VLOOKUP($C30,'[6]OUTAGE_NR-1_Septmber-17'!$C$13:$I$293,1,FALSE),'[6]OUTAGE_NR-1_Septmber-17'!H$13:H$293)</f>
        <v>#VALUE!</v>
      </c>
      <c r="G30" s="1120" t="e">
        <f>SUMIF('[6]OUTAGE_NR-1_Septmber-17'!$C$13:$C$293,"="&amp;VLOOKUP($C30,'[6]OUTAGE_NR-1_Septmber-17'!$C$13:$I$293,1,FALSE),'[6]OUTAGE_NR-1_Septmber-17'!I$13:I$293)</f>
        <v>#VALUE!</v>
      </c>
      <c r="H30" s="1121" t="e">
        <f t="shared" si="4"/>
        <v>#VALUE!</v>
      </c>
      <c r="I30" s="241">
        <v>687</v>
      </c>
      <c r="J30" s="242">
        <v>165</v>
      </c>
      <c r="K30" s="243">
        <f t="shared" si="5"/>
        <v>113355</v>
      </c>
      <c r="L30" s="1122" t="e">
        <f t="shared" si="6"/>
        <v>#VALUE!</v>
      </c>
      <c r="M30" s="1122" t="e">
        <f t="shared" si="7"/>
        <v>#VALUE!</v>
      </c>
      <c r="N30" s="1069"/>
      <c r="O30" s="1069"/>
      <c r="P30" s="1069"/>
      <c r="Q30" s="1069"/>
      <c r="R30" s="1069"/>
      <c r="S30" s="1069"/>
      <c r="T30" s="1069"/>
      <c r="U30" s="1069"/>
      <c r="V30" s="1069"/>
      <c r="W30" s="1069"/>
      <c r="X30" s="1069"/>
      <c r="Y30" s="1069"/>
      <c r="Z30" s="1069"/>
      <c r="AA30" s="1069"/>
      <c r="AB30" s="1069"/>
      <c r="AC30" s="1069"/>
      <c r="AD30" s="1069"/>
    </row>
    <row r="31" spans="1:30" ht="15" customHeight="1" x14ac:dyDescent="0.25">
      <c r="A31" s="1118">
        <v>6</v>
      </c>
      <c r="B31" s="1125" t="s">
        <v>565</v>
      </c>
      <c r="C31" s="1126" t="s">
        <v>564</v>
      </c>
      <c r="D31" s="1120" t="e">
        <f>SUMIF('[6]OUTAGE_NR-1_Septmber-17'!$C$13:$C$293,"="&amp;VLOOKUP($C31,'[6]OUTAGE_NR-1_Septmber-17'!$C$13:$I$293,1,FALSE),'[6]OUTAGE_NR-1_Septmber-17'!F$13:F$293)</f>
        <v>#VALUE!</v>
      </c>
      <c r="E31" s="1120" t="e">
        <f>SUMIF('[6]OUTAGE_NR-1_Septmber-17'!$C$13:$C$293,"="&amp;VLOOKUP($C31,'[6]OUTAGE_NR-1_Septmber-17'!$C$13:$I$293,1,FALSE),'[6]OUTAGE_NR-1_Septmber-17'!G$13:G$293)</f>
        <v>#VALUE!</v>
      </c>
      <c r="F31" s="1120" t="e">
        <f>SUMIF('[6]OUTAGE_NR-1_Septmber-17'!$C$13:$C$293,"="&amp;VLOOKUP($C31,'[6]OUTAGE_NR-1_Septmber-17'!$C$13:$I$293,1,FALSE),'[6]OUTAGE_NR-1_Septmber-17'!H$13:H$293)</f>
        <v>#VALUE!</v>
      </c>
      <c r="G31" s="1120" t="e">
        <f>SUMIF('[6]OUTAGE_NR-1_Septmber-17'!$C$13:$C$293,"="&amp;VLOOKUP($C31,'[6]OUTAGE_NR-1_Septmber-17'!$C$13:$I$293,1,FALSE),'[6]OUTAGE_NR-1_Septmber-17'!I$13:I$293)</f>
        <v>#VALUE!</v>
      </c>
      <c r="H31" s="1121" t="e">
        <f t="shared" si="4"/>
        <v>#VALUE!</v>
      </c>
      <c r="I31" s="241">
        <v>687</v>
      </c>
      <c r="J31" s="242">
        <v>121</v>
      </c>
      <c r="K31" s="243">
        <f t="shared" si="5"/>
        <v>83127</v>
      </c>
      <c r="L31" s="1122" t="e">
        <f t="shared" si="6"/>
        <v>#VALUE!</v>
      </c>
      <c r="M31" s="1122" t="e">
        <f t="shared" si="7"/>
        <v>#VALUE!</v>
      </c>
      <c r="N31" s="1069"/>
      <c r="O31" s="1069"/>
      <c r="P31" s="1069"/>
      <c r="Q31" s="1069"/>
      <c r="R31" s="1069"/>
      <c r="S31" s="1069"/>
      <c r="T31" s="1069"/>
      <c r="U31" s="1069"/>
      <c r="V31" s="1069"/>
      <c r="W31" s="1069"/>
      <c r="X31" s="1069"/>
      <c r="Y31" s="1069"/>
      <c r="Z31" s="1069"/>
      <c r="AA31" s="1069"/>
      <c r="AB31" s="1069"/>
      <c r="AC31" s="1069"/>
      <c r="AD31" s="1069"/>
    </row>
    <row r="32" spans="1:30" ht="15" customHeight="1" x14ac:dyDescent="0.25">
      <c r="A32" s="1118">
        <v>7</v>
      </c>
      <c r="B32" s="596" t="s">
        <v>82</v>
      </c>
      <c r="C32" s="1119" t="s">
        <v>83</v>
      </c>
      <c r="D32" s="1120" t="e">
        <f>SUMIF('[6]OUTAGE_NR-1_Septmber-17'!$C$13:$C$293,"="&amp;VLOOKUP($C32,'[6]OUTAGE_NR-1_Septmber-17'!$C$13:$I$293,1,FALSE),'[6]OUTAGE_NR-1_Septmber-17'!F$13:F$293)</f>
        <v>#VALUE!</v>
      </c>
      <c r="E32" s="1120" t="e">
        <f>SUMIF('[6]OUTAGE_NR-1_Septmber-17'!$C$13:$C$293,"="&amp;VLOOKUP($C32,'[6]OUTAGE_NR-1_Septmber-17'!$C$13:$I$293,1,FALSE),'[6]OUTAGE_NR-1_Septmber-17'!G$13:G$293)</f>
        <v>#VALUE!</v>
      </c>
      <c r="F32" s="1120" t="e">
        <f>SUMIF('[6]OUTAGE_NR-1_Septmber-17'!$C$13:$C$293,"="&amp;VLOOKUP($C32,'[6]OUTAGE_NR-1_Septmber-17'!$C$13:$I$293,1,FALSE),'[6]OUTAGE_NR-1_Septmber-17'!H$13:H$293)</f>
        <v>#VALUE!</v>
      </c>
      <c r="G32" s="1120" t="e">
        <f>SUMIF('[6]OUTAGE_NR-1_Septmber-17'!$C$13:$C$293,"="&amp;VLOOKUP($C32,'[6]OUTAGE_NR-1_Septmber-17'!$C$13:$I$293,1,FALSE),'[6]OUTAGE_NR-1_Septmber-17'!I$13:I$293)</f>
        <v>#VALUE!</v>
      </c>
      <c r="H32" s="1121" t="e">
        <f t="shared" si="4"/>
        <v>#VALUE!</v>
      </c>
      <c r="I32" s="241">
        <v>515</v>
      </c>
      <c r="J32" s="1129">
        <v>48.981000000000002</v>
      </c>
      <c r="K32" s="243">
        <f t="shared" si="5"/>
        <v>25225.215</v>
      </c>
      <c r="L32" s="1122" t="e">
        <f t="shared" si="6"/>
        <v>#VALUE!</v>
      </c>
      <c r="M32" s="1122" t="e">
        <f t="shared" si="7"/>
        <v>#VALUE!</v>
      </c>
      <c r="N32" s="1069"/>
      <c r="O32" s="1069"/>
      <c r="P32" s="1069"/>
      <c r="Q32" s="1069"/>
      <c r="R32" s="1069"/>
      <c r="S32" s="1069"/>
      <c r="T32" s="1069"/>
      <c r="U32" s="1069"/>
      <c r="V32" s="1069"/>
      <c r="W32" s="1069"/>
      <c r="X32" s="1069"/>
      <c r="Y32" s="1069"/>
      <c r="Z32" s="1069"/>
      <c r="AA32" s="1069"/>
      <c r="AB32" s="1069"/>
      <c r="AC32" s="1069"/>
      <c r="AD32" s="1069"/>
    </row>
    <row r="33" spans="1:30" ht="15" customHeight="1" x14ac:dyDescent="0.25">
      <c r="A33" s="1118">
        <v>8</v>
      </c>
      <c r="B33" s="596" t="s">
        <v>176</v>
      </c>
      <c r="C33" s="1119" t="s">
        <v>629</v>
      </c>
      <c r="D33" s="1120" t="e">
        <f>SUMIF('[6]OUTAGE_NR-1_Septmber-17'!$C$13:$C$293,"="&amp;VLOOKUP($C33,'[6]OUTAGE_NR-1_Septmber-17'!$C$13:$I$293,1,FALSE),'[6]OUTAGE_NR-1_Septmber-17'!F$13:F$293)</f>
        <v>#VALUE!</v>
      </c>
      <c r="E33" s="1120" t="e">
        <f>SUMIF('[6]OUTAGE_NR-1_Septmber-17'!$C$13:$C$293,"="&amp;VLOOKUP($C33,'[6]OUTAGE_NR-1_Septmber-17'!$C$13:$I$293,1,FALSE),'[6]OUTAGE_NR-1_Septmber-17'!G$13:G$293)</f>
        <v>#VALUE!</v>
      </c>
      <c r="F33" s="1120" t="e">
        <f>SUMIF('[6]OUTAGE_NR-1_Septmber-17'!$C$13:$C$293,"="&amp;VLOOKUP($C33,'[6]OUTAGE_NR-1_Septmber-17'!$C$13:$I$293,1,FALSE),'[6]OUTAGE_NR-1_Septmber-17'!H$13:H$293)</f>
        <v>#VALUE!</v>
      </c>
      <c r="G33" s="1120" t="e">
        <f>SUMIF('[6]OUTAGE_NR-1_Septmber-17'!$C$13:$C$293,"="&amp;VLOOKUP($C33,'[6]OUTAGE_NR-1_Septmber-17'!$C$13:$I$293,1,FALSE),'[6]OUTAGE_NR-1_Septmber-17'!I$13:I$293)</f>
        <v>#VALUE!</v>
      </c>
      <c r="H33" s="1121" t="e">
        <f t="shared" si="4"/>
        <v>#VALUE!</v>
      </c>
      <c r="I33" s="241">
        <v>515</v>
      </c>
      <c r="J33" s="242">
        <v>38.58</v>
      </c>
      <c r="K33" s="243">
        <f t="shared" si="5"/>
        <v>19868.7</v>
      </c>
      <c r="L33" s="1122" t="e">
        <f t="shared" si="6"/>
        <v>#VALUE!</v>
      </c>
      <c r="M33" s="1122" t="e">
        <f t="shared" si="7"/>
        <v>#VALUE!</v>
      </c>
      <c r="N33" s="1069"/>
      <c r="O33" s="1069"/>
      <c r="P33" s="1069"/>
      <c r="Q33" s="1069"/>
      <c r="R33" s="1069"/>
      <c r="S33" s="1069"/>
      <c r="T33" s="1069"/>
      <c r="U33" s="1069"/>
      <c r="V33" s="1069"/>
      <c r="W33" s="1069"/>
      <c r="X33" s="1069"/>
      <c r="Y33" s="1069"/>
      <c r="Z33" s="1069"/>
      <c r="AA33" s="1069"/>
      <c r="AB33" s="1069"/>
      <c r="AC33" s="1069"/>
      <c r="AD33" s="1069"/>
    </row>
    <row r="34" spans="1:30" ht="15" customHeight="1" x14ac:dyDescent="0.25">
      <c r="A34" s="1118">
        <v>9</v>
      </c>
      <c r="B34" s="596" t="s">
        <v>84</v>
      </c>
      <c r="C34" s="1119" t="s">
        <v>85</v>
      </c>
      <c r="D34" s="1120" t="e">
        <f>SUMIF('[6]OUTAGE_NR-1_Septmber-17'!$C$13:$C$293,"="&amp;VLOOKUP($C34,'[6]OUTAGE_NR-1_Septmber-17'!$C$13:$I$293,1,FALSE),'[6]OUTAGE_NR-1_Septmber-17'!F$13:F$293)</f>
        <v>#VALUE!</v>
      </c>
      <c r="E34" s="1120" t="e">
        <f>SUMIF('[6]OUTAGE_NR-1_Septmber-17'!$C$13:$C$293,"="&amp;VLOOKUP($C34,'[6]OUTAGE_NR-1_Septmber-17'!$C$13:$I$293,1,FALSE),'[6]OUTAGE_NR-1_Septmber-17'!G$13:G$293)</f>
        <v>#VALUE!</v>
      </c>
      <c r="F34" s="1120" t="e">
        <f>SUMIF('[6]OUTAGE_NR-1_Septmber-17'!$C$13:$C$293,"="&amp;VLOOKUP($C34,'[6]OUTAGE_NR-1_Septmber-17'!$C$13:$I$293,1,FALSE),'[6]OUTAGE_NR-1_Septmber-17'!H$13:H$293)</f>
        <v>#VALUE!</v>
      </c>
      <c r="G34" s="1120" t="e">
        <f>SUMIF('[6]OUTAGE_NR-1_Septmber-17'!$C$13:$C$293,"="&amp;VLOOKUP($C34,'[6]OUTAGE_NR-1_Septmber-17'!$C$13:$I$293,1,FALSE),'[6]OUTAGE_NR-1_Septmber-17'!I$13:I$293)</f>
        <v>#VALUE!</v>
      </c>
      <c r="H34" s="1121" t="e">
        <f t="shared" si="4"/>
        <v>#VALUE!</v>
      </c>
      <c r="I34" s="241">
        <v>605</v>
      </c>
      <c r="J34" s="242">
        <v>53.4</v>
      </c>
      <c r="K34" s="243">
        <f t="shared" si="5"/>
        <v>32307</v>
      </c>
      <c r="L34" s="1122" t="e">
        <f t="shared" si="6"/>
        <v>#VALUE!</v>
      </c>
      <c r="M34" s="1122" t="e">
        <f t="shared" si="7"/>
        <v>#VALUE!</v>
      </c>
      <c r="N34" s="1069"/>
      <c r="O34" s="1069"/>
      <c r="P34" s="1069"/>
      <c r="Q34" s="1069"/>
      <c r="R34" s="1069"/>
      <c r="S34" s="1069"/>
      <c r="T34" s="1069"/>
      <c r="U34" s="1069"/>
      <c r="V34" s="1069"/>
      <c r="W34" s="1069"/>
      <c r="X34" s="1069"/>
      <c r="Y34" s="1069"/>
      <c r="Z34" s="1069"/>
      <c r="AA34" s="1069"/>
      <c r="AB34" s="1069"/>
      <c r="AC34" s="1069"/>
      <c r="AD34" s="1069"/>
    </row>
    <row r="35" spans="1:30" ht="15" customHeight="1" x14ac:dyDescent="0.25">
      <c r="A35" s="1118">
        <v>10</v>
      </c>
      <c r="B35" s="596" t="s">
        <v>86</v>
      </c>
      <c r="C35" s="1119" t="s">
        <v>87</v>
      </c>
      <c r="D35" s="1120" t="e">
        <f>SUMIF('[6]OUTAGE_NR-1_Septmber-17'!$C$13:$C$293,"="&amp;VLOOKUP($C35,'[6]OUTAGE_NR-1_Septmber-17'!$C$13:$I$293,1,FALSE),'[6]OUTAGE_NR-1_Septmber-17'!F$13:F$293)</f>
        <v>#VALUE!</v>
      </c>
      <c r="E35" s="1120" t="e">
        <f>SUMIF('[6]OUTAGE_NR-1_Septmber-17'!$C$13:$C$293,"="&amp;VLOOKUP($C35,'[6]OUTAGE_NR-1_Septmber-17'!$C$13:$I$293,1,FALSE),'[6]OUTAGE_NR-1_Septmber-17'!G$13:G$293)</f>
        <v>#VALUE!</v>
      </c>
      <c r="F35" s="1120" t="e">
        <f>SUMIF('[6]OUTAGE_NR-1_Septmber-17'!$C$13:$C$293,"="&amp;VLOOKUP($C35,'[6]OUTAGE_NR-1_Septmber-17'!$C$13:$I$293,1,FALSE),'[6]OUTAGE_NR-1_Septmber-17'!H$13:H$293)</f>
        <v>#VALUE!</v>
      </c>
      <c r="G35" s="1120" t="e">
        <f>SUMIF('[6]OUTAGE_NR-1_Septmber-17'!$C$13:$C$293,"="&amp;VLOOKUP($C35,'[6]OUTAGE_NR-1_Septmber-17'!$C$13:$I$293,1,FALSE),'[6]OUTAGE_NR-1_Septmber-17'!I$13:I$293)</f>
        <v>#VALUE!</v>
      </c>
      <c r="H35" s="1121" t="e">
        <f t="shared" si="4"/>
        <v>#VALUE!</v>
      </c>
      <c r="I35" s="241">
        <v>605</v>
      </c>
      <c r="J35" s="242">
        <v>53.4</v>
      </c>
      <c r="K35" s="243">
        <f t="shared" si="5"/>
        <v>32307</v>
      </c>
      <c r="L35" s="1122" t="e">
        <f t="shared" si="6"/>
        <v>#VALUE!</v>
      </c>
      <c r="M35" s="1122" t="e">
        <f t="shared" si="7"/>
        <v>#VALUE!</v>
      </c>
      <c r="N35" s="1069"/>
      <c r="O35" s="1069"/>
      <c r="P35" s="1069"/>
      <c r="Q35" s="1069"/>
      <c r="R35" s="1069"/>
      <c r="S35" s="1069"/>
      <c r="T35" s="1069"/>
      <c r="U35" s="1069"/>
      <c r="V35" s="1069"/>
      <c r="W35" s="1069"/>
      <c r="X35" s="1069"/>
      <c r="Y35" s="1069"/>
      <c r="Z35" s="1069"/>
      <c r="AA35" s="1069"/>
      <c r="AB35" s="1069"/>
      <c r="AC35" s="1069"/>
      <c r="AD35" s="1069"/>
    </row>
    <row r="36" spans="1:30" ht="15" customHeight="1" x14ac:dyDescent="0.25">
      <c r="A36" s="1118">
        <v>11</v>
      </c>
      <c r="B36" s="596" t="s">
        <v>88</v>
      </c>
      <c r="C36" s="1119" t="s">
        <v>89</v>
      </c>
      <c r="D36" s="1120" t="e">
        <f>SUMIF('[6]OUTAGE_NR-1_Septmber-17'!$C$13:$C$293,"="&amp;VLOOKUP($C36,'[6]OUTAGE_NR-1_Septmber-17'!$C$13:$I$293,1,FALSE),'[6]OUTAGE_NR-1_Septmber-17'!F$13:F$293)</f>
        <v>#VALUE!</v>
      </c>
      <c r="E36" s="1120" t="e">
        <f>SUMIF('[6]OUTAGE_NR-1_Septmber-17'!$C$13:$C$293,"="&amp;VLOOKUP($C36,'[6]OUTAGE_NR-1_Septmber-17'!$C$13:$I$293,1,FALSE),'[6]OUTAGE_NR-1_Septmber-17'!G$13:G$293)</f>
        <v>#VALUE!</v>
      </c>
      <c r="F36" s="1120" t="e">
        <f>SUMIF('[6]OUTAGE_NR-1_Septmber-17'!$C$13:$C$293,"="&amp;VLOOKUP($C36,'[6]OUTAGE_NR-1_Septmber-17'!$C$13:$I$293,1,FALSE),'[6]OUTAGE_NR-1_Septmber-17'!H$13:H$293)</f>
        <v>#VALUE!</v>
      </c>
      <c r="G36" s="1120" t="e">
        <f>SUMIF('[6]OUTAGE_NR-1_Septmber-17'!$C$13:$C$293,"="&amp;VLOOKUP($C36,'[6]OUTAGE_NR-1_Septmber-17'!$C$13:$I$293,1,FALSE),'[6]OUTAGE_NR-1_Septmber-17'!I$13:I$293)</f>
        <v>#VALUE!</v>
      </c>
      <c r="H36" s="1121" t="e">
        <f t="shared" si="4"/>
        <v>#VALUE!</v>
      </c>
      <c r="I36" s="241">
        <v>416</v>
      </c>
      <c r="J36" s="242">
        <v>235</v>
      </c>
      <c r="K36" s="243">
        <f t="shared" si="5"/>
        <v>97760</v>
      </c>
      <c r="L36" s="1122" t="e">
        <f t="shared" si="6"/>
        <v>#VALUE!</v>
      </c>
      <c r="M36" s="1122" t="e">
        <f t="shared" si="7"/>
        <v>#VALUE!</v>
      </c>
      <c r="N36" s="1069"/>
      <c r="O36" s="1069"/>
      <c r="P36" s="1069"/>
      <c r="Q36" s="1069"/>
      <c r="R36" s="1069"/>
      <c r="S36" s="1069"/>
      <c r="T36" s="1069"/>
      <c r="U36" s="1069"/>
      <c r="V36" s="1069"/>
      <c r="W36" s="1069"/>
      <c r="X36" s="1069"/>
      <c r="Y36" s="1069"/>
      <c r="Z36" s="1069"/>
      <c r="AA36" s="1069"/>
      <c r="AB36" s="1069"/>
      <c r="AC36" s="1069"/>
      <c r="AD36" s="1069"/>
    </row>
    <row r="37" spans="1:30" ht="15" customHeight="1" x14ac:dyDescent="0.25">
      <c r="A37" s="1118">
        <v>12</v>
      </c>
      <c r="B37" s="596" t="s">
        <v>90</v>
      </c>
      <c r="C37" s="1119" t="s">
        <v>91</v>
      </c>
      <c r="D37" s="1120" t="e">
        <f>SUMIF('[6]OUTAGE_NR-1_Septmber-17'!$C$13:$C$293,"="&amp;VLOOKUP($C37,'[6]OUTAGE_NR-1_Septmber-17'!$C$13:$I$293,1,FALSE),'[6]OUTAGE_NR-1_Septmber-17'!F$13:F$293)</f>
        <v>#VALUE!</v>
      </c>
      <c r="E37" s="1120" t="e">
        <f>SUMIF('[6]OUTAGE_NR-1_Septmber-17'!$C$13:$C$293,"="&amp;VLOOKUP($C37,'[6]OUTAGE_NR-1_Septmber-17'!$C$13:$I$293,1,FALSE),'[6]OUTAGE_NR-1_Septmber-17'!G$13:G$293)</f>
        <v>#VALUE!</v>
      </c>
      <c r="F37" s="1120" t="e">
        <f>SUMIF('[6]OUTAGE_NR-1_Septmber-17'!$C$13:$C$293,"="&amp;VLOOKUP($C37,'[6]OUTAGE_NR-1_Septmber-17'!$C$13:$I$293,1,FALSE),'[6]OUTAGE_NR-1_Septmber-17'!H$13:H$293)</f>
        <v>#VALUE!</v>
      </c>
      <c r="G37" s="1120" t="e">
        <f>SUMIF('[6]OUTAGE_NR-1_Septmber-17'!$C$13:$C$293,"="&amp;VLOOKUP($C37,'[6]OUTAGE_NR-1_Septmber-17'!$C$13:$I$293,1,FALSE),'[6]OUTAGE_NR-1_Septmber-17'!I$13:I$293)</f>
        <v>#VALUE!</v>
      </c>
      <c r="H37" s="1121" t="e">
        <f t="shared" si="4"/>
        <v>#VALUE!</v>
      </c>
      <c r="I37" s="241">
        <v>515</v>
      </c>
      <c r="J37" s="242">
        <v>47.762</v>
      </c>
      <c r="K37" s="243">
        <f t="shared" si="5"/>
        <v>24597.43</v>
      </c>
      <c r="L37" s="1122" t="e">
        <f t="shared" si="6"/>
        <v>#VALUE!</v>
      </c>
      <c r="M37" s="1122" t="e">
        <f t="shared" si="7"/>
        <v>#VALUE!</v>
      </c>
      <c r="N37" s="1069"/>
      <c r="O37" s="1069"/>
      <c r="P37" s="1069"/>
      <c r="Q37" s="1069"/>
      <c r="R37" s="1069"/>
      <c r="S37" s="1069"/>
      <c r="T37" s="1069"/>
      <c r="U37" s="1069"/>
      <c r="V37" s="1069"/>
      <c r="W37" s="1069"/>
      <c r="X37" s="1069"/>
      <c r="Y37" s="1069"/>
      <c r="Z37" s="1069"/>
      <c r="AA37" s="1069"/>
      <c r="AB37" s="1069"/>
      <c r="AC37" s="1069"/>
      <c r="AD37" s="1069"/>
    </row>
    <row r="38" spans="1:30" ht="15" customHeight="1" x14ac:dyDescent="0.25">
      <c r="A38" s="1118">
        <v>13</v>
      </c>
      <c r="B38" s="596" t="s">
        <v>92</v>
      </c>
      <c r="C38" s="1119" t="s">
        <v>93</v>
      </c>
      <c r="D38" s="1120" t="e">
        <f>SUMIF('[6]OUTAGE_NR-1_Septmber-17'!$C$13:$C$293,"="&amp;VLOOKUP($C38,'[6]OUTAGE_NR-1_Septmber-17'!$C$13:$I$293,1,FALSE),'[6]OUTAGE_NR-1_Septmber-17'!F$13:F$293)</f>
        <v>#VALUE!</v>
      </c>
      <c r="E38" s="1120" t="e">
        <f>SUMIF('[6]OUTAGE_NR-1_Septmber-17'!$C$13:$C$293,"="&amp;VLOOKUP($C38,'[6]OUTAGE_NR-1_Septmber-17'!$C$13:$I$293,1,FALSE),'[6]OUTAGE_NR-1_Septmber-17'!G$13:G$293)</f>
        <v>#VALUE!</v>
      </c>
      <c r="F38" s="1120" t="e">
        <f>SUMIF('[6]OUTAGE_NR-1_Septmber-17'!$C$13:$C$293,"="&amp;VLOOKUP($C38,'[6]OUTAGE_NR-1_Septmber-17'!$C$13:$I$293,1,FALSE),'[6]OUTAGE_NR-1_Septmber-17'!H$13:H$293)</f>
        <v>#VALUE!</v>
      </c>
      <c r="G38" s="1120" t="e">
        <f>SUMIF('[6]OUTAGE_NR-1_Septmber-17'!$C$13:$C$293,"="&amp;VLOOKUP($C38,'[6]OUTAGE_NR-1_Septmber-17'!$C$13:$I$293,1,FALSE),'[6]OUTAGE_NR-1_Septmber-17'!I$13:I$293)</f>
        <v>#VALUE!</v>
      </c>
      <c r="H38" s="1121" t="e">
        <f t="shared" si="4"/>
        <v>#VALUE!</v>
      </c>
      <c r="I38" s="241">
        <v>515</v>
      </c>
      <c r="J38" s="242">
        <v>48.99</v>
      </c>
      <c r="K38" s="243">
        <f t="shared" si="5"/>
        <v>25229.850000000002</v>
      </c>
      <c r="L38" s="1122" t="e">
        <f t="shared" si="6"/>
        <v>#VALUE!</v>
      </c>
      <c r="M38" s="1122" t="e">
        <f t="shared" si="7"/>
        <v>#VALUE!</v>
      </c>
      <c r="N38" s="1069"/>
      <c r="O38" s="1069"/>
      <c r="P38" s="1069"/>
      <c r="Q38" s="1069"/>
      <c r="R38" s="1069"/>
      <c r="S38" s="1069"/>
      <c r="T38" s="1069"/>
      <c r="U38" s="1069"/>
      <c r="V38" s="1069"/>
      <c r="W38" s="1069"/>
      <c r="X38" s="1069"/>
      <c r="Y38" s="1069"/>
      <c r="Z38" s="1069"/>
      <c r="AA38" s="1069"/>
      <c r="AB38" s="1069"/>
      <c r="AC38" s="1069"/>
      <c r="AD38" s="1069"/>
    </row>
    <row r="39" spans="1:30" ht="15" customHeight="1" x14ac:dyDescent="0.25">
      <c r="A39" s="1118">
        <v>14</v>
      </c>
      <c r="B39" s="596" t="s">
        <v>94</v>
      </c>
      <c r="C39" s="1119" t="s">
        <v>95</v>
      </c>
      <c r="D39" s="1120" t="e">
        <f>SUMIF('[6]OUTAGE_NR-1_Septmber-17'!$C$13:$C$293,"="&amp;VLOOKUP($C39,'[6]OUTAGE_NR-1_Septmber-17'!$C$13:$I$293,1,FALSE),'[6]OUTAGE_NR-1_Septmber-17'!F$13:F$293)</f>
        <v>#VALUE!</v>
      </c>
      <c r="E39" s="1120" t="e">
        <f>SUMIF('[6]OUTAGE_NR-1_Septmber-17'!$C$13:$C$293,"="&amp;VLOOKUP($C39,'[6]OUTAGE_NR-1_Septmber-17'!$C$13:$I$293,1,FALSE),'[6]OUTAGE_NR-1_Septmber-17'!G$13:G$293)</f>
        <v>#VALUE!</v>
      </c>
      <c r="F39" s="1120" t="e">
        <f>SUMIF('[6]OUTAGE_NR-1_Septmber-17'!$C$13:$C$293,"="&amp;VLOOKUP($C39,'[6]OUTAGE_NR-1_Septmber-17'!$C$13:$I$293,1,FALSE),'[6]OUTAGE_NR-1_Septmber-17'!H$13:H$293)</f>
        <v>#VALUE!</v>
      </c>
      <c r="G39" s="1120" t="e">
        <f>SUMIF('[6]OUTAGE_NR-1_Septmber-17'!$C$13:$C$293,"="&amp;VLOOKUP($C39,'[6]OUTAGE_NR-1_Septmber-17'!$C$13:$I$293,1,FALSE),'[6]OUTAGE_NR-1_Septmber-17'!I$13:I$293)</f>
        <v>#VALUE!</v>
      </c>
      <c r="H39" s="1121" t="e">
        <f t="shared" si="4"/>
        <v>#VALUE!</v>
      </c>
      <c r="I39" s="241">
        <v>515</v>
      </c>
      <c r="J39" s="242">
        <v>37.164000000000001</v>
      </c>
      <c r="K39" s="243">
        <f t="shared" si="5"/>
        <v>19139.46</v>
      </c>
      <c r="L39" s="1122" t="e">
        <f t="shared" si="6"/>
        <v>#VALUE!</v>
      </c>
      <c r="M39" s="1122" t="e">
        <f t="shared" si="7"/>
        <v>#VALUE!</v>
      </c>
      <c r="N39" s="1069"/>
      <c r="O39" s="1069"/>
      <c r="P39" s="1069"/>
      <c r="Q39" s="1069"/>
      <c r="R39" s="1069"/>
      <c r="S39" s="1069"/>
      <c r="T39" s="1069"/>
      <c r="U39" s="1069"/>
      <c r="V39" s="1069"/>
      <c r="W39" s="1069"/>
      <c r="X39" s="1069"/>
      <c r="Y39" s="1069"/>
      <c r="Z39" s="1069"/>
      <c r="AA39" s="1069"/>
      <c r="AB39" s="1069"/>
      <c r="AC39" s="1069"/>
      <c r="AD39" s="1069"/>
    </row>
    <row r="40" spans="1:30" ht="15" customHeight="1" x14ac:dyDescent="0.25">
      <c r="A40" s="1118">
        <v>15</v>
      </c>
      <c r="B40" s="596" t="s">
        <v>96</v>
      </c>
      <c r="C40" s="1119" t="s">
        <v>97</v>
      </c>
      <c r="D40" s="1120" t="e">
        <f>SUMIF('[6]OUTAGE_NR-1_Septmber-17'!$C$13:$C$293,"="&amp;VLOOKUP($C40,'[6]OUTAGE_NR-1_Septmber-17'!$C$13:$I$293,1,FALSE),'[6]OUTAGE_NR-1_Septmber-17'!F$13:F$293)</f>
        <v>#VALUE!</v>
      </c>
      <c r="E40" s="1120" t="e">
        <f>SUMIF('[6]OUTAGE_NR-1_Septmber-17'!$C$13:$C$293,"="&amp;VLOOKUP($C40,'[6]OUTAGE_NR-1_Septmber-17'!$C$13:$I$293,1,FALSE),'[6]OUTAGE_NR-1_Septmber-17'!G$13:G$293)</f>
        <v>#VALUE!</v>
      </c>
      <c r="F40" s="1120" t="e">
        <f>SUMIF('[6]OUTAGE_NR-1_Septmber-17'!$C$13:$C$293,"="&amp;VLOOKUP($C40,'[6]OUTAGE_NR-1_Septmber-17'!$C$13:$I$293,1,FALSE),'[6]OUTAGE_NR-1_Septmber-17'!H$13:H$293)</f>
        <v>#VALUE!</v>
      </c>
      <c r="G40" s="1120" t="e">
        <f>SUMIF('[6]OUTAGE_NR-1_Septmber-17'!$C$13:$C$293,"="&amp;VLOOKUP($C40,'[6]OUTAGE_NR-1_Septmber-17'!$C$13:$I$293,1,FALSE),'[6]OUTAGE_NR-1_Septmber-17'!I$13:I$293)</f>
        <v>#VALUE!</v>
      </c>
      <c r="H40" s="1121" t="e">
        <f t="shared" si="4"/>
        <v>#VALUE!</v>
      </c>
      <c r="I40" s="241">
        <v>515</v>
      </c>
      <c r="J40" s="242">
        <v>37.164000000000001</v>
      </c>
      <c r="K40" s="243">
        <f t="shared" si="5"/>
        <v>19139.46</v>
      </c>
      <c r="L40" s="1122" t="e">
        <f t="shared" si="6"/>
        <v>#VALUE!</v>
      </c>
      <c r="M40" s="1122" t="e">
        <f t="shared" si="7"/>
        <v>#VALUE!</v>
      </c>
      <c r="N40" s="1069"/>
      <c r="O40" s="1069"/>
      <c r="P40" s="1069"/>
      <c r="Q40" s="1069"/>
      <c r="R40" s="1069"/>
      <c r="S40" s="1069"/>
      <c r="T40" s="1069"/>
      <c r="U40" s="1069"/>
      <c r="V40" s="1069"/>
      <c r="W40" s="1069"/>
      <c r="X40" s="1069"/>
      <c r="Y40" s="1069"/>
      <c r="Z40" s="1069"/>
      <c r="AA40" s="1069"/>
      <c r="AB40" s="1069"/>
      <c r="AC40" s="1069"/>
      <c r="AD40" s="1069"/>
    </row>
    <row r="41" spans="1:30" ht="15" customHeight="1" x14ac:dyDescent="0.25">
      <c r="A41" s="1118">
        <v>16</v>
      </c>
      <c r="B41" s="596" t="s">
        <v>98</v>
      </c>
      <c r="C41" s="1119" t="s">
        <v>99</v>
      </c>
      <c r="D41" s="1120" t="e">
        <f>SUMIF('[6]OUTAGE_NR-1_Septmber-17'!$C$13:$C$293,"="&amp;VLOOKUP($C41,'[6]OUTAGE_NR-1_Septmber-17'!$C$13:$I$293,1,FALSE),'[6]OUTAGE_NR-1_Septmber-17'!F$13:F$293)</f>
        <v>#VALUE!</v>
      </c>
      <c r="E41" s="1120" t="e">
        <f>SUMIF('[6]OUTAGE_NR-1_Septmber-17'!$C$13:$C$293,"="&amp;VLOOKUP($C41,'[6]OUTAGE_NR-1_Septmber-17'!$C$13:$I$293,1,FALSE),'[6]OUTAGE_NR-1_Septmber-17'!G$13:G$293)</f>
        <v>#VALUE!</v>
      </c>
      <c r="F41" s="1120" t="e">
        <f>SUMIF('[6]OUTAGE_NR-1_Septmber-17'!$C$13:$C$293,"="&amp;VLOOKUP($C41,'[6]OUTAGE_NR-1_Septmber-17'!$C$13:$I$293,1,FALSE),'[6]OUTAGE_NR-1_Septmber-17'!H$13:H$293)</f>
        <v>#VALUE!</v>
      </c>
      <c r="G41" s="1120" t="e">
        <f>SUMIF('[6]OUTAGE_NR-1_Septmber-17'!$C$13:$C$293,"="&amp;VLOOKUP($C41,'[6]OUTAGE_NR-1_Septmber-17'!$C$13:$I$293,1,FALSE),'[6]OUTAGE_NR-1_Septmber-17'!I$13:I$293)</f>
        <v>#VALUE!</v>
      </c>
      <c r="H41" s="1121" t="e">
        <f t="shared" si="4"/>
        <v>#VALUE!</v>
      </c>
      <c r="I41" s="241">
        <v>247</v>
      </c>
      <c r="J41" s="242">
        <v>106.15300000000001</v>
      </c>
      <c r="K41" s="243">
        <f t="shared" si="5"/>
        <v>26219.791000000001</v>
      </c>
      <c r="L41" s="1122" t="e">
        <f t="shared" si="6"/>
        <v>#VALUE!</v>
      </c>
      <c r="M41" s="1122" t="e">
        <f t="shared" si="7"/>
        <v>#VALUE!</v>
      </c>
      <c r="N41" s="1069"/>
      <c r="O41" s="1069"/>
      <c r="P41" s="1069"/>
      <c r="Q41" s="1069"/>
      <c r="R41" s="1069"/>
      <c r="S41" s="1069"/>
      <c r="T41" s="1069"/>
      <c r="U41" s="1069"/>
      <c r="V41" s="1069"/>
      <c r="W41" s="1069"/>
      <c r="X41" s="1069"/>
      <c r="Y41" s="1069"/>
      <c r="Z41" s="1069"/>
      <c r="AA41" s="1069"/>
      <c r="AB41" s="1069"/>
      <c r="AC41" s="1069"/>
      <c r="AD41" s="1069"/>
    </row>
    <row r="42" spans="1:30" ht="15" customHeight="1" x14ac:dyDescent="0.25">
      <c r="A42" s="1118">
        <v>17</v>
      </c>
      <c r="B42" s="596" t="s">
        <v>100</v>
      </c>
      <c r="C42" s="1119" t="s">
        <v>630</v>
      </c>
      <c r="D42" s="1120" t="e">
        <f>SUMIF('[6]OUTAGE_NR-1_Septmber-17'!$C$13:$C$293,"="&amp;VLOOKUP($C42,'[6]OUTAGE_NR-1_Septmber-17'!$C$13:$I$293,1,FALSE),'[6]OUTAGE_NR-1_Septmber-17'!F$13:F$293)</f>
        <v>#VALUE!</v>
      </c>
      <c r="E42" s="1120" t="e">
        <f>SUMIF('[6]OUTAGE_NR-1_Septmber-17'!$C$13:$C$293,"="&amp;VLOOKUP($C42,'[6]OUTAGE_NR-1_Septmber-17'!$C$13:$I$293,1,FALSE),'[6]OUTAGE_NR-1_Septmber-17'!G$13:G$293)</f>
        <v>#VALUE!</v>
      </c>
      <c r="F42" s="1120" t="e">
        <f>SUMIF('[6]OUTAGE_NR-1_Septmber-17'!$C$13:$C$293,"="&amp;VLOOKUP($C42,'[6]OUTAGE_NR-1_Septmber-17'!$C$13:$I$293,1,FALSE),'[6]OUTAGE_NR-1_Septmber-17'!H$13:H$293)</f>
        <v>#VALUE!</v>
      </c>
      <c r="G42" s="1120" t="e">
        <f>SUMIF('[6]OUTAGE_NR-1_Septmber-17'!$C$13:$C$293,"="&amp;VLOOKUP($C42,'[6]OUTAGE_NR-1_Septmber-17'!$C$13:$I$293,1,FALSE),'[6]OUTAGE_NR-1_Septmber-17'!I$13:I$293)</f>
        <v>#VALUE!</v>
      </c>
      <c r="H42" s="1121" t="e">
        <f t="shared" si="4"/>
        <v>#VALUE!</v>
      </c>
      <c r="I42" s="241">
        <v>687</v>
      </c>
      <c r="J42" s="242">
        <v>48.432000000000002</v>
      </c>
      <c r="K42" s="243">
        <f t="shared" si="5"/>
        <v>33272.784</v>
      </c>
      <c r="L42" s="1122" t="e">
        <f t="shared" si="6"/>
        <v>#VALUE!</v>
      </c>
      <c r="M42" s="1122" t="e">
        <f t="shared" si="7"/>
        <v>#VALUE!</v>
      </c>
      <c r="N42" s="1069"/>
      <c r="O42" s="1069"/>
      <c r="P42" s="1069"/>
      <c r="Q42" s="1069"/>
      <c r="R42" s="1069"/>
      <c r="S42" s="1069"/>
      <c r="T42" s="1069"/>
      <c r="U42" s="1069"/>
      <c r="V42" s="1069"/>
      <c r="W42" s="1069"/>
      <c r="X42" s="1069"/>
      <c r="Y42" s="1069"/>
      <c r="Z42" s="1069"/>
      <c r="AA42" s="1069"/>
      <c r="AB42" s="1069"/>
      <c r="AC42" s="1069"/>
      <c r="AD42" s="1069"/>
    </row>
    <row r="43" spans="1:30" ht="15" customHeight="1" x14ac:dyDescent="0.25">
      <c r="A43" s="1118">
        <v>18</v>
      </c>
      <c r="B43" s="596" t="s">
        <v>102</v>
      </c>
      <c r="C43" s="1119" t="s">
        <v>631</v>
      </c>
      <c r="D43" s="1120" t="e">
        <f>SUMIF('[6]OUTAGE_NR-1_Septmber-17'!$C$13:$C$293,"="&amp;VLOOKUP($C43,'[6]OUTAGE_NR-1_Septmber-17'!$C$13:$I$293,1,FALSE),'[6]OUTAGE_NR-1_Septmber-17'!F$13:F$293)</f>
        <v>#VALUE!</v>
      </c>
      <c r="E43" s="1120" t="e">
        <f>SUMIF('[6]OUTAGE_NR-1_Septmber-17'!$C$13:$C$293,"="&amp;VLOOKUP($C43,'[6]OUTAGE_NR-1_Septmber-17'!$C$13:$I$293,1,FALSE),'[6]OUTAGE_NR-1_Septmber-17'!G$13:G$293)</f>
        <v>#VALUE!</v>
      </c>
      <c r="F43" s="1120" t="e">
        <f>SUMIF('[6]OUTAGE_NR-1_Septmber-17'!$C$13:$C$293,"="&amp;VLOOKUP($C43,'[6]OUTAGE_NR-1_Septmber-17'!$C$13:$I$293,1,FALSE),'[6]OUTAGE_NR-1_Septmber-17'!H$13:H$293)</f>
        <v>#VALUE!</v>
      </c>
      <c r="G43" s="1120" t="e">
        <f>SUMIF('[6]OUTAGE_NR-1_Septmber-17'!$C$13:$C$293,"="&amp;VLOOKUP($C43,'[6]OUTAGE_NR-1_Septmber-17'!$C$13:$I$293,1,FALSE),'[6]OUTAGE_NR-1_Septmber-17'!I$13:I$293)</f>
        <v>#VALUE!</v>
      </c>
      <c r="H43" s="1121" t="e">
        <f t="shared" si="4"/>
        <v>#VALUE!</v>
      </c>
      <c r="I43" s="241">
        <v>687</v>
      </c>
      <c r="J43" s="242">
        <v>48.432000000000002</v>
      </c>
      <c r="K43" s="243">
        <f t="shared" si="5"/>
        <v>33272.784</v>
      </c>
      <c r="L43" s="1122" t="e">
        <f t="shared" si="6"/>
        <v>#VALUE!</v>
      </c>
      <c r="M43" s="1122" t="e">
        <f t="shared" si="7"/>
        <v>#VALUE!</v>
      </c>
      <c r="N43" s="1069"/>
      <c r="O43" s="1069"/>
      <c r="P43" s="1069"/>
      <c r="Q43" s="1069"/>
      <c r="R43" s="1069"/>
      <c r="S43" s="1069"/>
      <c r="T43" s="1069"/>
      <c r="U43" s="1069"/>
      <c r="V43" s="1069"/>
      <c r="W43" s="1069"/>
      <c r="X43" s="1069"/>
      <c r="Y43" s="1069"/>
      <c r="Z43" s="1069"/>
      <c r="AA43" s="1069"/>
      <c r="AB43" s="1069"/>
      <c r="AC43" s="1069"/>
      <c r="AD43" s="1069"/>
    </row>
    <row r="44" spans="1:30" ht="15" customHeight="1" x14ac:dyDescent="0.25">
      <c r="A44" s="1118">
        <v>19</v>
      </c>
      <c r="B44" s="1125" t="s">
        <v>548</v>
      </c>
      <c r="C44" s="1126" t="s">
        <v>549</v>
      </c>
      <c r="D44" s="1120" t="e">
        <f>SUMIF('[6]OUTAGE_NR-1_Septmber-17'!$C$13:$C$293,"="&amp;VLOOKUP($C44,'[6]OUTAGE_NR-1_Septmber-17'!$C$13:$I$293,1,FALSE),'[6]OUTAGE_NR-1_Septmber-17'!F$13:F$293)</f>
        <v>#VALUE!</v>
      </c>
      <c r="E44" s="1120" t="e">
        <f>SUMIF('[6]OUTAGE_NR-1_Septmber-17'!$C$13:$C$293,"="&amp;VLOOKUP($C44,'[6]OUTAGE_NR-1_Septmber-17'!$C$13:$I$293,1,FALSE),'[6]OUTAGE_NR-1_Septmber-17'!G$13:G$293)</f>
        <v>#VALUE!</v>
      </c>
      <c r="F44" s="1120" t="e">
        <f>SUMIF('[6]OUTAGE_NR-1_Septmber-17'!$C$13:$C$293,"="&amp;VLOOKUP($C44,'[6]OUTAGE_NR-1_Septmber-17'!$C$13:$I$293,1,FALSE),'[6]OUTAGE_NR-1_Septmber-17'!H$13:H$293)</f>
        <v>#VALUE!</v>
      </c>
      <c r="G44" s="1120" t="e">
        <f>SUMIF('[6]OUTAGE_NR-1_Septmber-17'!$C$13:$C$293,"="&amp;VLOOKUP($C44,'[6]OUTAGE_NR-1_Septmber-17'!$C$13:$I$293,1,FALSE),'[6]OUTAGE_NR-1_Septmber-17'!I$13:I$293)</f>
        <v>#VALUE!</v>
      </c>
      <c r="H44" s="1121" t="e">
        <f t="shared" si="4"/>
        <v>#VALUE!</v>
      </c>
      <c r="I44" s="241">
        <v>515</v>
      </c>
      <c r="J44" s="242">
        <v>169.8</v>
      </c>
      <c r="K44" s="243">
        <f t="shared" si="5"/>
        <v>87447</v>
      </c>
      <c r="L44" s="1122" t="e">
        <f t="shared" si="6"/>
        <v>#VALUE!</v>
      </c>
      <c r="M44" s="1122" t="e">
        <f t="shared" si="7"/>
        <v>#VALUE!</v>
      </c>
      <c r="N44" s="1069"/>
      <c r="O44" s="1069"/>
      <c r="P44" s="1069"/>
      <c r="Q44" s="1069"/>
      <c r="R44" s="1069"/>
      <c r="S44" s="1069"/>
      <c r="T44" s="1069"/>
      <c r="U44" s="1069"/>
      <c r="V44" s="1069"/>
      <c r="W44" s="1069"/>
      <c r="X44" s="1069"/>
      <c r="Y44" s="1069"/>
      <c r="Z44" s="1069"/>
      <c r="AA44" s="1069"/>
      <c r="AB44" s="1069"/>
      <c r="AC44" s="1069"/>
      <c r="AD44" s="1069"/>
    </row>
    <row r="45" spans="1:30" ht="15" customHeight="1" x14ac:dyDescent="0.25">
      <c r="A45" s="1118">
        <v>20</v>
      </c>
      <c r="B45" s="1125" t="s">
        <v>550</v>
      </c>
      <c r="C45" s="1126" t="s">
        <v>551</v>
      </c>
      <c r="D45" s="1120" t="e">
        <f>SUMIF('[6]OUTAGE_NR-1_Septmber-17'!$C$13:$C$293,"="&amp;VLOOKUP($C45,'[6]OUTAGE_NR-1_Septmber-17'!$C$13:$I$293,1,FALSE),'[6]OUTAGE_NR-1_Septmber-17'!F$13:F$293)</f>
        <v>#VALUE!</v>
      </c>
      <c r="E45" s="1120" t="e">
        <f>SUMIF('[6]OUTAGE_NR-1_Septmber-17'!$C$13:$C$293,"="&amp;VLOOKUP($C45,'[6]OUTAGE_NR-1_Septmber-17'!$C$13:$I$293,1,FALSE),'[6]OUTAGE_NR-1_Septmber-17'!G$13:G$293)</f>
        <v>#VALUE!</v>
      </c>
      <c r="F45" s="1120" t="e">
        <f>SUMIF('[6]OUTAGE_NR-1_Septmber-17'!$C$13:$C$293,"="&amp;VLOOKUP($C45,'[6]OUTAGE_NR-1_Septmber-17'!$C$13:$I$293,1,FALSE),'[6]OUTAGE_NR-1_Septmber-17'!H$13:H$293)</f>
        <v>#VALUE!</v>
      </c>
      <c r="G45" s="1120" t="e">
        <f>SUMIF('[6]OUTAGE_NR-1_Septmber-17'!$C$13:$C$293,"="&amp;VLOOKUP($C45,'[6]OUTAGE_NR-1_Septmber-17'!$C$13:$I$293,1,FALSE),'[6]OUTAGE_NR-1_Septmber-17'!I$13:I$293)</f>
        <v>#VALUE!</v>
      </c>
      <c r="H45" s="1121" t="e">
        <f t="shared" si="4"/>
        <v>#VALUE!</v>
      </c>
      <c r="I45" s="241">
        <v>515</v>
      </c>
      <c r="J45" s="242">
        <v>169.8</v>
      </c>
      <c r="K45" s="243">
        <f t="shared" si="5"/>
        <v>87447</v>
      </c>
      <c r="L45" s="1122" t="e">
        <f t="shared" si="6"/>
        <v>#VALUE!</v>
      </c>
      <c r="M45" s="1122" t="e">
        <f t="shared" si="7"/>
        <v>#VALUE!</v>
      </c>
      <c r="N45" s="1069"/>
      <c r="O45" s="1069"/>
      <c r="P45" s="1069"/>
      <c r="Q45" s="1069"/>
      <c r="R45" s="1069"/>
      <c r="S45" s="1069"/>
      <c r="T45" s="1069"/>
      <c r="U45" s="1069"/>
      <c r="V45" s="1069"/>
      <c r="W45" s="1069"/>
      <c r="X45" s="1069"/>
      <c r="Y45" s="1069"/>
      <c r="Z45" s="1069"/>
      <c r="AA45" s="1069"/>
      <c r="AB45" s="1069"/>
      <c r="AC45" s="1069"/>
      <c r="AD45" s="1069"/>
    </row>
    <row r="46" spans="1:30" ht="15" customHeight="1" x14ac:dyDescent="0.25">
      <c r="A46" s="1118">
        <v>21</v>
      </c>
      <c r="B46" s="596" t="s">
        <v>131</v>
      </c>
      <c r="C46" s="1119" t="s">
        <v>132</v>
      </c>
      <c r="D46" s="1120" t="e">
        <f>SUMIF('[6]OUTAGE_NR-1_Septmber-17'!$C$13:$C$293,"="&amp;VLOOKUP($C46,'[6]OUTAGE_NR-1_Septmber-17'!$C$13:$I$293,1,FALSE),'[6]OUTAGE_NR-1_Septmber-17'!F$13:F$293)</f>
        <v>#VALUE!</v>
      </c>
      <c r="E46" s="1120" t="e">
        <f>SUMIF('[6]OUTAGE_NR-1_Septmber-17'!$C$13:$C$293,"="&amp;VLOOKUP($C46,'[6]OUTAGE_NR-1_Septmber-17'!$C$13:$I$293,1,FALSE),'[6]OUTAGE_NR-1_Septmber-17'!G$13:G$293)</f>
        <v>#VALUE!</v>
      </c>
      <c r="F46" s="1120" t="e">
        <f>SUMIF('[6]OUTAGE_NR-1_Septmber-17'!$C$13:$C$293,"="&amp;VLOOKUP($C46,'[6]OUTAGE_NR-1_Septmber-17'!$C$13:$I$293,1,FALSE),'[6]OUTAGE_NR-1_Septmber-17'!H$13:H$293)</f>
        <v>#VALUE!</v>
      </c>
      <c r="G46" s="1120" t="e">
        <f>SUMIF('[6]OUTAGE_NR-1_Septmber-17'!$C$13:$C$293,"="&amp;VLOOKUP($C46,'[6]OUTAGE_NR-1_Septmber-17'!$C$13:$I$293,1,FALSE),'[6]OUTAGE_NR-1_Septmber-17'!I$13:I$293)</f>
        <v>#VALUE!</v>
      </c>
      <c r="H46" s="1121" t="e">
        <f t="shared" si="4"/>
        <v>#VALUE!</v>
      </c>
      <c r="I46" s="241">
        <v>272</v>
      </c>
      <c r="J46" s="242">
        <v>142.80000000000001</v>
      </c>
      <c r="K46" s="243">
        <f t="shared" si="5"/>
        <v>38841.600000000006</v>
      </c>
      <c r="L46" s="1122" t="e">
        <f t="shared" si="6"/>
        <v>#VALUE!</v>
      </c>
      <c r="M46" s="1122" t="e">
        <f t="shared" si="7"/>
        <v>#VALUE!</v>
      </c>
      <c r="N46" s="1069"/>
      <c r="O46" s="1069"/>
      <c r="P46" s="1069"/>
      <c r="Q46" s="1069"/>
      <c r="R46" s="1069"/>
      <c r="S46" s="1069"/>
      <c r="T46" s="1069"/>
      <c r="U46" s="1069"/>
      <c r="V46" s="1069"/>
      <c r="W46" s="1069"/>
      <c r="X46" s="1069"/>
      <c r="Y46" s="1069"/>
      <c r="Z46" s="1069"/>
      <c r="AA46" s="1069"/>
      <c r="AB46" s="1069"/>
      <c r="AC46" s="1069"/>
      <c r="AD46" s="1069"/>
    </row>
    <row r="47" spans="1:30" ht="15" customHeight="1" x14ac:dyDescent="0.25">
      <c r="A47" s="1118">
        <v>22</v>
      </c>
      <c r="B47" s="596" t="s">
        <v>105</v>
      </c>
      <c r="C47" s="1119" t="s">
        <v>106</v>
      </c>
      <c r="D47" s="1120" t="e">
        <f>SUMIF('[6]OUTAGE_NR-1_Septmber-17'!$C$13:$C$293,"="&amp;VLOOKUP($C47,'[6]OUTAGE_NR-1_Septmber-17'!$C$13:$I$293,1,FALSE),'[6]OUTAGE_NR-1_Septmber-17'!F$13:F$293)</f>
        <v>#VALUE!</v>
      </c>
      <c r="E47" s="1120" t="e">
        <f>SUMIF('[6]OUTAGE_NR-1_Septmber-17'!$C$13:$C$293,"="&amp;VLOOKUP($C47,'[6]OUTAGE_NR-1_Septmber-17'!$C$13:$I$293,1,FALSE),'[6]OUTAGE_NR-1_Septmber-17'!G$13:G$293)</f>
        <v>#VALUE!</v>
      </c>
      <c r="F47" s="1120" t="e">
        <f>SUMIF('[6]OUTAGE_NR-1_Septmber-17'!$C$13:$C$293,"="&amp;VLOOKUP($C47,'[6]OUTAGE_NR-1_Septmber-17'!$C$13:$I$293,1,FALSE),'[6]OUTAGE_NR-1_Septmber-17'!H$13:H$293)</f>
        <v>#VALUE!</v>
      </c>
      <c r="G47" s="1120" t="e">
        <f>SUMIF('[6]OUTAGE_NR-1_Septmber-17'!$C$13:$C$293,"="&amp;VLOOKUP($C47,'[6]OUTAGE_NR-1_Septmber-17'!$C$13:$I$293,1,FALSE),'[6]OUTAGE_NR-1_Septmber-17'!I$13:I$293)</f>
        <v>#VALUE!</v>
      </c>
      <c r="H47" s="1121" t="e">
        <f t="shared" si="4"/>
        <v>#VALUE!</v>
      </c>
      <c r="I47" s="241">
        <v>515</v>
      </c>
      <c r="J47" s="242">
        <v>82.8</v>
      </c>
      <c r="K47" s="243">
        <f t="shared" si="5"/>
        <v>42642</v>
      </c>
      <c r="L47" s="1122" t="e">
        <f t="shared" si="6"/>
        <v>#VALUE!</v>
      </c>
      <c r="M47" s="1122" t="e">
        <f t="shared" si="7"/>
        <v>#VALUE!</v>
      </c>
      <c r="N47" s="1069"/>
      <c r="O47" s="1069"/>
      <c r="P47" s="1069"/>
      <c r="Q47" s="1069"/>
      <c r="R47" s="1069"/>
      <c r="S47" s="1069"/>
      <c r="T47" s="1069"/>
      <c r="U47" s="1069"/>
      <c r="V47" s="1069"/>
      <c r="W47" s="1069"/>
      <c r="X47" s="1069"/>
      <c r="Y47" s="1069"/>
      <c r="Z47" s="1069"/>
      <c r="AA47" s="1069"/>
      <c r="AB47" s="1069"/>
      <c r="AC47" s="1069"/>
      <c r="AD47" s="1069"/>
    </row>
    <row r="48" spans="1:30" ht="15" customHeight="1" x14ac:dyDescent="0.25">
      <c r="A48" s="1118">
        <v>23</v>
      </c>
      <c r="B48" s="596" t="s">
        <v>107</v>
      </c>
      <c r="C48" s="1119" t="s">
        <v>108</v>
      </c>
      <c r="D48" s="1120" t="e">
        <f>SUMIF('[6]OUTAGE_NR-1_Septmber-17'!$C$13:$C$293,"="&amp;VLOOKUP($C48,'[6]OUTAGE_NR-1_Septmber-17'!$C$13:$I$293,1,FALSE),'[6]OUTAGE_NR-1_Septmber-17'!F$13:F$293)</f>
        <v>#VALUE!</v>
      </c>
      <c r="E48" s="1120" t="e">
        <f>SUMIF('[6]OUTAGE_NR-1_Septmber-17'!$C$13:$C$293,"="&amp;VLOOKUP($C48,'[6]OUTAGE_NR-1_Septmber-17'!$C$13:$I$293,1,FALSE),'[6]OUTAGE_NR-1_Septmber-17'!G$13:G$293)</f>
        <v>#VALUE!</v>
      </c>
      <c r="F48" s="1120" t="e">
        <f>SUMIF('[6]OUTAGE_NR-1_Septmber-17'!$C$13:$C$293,"="&amp;VLOOKUP($C48,'[6]OUTAGE_NR-1_Septmber-17'!$C$13:$I$293,1,FALSE),'[6]OUTAGE_NR-1_Septmber-17'!H$13:H$293)</f>
        <v>#VALUE!</v>
      </c>
      <c r="G48" s="1120" t="e">
        <f>SUMIF('[6]OUTAGE_NR-1_Septmber-17'!$C$13:$C$293,"="&amp;VLOOKUP($C48,'[6]OUTAGE_NR-1_Septmber-17'!$C$13:$I$293,1,FALSE),'[6]OUTAGE_NR-1_Septmber-17'!I$13:I$293)</f>
        <v>#VALUE!</v>
      </c>
      <c r="H48" s="1121" t="e">
        <f t="shared" si="4"/>
        <v>#VALUE!</v>
      </c>
      <c r="I48" s="241">
        <v>403</v>
      </c>
      <c r="J48" s="242">
        <v>211.547</v>
      </c>
      <c r="K48" s="243">
        <f t="shared" si="5"/>
        <v>85253.440999999992</v>
      </c>
      <c r="L48" s="1122" t="e">
        <f t="shared" si="6"/>
        <v>#VALUE!</v>
      </c>
      <c r="M48" s="1122" t="e">
        <f t="shared" si="7"/>
        <v>#VALUE!</v>
      </c>
      <c r="N48" s="1069"/>
      <c r="O48" s="1069"/>
      <c r="P48" s="1069"/>
      <c r="Q48" s="1069"/>
      <c r="R48" s="1069"/>
      <c r="S48" s="1069"/>
      <c r="T48" s="1069"/>
      <c r="U48" s="1069"/>
      <c r="V48" s="1069"/>
      <c r="W48" s="1069"/>
      <c r="X48" s="1069"/>
      <c r="Y48" s="1069"/>
      <c r="Z48" s="1069"/>
      <c r="AA48" s="1069"/>
      <c r="AB48" s="1069"/>
      <c r="AC48" s="1069"/>
      <c r="AD48" s="1069"/>
    </row>
    <row r="49" spans="1:30" ht="15" customHeight="1" x14ac:dyDescent="0.25">
      <c r="A49" s="1118">
        <v>24</v>
      </c>
      <c r="B49" s="596" t="s">
        <v>109</v>
      </c>
      <c r="C49" s="1119" t="s">
        <v>110</v>
      </c>
      <c r="D49" s="1120" t="e">
        <f>SUMIF('[6]OUTAGE_NR-1_Septmber-17'!$C$13:$C$293,"="&amp;VLOOKUP($C49,'[6]OUTAGE_NR-1_Septmber-17'!$C$13:$I$293,1,FALSE),'[6]OUTAGE_NR-1_Septmber-17'!F$13:F$293)</f>
        <v>#VALUE!</v>
      </c>
      <c r="E49" s="1120" t="e">
        <f>SUMIF('[6]OUTAGE_NR-1_Septmber-17'!$C$13:$C$293,"="&amp;VLOOKUP($C49,'[6]OUTAGE_NR-1_Septmber-17'!$C$13:$I$293,1,FALSE),'[6]OUTAGE_NR-1_Septmber-17'!G$13:G$293)</f>
        <v>#VALUE!</v>
      </c>
      <c r="F49" s="1120" t="e">
        <f>SUMIF('[6]OUTAGE_NR-1_Septmber-17'!$C$13:$C$293,"="&amp;VLOOKUP($C49,'[6]OUTAGE_NR-1_Septmber-17'!$C$13:$I$293,1,FALSE),'[6]OUTAGE_NR-1_Septmber-17'!H$13:H$293)</f>
        <v>#VALUE!</v>
      </c>
      <c r="G49" s="1120" t="e">
        <f>SUMIF('[6]OUTAGE_NR-1_Septmber-17'!$C$13:$C$293,"="&amp;VLOOKUP($C49,'[6]OUTAGE_NR-1_Septmber-17'!$C$13:$I$293,1,FALSE),'[6]OUTAGE_NR-1_Septmber-17'!I$13:I$293)</f>
        <v>#VALUE!</v>
      </c>
      <c r="H49" s="1121" t="e">
        <f t="shared" si="4"/>
        <v>#VALUE!</v>
      </c>
      <c r="I49" s="241">
        <v>331</v>
      </c>
      <c r="J49" s="242">
        <v>144</v>
      </c>
      <c r="K49" s="243">
        <f t="shared" si="5"/>
        <v>47664</v>
      </c>
      <c r="L49" s="1122" t="e">
        <f t="shared" si="6"/>
        <v>#VALUE!</v>
      </c>
      <c r="M49" s="1122" t="e">
        <f t="shared" si="7"/>
        <v>#VALUE!</v>
      </c>
      <c r="N49" s="1069"/>
      <c r="O49" s="1069"/>
      <c r="P49" s="1069"/>
      <c r="Q49" s="1069"/>
      <c r="R49" s="1069"/>
      <c r="S49" s="1069"/>
      <c r="T49" s="1069"/>
      <c r="U49" s="1069"/>
      <c r="V49" s="1069"/>
      <c r="W49" s="1069"/>
      <c r="X49" s="1069"/>
      <c r="Y49" s="1069"/>
      <c r="Z49" s="1069"/>
      <c r="AA49" s="1069"/>
      <c r="AB49" s="1069"/>
      <c r="AC49" s="1069"/>
      <c r="AD49" s="1069"/>
    </row>
    <row r="50" spans="1:30" ht="15" customHeight="1" x14ac:dyDescent="0.25">
      <c r="A50" s="1118">
        <v>25</v>
      </c>
      <c r="B50" s="596" t="s">
        <v>111</v>
      </c>
      <c r="C50" s="1119" t="s">
        <v>112</v>
      </c>
      <c r="D50" s="1120" t="e">
        <f>SUMIF('[6]OUTAGE_NR-1_Septmber-17'!$C$13:$C$293,"="&amp;VLOOKUP($C50,'[6]OUTAGE_NR-1_Septmber-17'!$C$13:$I$293,1,FALSE),'[6]OUTAGE_NR-1_Septmber-17'!F$13:F$293)</f>
        <v>#VALUE!</v>
      </c>
      <c r="E50" s="1120" t="e">
        <f>SUMIF('[6]OUTAGE_NR-1_Septmber-17'!$C$13:$C$293,"="&amp;VLOOKUP($C50,'[6]OUTAGE_NR-1_Septmber-17'!$C$13:$I$293,1,FALSE),'[6]OUTAGE_NR-1_Septmber-17'!G$13:G$293)</f>
        <v>#VALUE!</v>
      </c>
      <c r="F50" s="1120" t="e">
        <f>SUMIF('[6]OUTAGE_NR-1_Septmber-17'!$C$13:$C$293,"="&amp;VLOOKUP($C50,'[6]OUTAGE_NR-1_Septmber-17'!$C$13:$I$293,1,FALSE),'[6]OUTAGE_NR-1_Septmber-17'!H$13:H$293)</f>
        <v>#VALUE!</v>
      </c>
      <c r="G50" s="1120" t="e">
        <f>SUMIF('[6]OUTAGE_NR-1_Septmber-17'!$C$13:$C$293,"="&amp;VLOOKUP($C50,'[6]OUTAGE_NR-1_Septmber-17'!$C$13:$I$293,1,FALSE),'[6]OUTAGE_NR-1_Septmber-17'!I$13:I$293)</f>
        <v>#VALUE!</v>
      </c>
      <c r="H50" s="1121" t="e">
        <f t="shared" si="4"/>
        <v>#VALUE!</v>
      </c>
      <c r="I50" s="241">
        <v>331</v>
      </c>
      <c r="J50" s="242">
        <v>144</v>
      </c>
      <c r="K50" s="243">
        <f t="shared" si="5"/>
        <v>47664</v>
      </c>
      <c r="L50" s="1122" t="e">
        <f t="shared" si="6"/>
        <v>#VALUE!</v>
      </c>
      <c r="M50" s="1122" t="e">
        <f t="shared" si="7"/>
        <v>#VALUE!</v>
      </c>
      <c r="N50" s="1069"/>
      <c r="O50" s="1069"/>
      <c r="P50" s="1069"/>
      <c r="Q50" s="1069"/>
      <c r="R50" s="1069"/>
      <c r="S50" s="1069"/>
      <c r="T50" s="1069"/>
      <c r="U50" s="1069"/>
      <c r="V50" s="1069"/>
      <c r="W50" s="1069"/>
      <c r="X50" s="1069"/>
      <c r="Y50" s="1069"/>
      <c r="Z50" s="1069"/>
      <c r="AA50" s="1069"/>
      <c r="AB50" s="1069"/>
      <c r="AC50" s="1069"/>
      <c r="AD50" s="1069"/>
    </row>
    <row r="51" spans="1:30" ht="15" customHeight="1" x14ac:dyDescent="0.25">
      <c r="A51" s="1118">
        <v>26</v>
      </c>
      <c r="B51" s="596" t="s">
        <v>113</v>
      </c>
      <c r="C51" s="1119" t="s">
        <v>114</v>
      </c>
      <c r="D51" s="1120" t="e">
        <f>SUMIF('[6]OUTAGE_NR-1_Septmber-17'!$C$13:$C$293,"="&amp;VLOOKUP($C51,'[6]OUTAGE_NR-1_Septmber-17'!$C$13:$I$293,1,FALSE),'[6]OUTAGE_NR-1_Septmber-17'!F$13:F$293)</f>
        <v>#VALUE!</v>
      </c>
      <c r="E51" s="1120" t="e">
        <f>SUMIF('[6]OUTAGE_NR-1_Septmber-17'!$C$13:$C$293,"="&amp;VLOOKUP($C51,'[6]OUTAGE_NR-1_Septmber-17'!$C$13:$I$293,1,FALSE),'[6]OUTAGE_NR-1_Septmber-17'!G$13:G$293)</f>
        <v>#VALUE!</v>
      </c>
      <c r="F51" s="1120" t="e">
        <f>SUMIF('[6]OUTAGE_NR-1_Septmber-17'!$C$13:$C$293,"="&amp;VLOOKUP($C51,'[6]OUTAGE_NR-1_Septmber-17'!$C$13:$I$293,1,FALSE),'[6]OUTAGE_NR-1_Septmber-17'!H$13:H$293)</f>
        <v>#VALUE!</v>
      </c>
      <c r="G51" s="1120" t="e">
        <f>SUMIF('[6]OUTAGE_NR-1_Septmber-17'!$C$13:$C$293,"="&amp;VLOOKUP($C51,'[6]OUTAGE_NR-1_Septmber-17'!$C$13:$I$293,1,FALSE),'[6]OUTAGE_NR-1_Septmber-17'!I$13:I$293)</f>
        <v>#VALUE!</v>
      </c>
      <c r="H51" s="1121" t="e">
        <f t="shared" si="4"/>
        <v>#VALUE!</v>
      </c>
      <c r="I51" s="241">
        <v>515</v>
      </c>
      <c r="J51" s="242">
        <v>132.428</v>
      </c>
      <c r="K51" s="243">
        <f t="shared" si="5"/>
        <v>68200.42</v>
      </c>
      <c r="L51" s="1122" t="e">
        <f t="shared" si="6"/>
        <v>#VALUE!</v>
      </c>
      <c r="M51" s="1122" t="e">
        <f t="shared" si="7"/>
        <v>#VALUE!</v>
      </c>
      <c r="N51" s="1069"/>
      <c r="O51" s="1069"/>
      <c r="P51" s="1069"/>
      <c r="Q51" s="1069"/>
      <c r="R51" s="1069"/>
      <c r="S51" s="1069"/>
      <c r="T51" s="1069"/>
      <c r="U51" s="1069"/>
      <c r="V51" s="1069"/>
      <c r="W51" s="1069"/>
      <c r="X51" s="1069"/>
      <c r="Y51" s="1069"/>
      <c r="Z51" s="1069"/>
      <c r="AA51" s="1069"/>
      <c r="AB51" s="1069"/>
      <c r="AC51" s="1069"/>
      <c r="AD51" s="1069"/>
    </row>
    <row r="52" spans="1:30" ht="15" customHeight="1" x14ac:dyDescent="0.25">
      <c r="A52" s="1118">
        <v>27</v>
      </c>
      <c r="B52" s="596" t="s">
        <v>115</v>
      </c>
      <c r="C52" s="1119" t="s">
        <v>116</v>
      </c>
      <c r="D52" s="1120" t="e">
        <f>SUMIF('[6]OUTAGE_NR-1_Septmber-17'!$C$13:$C$293,"="&amp;VLOOKUP($C52,'[6]OUTAGE_NR-1_Septmber-17'!$C$13:$I$293,1,FALSE),'[6]OUTAGE_NR-1_Septmber-17'!F$13:F$293)</f>
        <v>#VALUE!</v>
      </c>
      <c r="E52" s="1120" t="e">
        <f>SUMIF('[6]OUTAGE_NR-1_Septmber-17'!$C$13:$C$293,"="&amp;VLOOKUP($C52,'[6]OUTAGE_NR-1_Septmber-17'!$C$13:$I$293,1,FALSE),'[6]OUTAGE_NR-1_Septmber-17'!G$13:G$293)</f>
        <v>#VALUE!</v>
      </c>
      <c r="F52" s="1120" t="e">
        <f>SUMIF('[6]OUTAGE_NR-1_Septmber-17'!$C$13:$C$293,"="&amp;VLOOKUP($C52,'[6]OUTAGE_NR-1_Septmber-17'!$C$13:$I$293,1,FALSE),'[6]OUTAGE_NR-1_Septmber-17'!H$13:H$293)</f>
        <v>#VALUE!</v>
      </c>
      <c r="G52" s="1120" t="e">
        <f>SUMIF('[6]OUTAGE_NR-1_Septmber-17'!$C$13:$C$293,"="&amp;VLOOKUP($C52,'[6]OUTAGE_NR-1_Septmber-17'!$C$13:$I$293,1,FALSE),'[6]OUTAGE_NR-1_Septmber-17'!I$13:I$293)</f>
        <v>#VALUE!</v>
      </c>
      <c r="H52" s="1121" t="e">
        <f t="shared" si="4"/>
        <v>#VALUE!</v>
      </c>
      <c r="I52" s="241">
        <v>515</v>
      </c>
      <c r="J52" s="242">
        <v>48.427999999999997</v>
      </c>
      <c r="K52" s="243">
        <f t="shared" si="5"/>
        <v>24940.42</v>
      </c>
      <c r="L52" s="1122" t="e">
        <f t="shared" si="6"/>
        <v>#VALUE!</v>
      </c>
      <c r="M52" s="1122" t="e">
        <f t="shared" si="7"/>
        <v>#VALUE!</v>
      </c>
      <c r="N52" s="1069"/>
      <c r="O52" s="1069"/>
      <c r="P52" s="1069"/>
      <c r="Q52" s="1069"/>
      <c r="R52" s="1069"/>
      <c r="S52" s="1069"/>
      <c r="T52" s="1069"/>
      <c r="U52" s="1069"/>
      <c r="V52" s="1069"/>
      <c r="W52" s="1069"/>
      <c r="X52" s="1069"/>
      <c r="Y52" s="1069"/>
      <c r="Z52" s="1069"/>
      <c r="AA52" s="1069"/>
      <c r="AB52" s="1069"/>
      <c r="AC52" s="1069"/>
      <c r="AD52" s="1069"/>
    </row>
    <row r="53" spans="1:30" ht="14.25" customHeight="1" x14ac:dyDescent="0.25">
      <c r="A53" s="1118">
        <v>28</v>
      </c>
      <c r="B53" s="596" t="s">
        <v>117</v>
      </c>
      <c r="C53" s="1119" t="s">
        <v>118</v>
      </c>
      <c r="D53" s="1120" t="e">
        <f>SUMIF('[6]OUTAGE_NR-1_Septmber-17'!$C$13:$C$293,"="&amp;VLOOKUP($C53,'[6]OUTAGE_NR-1_Septmber-17'!$C$13:$I$293,1,FALSE),'[6]OUTAGE_NR-1_Septmber-17'!F$13:F$293)</f>
        <v>#VALUE!</v>
      </c>
      <c r="E53" s="1120" t="e">
        <f>SUMIF('[6]OUTAGE_NR-1_Septmber-17'!$C$13:$C$293,"="&amp;VLOOKUP($C53,'[6]OUTAGE_NR-1_Septmber-17'!$C$13:$I$293,1,FALSE),'[6]OUTAGE_NR-1_Septmber-17'!G$13:G$293)</f>
        <v>#VALUE!</v>
      </c>
      <c r="F53" s="1120" t="e">
        <f>SUMIF('[6]OUTAGE_NR-1_Septmber-17'!$C$13:$C$293,"="&amp;VLOOKUP($C53,'[6]OUTAGE_NR-1_Septmber-17'!$C$13:$I$293,1,FALSE),'[6]OUTAGE_NR-1_Septmber-17'!H$13:H$293)</f>
        <v>#VALUE!</v>
      </c>
      <c r="G53" s="1120" t="e">
        <f>SUMIF('[6]OUTAGE_NR-1_Septmber-17'!$C$13:$C$293,"="&amp;VLOOKUP($C53,'[6]OUTAGE_NR-1_Septmber-17'!$C$13:$I$293,1,FALSE),'[6]OUTAGE_NR-1_Septmber-17'!I$13:I$293)</f>
        <v>#VALUE!</v>
      </c>
      <c r="H53" s="1121" t="e">
        <f t="shared" si="4"/>
        <v>#VALUE!</v>
      </c>
      <c r="I53" s="241">
        <v>515</v>
      </c>
      <c r="J53" s="242">
        <v>48.427999999999997</v>
      </c>
      <c r="K53" s="243">
        <f t="shared" si="5"/>
        <v>24940.42</v>
      </c>
      <c r="L53" s="1122" t="e">
        <f t="shared" si="6"/>
        <v>#VALUE!</v>
      </c>
      <c r="M53" s="1122" t="e">
        <f t="shared" si="7"/>
        <v>#VALUE!</v>
      </c>
      <c r="N53" s="1073"/>
      <c r="P53" s="1069"/>
      <c r="Q53" s="1069"/>
      <c r="R53" s="1069"/>
      <c r="S53" s="1069"/>
      <c r="T53" s="1069"/>
      <c r="U53" s="1069"/>
      <c r="V53" s="1069"/>
      <c r="W53" s="1069"/>
      <c r="X53" s="1069"/>
      <c r="Y53" s="1069"/>
      <c r="Z53" s="1069"/>
      <c r="AA53" s="1069"/>
      <c r="AB53" s="1069"/>
      <c r="AC53" s="1069"/>
      <c r="AD53" s="1069"/>
    </row>
    <row r="54" spans="1:30" ht="14.25" customHeight="1" x14ac:dyDescent="0.25">
      <c r="A54" s="1118">
        <v>29</v>
      </c>
      <c r="B54" s="596" t="s">
        <v>120</v>
      </c>
      <c r="C54" s="1119" t="s">
        <v>121</v>
      </c>
      <c r="D54" s="1120" t="e">
        <f>SUMIF('[6]OUTAGE_NR-1_Septmber-17'!$C$13:$C$293,"="&amp;VLOOKUP($C54,'[6]OUTAGE_NR-1_Septmber-17'!$C$13:$I$293,1,FALSE),'[6]OUTAGE_NR-1_Septmber-17'!F$13:F$293)</f>
        <v>#VALUE!</v>
      </c>
      <c r="E54" s="1120" t="e">
        <f>SUMIF('[6]OUTAGE_NR-1_Septmber-17'!$C$13:$C$293,"="&amp;VLOOKUP($C54,'[6]OUTAGE_NR-1_Septmber-17'!$C$13:$I$293,1,FALSE),'[6]OUTAGE_NR-1_Septmber-17'!G$13:G$293)</f>
        <v>#VALUE!</v>
      </c>
      <c r="F54" s="1120" t="e">
        <f>SUMIF('[6]OUTAGE_NR-1_Septmber-17'!$C$13:$C$293,"="&amp;VLOOKUP($C54,'[6]OUTAGE_NR-1_Septmber-17'!$C$13:$I$293,1,FALSE),'[6]OUTAGE_NR-1_Septmber-17'!H$13:H$293)</f>
        <v>#VALUE!</v>
      </c>
      <c r="G54" s="1120" t="e">
        <f>SUMIF('[6]OUTAGE_NR-1_Septmber-17'!$C$13:$C$293,"="&amp;VLOOKUP($C54,'[6]OUTAGE_NR-1_Septmber-17'!$C$13:$I$293,1,FALSE),'[6]OUTAGE_NR-1_Septmber-17'!I$13:I$293)</f>
        <v>#VALUE!</v>
      </c>
      <c r="H54" s="1121" t="e">
        <f t="shared" si="4"/>
        <v>#VALUE!</v>
      </c>
      <c r="I54" s="241">
        <v>515</v>
      </c>
      <c r="J54" s="242">
        <v>97.415000000000006</v>
      </c>
      <c r="K54" s="243">
        <f t="shared" si="5"/>
        <v>50168.725000000006</v>
      </c>
      <c r="L54" s="1122" t="e">
        <f t="shared" si="6"/>
        <v>#VALUE!</v>
      </c>
      <c r="M54" s="1122" t="e">
        <f t="shared" si="7"/>
        <v>#VALUE!</v>
      </c>
      <c r="N54" s="1073"/>
      <c r="P54" s="1069"/>
      <c r="Q54" s="1069"/>
      <c r="R54" s="1069"/>
      <c r="S54" s="1069"/>
      <c r="T54" s="1069"/>
      <c r="U54" s="1069"/>
      <c r="V54" s="1069"/>
      <c r="W54" s="1069"/>
      <c r="X54" s="1069"/>
      <c r="Y54" s="1069"/>
      <c r="Z54" s="1069"/>
      <c r="AA54" s="1069"/>
      <c r="AB54" s="1069"/>
      <c r="AC54" s="1069"/>
      <c r="AD54" s="1069"/>
    </row>
    <row r="55" spans="1:30" ht="30" x14ac:dyDescent="0.25">
      <c r="A55" s="1118">
        <v>30</v>
      </c>
      <c r="B55" s="596" t="s">
        <v>122</v>
      </c>
      <c r="C55" s="1119" t="s">
        <v>123</v>
      </c>
      <c r="D55" s="1120" t="e">
        <f>SUMIF('[6]OUTAGE_NR-1_Septmber-17'!$C$13:$C$293,"="&amp;VLOOKUP($C55,'[6]OUTAGE_NR-1_Septmber-17'!$C$13:$I$293,1,FALSE),'[6]OUTAGE_NR-1_Septmber-17'!F$13:F$293)</f>
        <v>#VALUE!</v>
      </c>
      <c r="E55" s="1120" t="e">
        <f>SUMIF('[6]OUTAGE_NR-1_Septmber-17'!$C$13:$C$293,"="&amp;VLOOKUP($C55,'[6]OUTAGE_NR-1_Septmber-17'!$C$13:$I$293,1,FALSE),'[6]OUTAGE_NR-1_Septmber-17'!G$13:G$293)</f>
        <v>#VALUE!</v>
      </c>
      <c r="F55" s="1120" t="e">
        <f>SUMIF('[6]OUTAGE_NR-1_Septmber-17'!$C$13:$C$293,"="&amp;VLOOKUP($C55,'[6]OUTAGE_NR-1_Septmber-17'!$C$13:$I$293,1,FALSE),'[6]OUTAGE_NR-1_Septmber-17'!H$13:H$293)</f>
        <v>#VALUE!</v>
      </c>
      <c r="G55" s="1120" t="e">
        <f>SUMIF('[6]OUTAGE_NR-1_Septmber-17'!$C$13:$C$293,"="&amp;VLOOKUP($C55,'[6]OUTAGE_NR-1_Septmber-17'!$C$13:$I$293,1,FALSE),'[6]OUTAGE_NR-1_Septmber-17'!I$13:I$293)</f>
        <v>#VALUE!</v>
      </c>
      <c r="H55" s="1121" t="e">
        <f t="shared" si="4"/>
        <v>#VALUE!</v>
      </c>
      <c r="I55" s="241">
        <v>515</v>
      </c>
      <c r="J55" s="242">
        <v>33.962000000000003</v>
      </c>
      <c r="K55" s="243">
        <f t="shared" si="5"/>
        <v>17490.43</v>
      </c>
      <c r="L55" s="1122" t="e">
        <f t="shared" si="6"/>
        <v>#VALUE!</v>
      </c>
      <c r="M55" s="1122" t="e">
        <f t="shared" si="7"/>
        <v>#VALUE!</v>
      </c>
      <c r="N55" s="1073"/>
      <c r="P55" s="1069"/>
      <c r="Q55" s="1069"/>
      <c r="R55" s="1069"/>
      <c r="S55" s="1069"/>
      <c r="T55" s="1069"/>
      <c r="U55" s="1069"/>
      <c r="V55" s="1069"/>
      <c r="W55" s="1069"/>
      <c r="X55" s="1069"/>
      <c r="Y55" s="1069"/>
      <c r="Z55" s="1069"/>
      <c r="AA55" s="1069"/>
      <c r="AB55" s="1069"/>
      <c r="AC55" s="1069"/>
      <c r="AD55" s="1069"/>
    </row>
    <row r="56" spans="1:30" ht="14.25" customHeight="1" x14ac:dyDescent="0.25">
      <c r="A56" s="1118">
        <v>31</v>
      </c>
      <c r="B56" s="596" t="s">
        <v>127</v>
      </c>
      <c r="C56" s="1119" t="s">
        <v>128</v>
      </c>
      <c r="D56" s="1120" t="e">
        <f>SUMIF('[6]OUTAGE_NR-1_Septmber-17'!$C$13:$C$293,"="&amp;VLOOKUP($C56,'[6]OUTAGE_NR-1_Septmber-17'!$C$13:$I$293,1,FALSE),'[6]OUTAGE_NR-1_Septmber-17'!F$13:F$293)</f>
        <v>#VALUE!</v>
      </c>
      <c r="E56" s="1120" t="e">
        <f>SUMIF('[6]OUTAGE_NR-1_Septmber-17'!$C$13:$C$293,"="&amp;VLOOKUP($C56,'[6]OUTAGE_NR-1_Septmber-17'!$C$13:$I$293,1,FALSE),'[6]OUTAGE_NR-1_Septmber-17'!G$13:G$293)</f>
        <v>#VALUE!</v>
      </c>
      <c r="F56" s="1120" t="e">
        <f>SUMIF('[6]OUTAGE_NR-1_Septmber-17'!$C$13:$C$293,"="&amp;VLOOKUP($C56,'[6]OUTAGE_NR-1_Septmber-17'!$C$13:$I$293,1,FALSE),'[6]OUTAGE_NR-1_Septmber-17'!H$13:H$293)</f>
        <v>#VALUE!</v>
      </c>
      <c r="G56" s="1120" t="e">
        <f>SUMIF('[6]OUTAGE_NR-1_Septmber-17'!$C$13:$C$293,"="&amp;VLOOKUP($C56,'[6]OUTAGE_NR-1_Septmber-17'!$C$13:$I$293,1,FALSE),'[6]OUTAGE_NR-1_Septmber-17'!I$13:I$293)</f>
        <v>#VALUE!</v>
      </c>
      <c r="H56" s="1121" t="e">
        <f t="shared" si="4"/>
        <v>#VALUE!</v>
      </c>
      <c r="I56" s="241">
        <v>515</v>
      </c>
      <c r="J56" s="242">
        <v>82.23</v>
      </c>
      <c r="K56" s="243">
        <f t="shared" si="5"/>
        <v>42348.450000000004</v>
      </c>
      <c r="L56" s="1122" t="e">
        <f t="shared" si="6"/>
        <v>#VALUE!</v>
      </c>
      <c r="M56" s="1122" t="e">
        <f t="shared" si="7"/>
        <v>#VALUE!</v>
      </c>
      <c r="N56" s="1073"/>
      <c r="P56" s="1069"/>
      <c r="Q56" s="1069"/>
      <c r="R56" s="1069"/>
      <c r="S56" s="1069"/>
      <c r="T56" s="1069"/>
      <c r="U56" s="1069"/>
      <c r="V56" s="1069"/>
      <c r="W56" s="1069"/>
      <c r="X56" s="1069"/>
      <c r="Y56" s="1069"/>
      <c r="Z56" s="1069"/>
      <c r="AA56" s="1069"/>
      <c r="AB56" s="1069"/>
      <c r="AC56" s="1069"/>
      <c r="AD56" s="1069"/>
    </row>
    <row r="57" spans="1:30" ht="14.25" customHeight="1" x14ac:dyDescent="0.25">
      <c r="A57" s="1118">
        <v>32</v>
      </c>
      <c r="B57" s="596" t="s">
        <v>129</v>
      </c>
      <c r="C57" s="1119" t="s">
        <v>130</v>
      </c>
      <c r="D57" s="1120" t="e">
        <f>SUMIF('[6]OUTAGE_NR-1_Septmber-17'!$C$13:$C$293,"="&amp;VLOOKUP($C57,'[6]OUTAGE_NR-1_Septmber-17'!$C$13:$I$293,1,FALSE),'[6]OUTAGE_NR-1_Septmber-17'!F$13:F$293)</f>
        <v>#VALUE!</v>
      </c>
      <c r="E57" s="1120" t="e">
        <f>SUMIF('[6]OUTAGE_NR-1_Septmber-17'!$C$13:$C$293,"="&amp;VLOOKUP($C57,'[6]OUTAGE_NR-1_Septmber-17'!$C$13:$I$293,1,FALSE),'[6]OUTAGE_NR-1_Septmber-17'!G$13:G$293)</f>
        <v>#VALUE!</v>
      </c>
      <c r="F57" s="1120" t="e">
        <f>SUMIF('[6]OUTAGE_NR-1_Septmber-17'!$C$13:$C$293,"="&amp;VLOOKUP($C57,'[6]OUTAGE_NR-1_Septmber-17'!$C$13:$I$293,1,FALSE),'[6]OUTAGE_NR-1_Septmber-17'!H$13:H$293)</f>
        <v>#VALUE!</v>
      </c>
      <c r="G57" s="1120" t="e">
        <f>SUMIF('[6]OUTAGE_NR-1_Septmber-17'!$C$13:$C$293,"="&amp;VLOOKUP($C57,'[6]OUTAGE_NR-1_Septmber-17'!$C$13:$I$293,1,FALSE),'[6]OUTAGE_NR-1_Septmber-17'!I$13:I$293)</f>
        <v>#VALUE!</v>
      </c>
      <c r="H57" s="1121" t="e">
        <f t="shared" si="4"/>
        <v>#VALUE!</v>
      </c>
      <c r="I57" s="241">
        <v>515</v>
      </c>
      <c r="J57" s="242">
        <v>82.23</v>
      </c>
      <c r="K57" s="243">
        <f t="shared" si="5"/>
        <v>42348.450000000004</v>
      </c>
      <c r="L57" s="1122" t="e">
        <f t="shared" si="6"/>
        <v>#VALUE!</v>
      </c>
      <c r="M57" s="1122" t="e">
        <f t="shared" si="7"/>
        <v>#VALUE!</v>
      </c>
      <c r="N57" s="1073"/>
      <c r="P57" s="1069"/>
      <c r="Q57" s="1069"/>
      <c r="R57" s="1069"/>
      <c r="S57" s="1069"/>
      <c r="T57" s="1069"/>
      <c r="U57" s="1069"/>
      <c r="V57" s="1069"/>
      <c r="W57" s="1069"/>
      <c r="X57" s="1069"/>
      <c r="Y57" s="1069"/>
      <c r="Z57" s="1069"/>
      <c r="AA57" s="1069"/>
      <c r="AB57" s="1069"/>
      <c r="AC57" s="1069"/>
      <c r="AD57" s="1069"/>
    </row>
    <row r="58" spans="1:30" ht="14.25" customHeight="1" x14ac:dyDescent="0.25">
      <c r="A58" s="1118">
        <v>33</v>
      </c>
      <c r="B58" s="596" t="s">
        <v>178</v>
      </c>
      <c r="C58" s="1119" t="s">
        <v>566</v>
      </c>
      <c r="D58" s="1120" t="e">
        <f>SUMIF('[6]OUTAGE_NR-1_Septmber-17'!$C$13:$C$293,"="&amp;VLOOKUP($C58,'[6]OUTAGE_NR-1_Septmber-17'!$C$13:$I$293,1,FALSE),'[6]OUTAGE_NR-1_Septmber-17'!F$13:F$293)</f>
        <v>#VALUE!</v>
      </c>
      <c r="E58" s="1120" t="e">
        <f>SUMIF('[6]OUTAGE_NR-1_Septmber-17'!$C$13:$C$293,"="&amp;VLOOKUP($C58,'[6]OUTAGE_NR-1_Septmber-17'!$C$13:$I$293,1,FALSE),'[6]OUTAGE_NR-1_Septmber-17'!G$13:G$293)</f>
        <v>#VALUE!</v>
      </c>
      <c r="F58" s="1120" t="e">
        <f>SUMIF('[6]OUTAGE_NR-1_Septmber-17'!$C$13:$C$293,"="&amp;VLOOKUP($C58,'[6]OUTAGE_NR-1_Septmber-17'!$C$13:$I$293,1,FALSE),'[6]OUTAGE_NR-1_Septmber-17'!H$13:H$293)</f>
        <v>#VALUE!</v>
      </c>
      <c r="G58" s="1120" t="e">
        <f>SUMIF('[6]OUTAGE_NR-1_Septmber-17'!$C$13:$C$293,"="&amp;VLOOKUP($C58,'[6]OUTAGE_NR-1_Septmber-17'!$C$13:$I$293,1,FALSE),'[6]OUTAGE_NR-1_Septmber-17'!I$13:I$293)</f>
        <v>#VALUE!</v>
      </c>
      <c r="H58" s="1121" t="e">
        <f t="shared" si="4"/>
        <v>#VALUE!</v>
      </c>
      <c r="I58" s="241">
        <v>515</v>
      </c>
      <c r="J58" s="242">
        <v>26.64</v>
      </c>
      <c r="K58" s="243">
        <f t="shared" si="5"/>
        <v>13719.6</v>
      </c>
      <c r="L58" s="1122" t="e">
        <f t="shared" si="6"/>
        <v>#VALUE!</v>
      </c>
      <c r="M58" s="1122" t="e">
        <f t="shared" si="7"/>
        <v>#VALUE!</v>
      </c>
      <c r="N58" s="1073"/>
      <c r="P58" s="1069"/>
      <c r="Q58" s="1069"/>
      <c r="R58" s="1069"/>
      <c r="S58" s="1069"/>
      <c r="T58" s="1069"/>
      <c r="U58" s="1069"/>
      <c r="V58" s="1069"/>
      <c r="W58" s="1069"/>
      <c r="X58" s="1069"/>
      <c r="Y58" s="1069"/>
      <c r="Z58" s="1069"/>
      <c r="AA58" s="1069"/>
      <c r="AB58" s="1069"/>
      <c r="AC58" s="1069"/>
      <c r="AD58" s="1069"/>
    </row>
    <row r="59" spans="1:30" ht="14.25" customHeight="1" x14ac:dyDescent="0.25">
      <c r="A59" s="1118">
        <v>34</v>
      </c>
      <c r="B59" s="596" t="s">
        <v>133</v>
      </c>
      <c r="C59" s="1119" t="s">
        <v>134</v>
      </c>
      <c r="D59" s="1120" t="e">
        <f>SUMIF('[6]OUTAGE_NR-1_Septmber-17'!$C$13:$C$293,"="&amp;VLOOKUP($C59,'[6]OUTAGE_NR-1_Septmber-17'!$C$13:$I$293,1,FALSE),'[6]OUTAGE_NR-1_Septmber-17'!F$13:F$293)</f>
        <v>#VALUE!</v>
      </c>
      <c r="E59" s="1120" t="e">
        <f>SUMIF('[6]OUTAGE_NR-1_Septmber-17'!$C$13:$C$293,"="&amp;VLOOKUP($C59,'[6]OUTAGE_NR-1_Septmber-17'!$C$13:$I$293,1,FALSE),'[6]OUTAGE_NR-1_Septmber-17'!G$13:G$293)</f>
        <v>#VALUE!</v>
      </c>
      <c r="F59" s="1120" t="e">
        <f>SUMIF('[6]OUTAGE_NR-1_Septmber-17'!$C$13:$C$293,"="&amp;VLOOKUP($C59,'[6]OUTAGE_NR-1_Septmber-17'!$C$13:$I$293,1,FALSE),'[6]OUTAGE_NR-1_Septmber-17'!H$13:H$293)</f>
        <v>#VALUE!</v>
      </c>
      <c r="G59" s="1120" t="e">
        <f>SUMIF('[6]OUTAGE_NR-1_Septmber-17'!$C$13:$C$293,"="&amp;VLOOKUP($C59,'[6]OUTAGE_NR-1_Septmber-17'!$C$13:$I$293,1,FALSE),'[6]OUTAGE_NR-1_Septmber-17'!I$13:I$293)</f>
        <v>#VALUE!</v>
      </c>
      <c r="H59" s="1121" t="e">
        <f t="shared" si="4"/>
        <v>#VALUE!</v>
      </c>
      <c r="I59" s="241">
        <v>515</v>
      </c>
      <c r="J59" s="242">
        <v>42.7</v>
      </c>
      <c r="K59" s="243">
        <f t="shared" si="5"/>
        <v>21990.5</v>
      </c>
      <c r="L59" s="1122" t="e">
        <f t="shared" si="6"/>
        <v>#VALUE!</v>
      </c>
      <c r="M59" s="1122" t="e">
        <f t="shared" si="7"/>
        <v>#VALUE!</v>
      </c>
      <c r="N59" s="1073"/>
      <c r="P59" s="1069"/>
      <c r="Q59" s="1069"/>
      <c r="R59" s="1069"/>
      <c r="S59" s="1069"/>
      <c r="T59" s="1069"/>
      <c r="U59" s="1069"/>
      <c r="V59" s="1069"/>
      <c r="W59" s="1069"/>
      <c r="X59" s="1069"/>
      <c r="Y59" s="1069"/>
      <c r="Z59" s="1069"/>
      <c r="AA59" s="1069"/>
      <c r="AB59" s="1069"/>
      <c r="AC59" s="1069"/>
      <c r="AD59" s="1069"/>
    </row>
    <row r="60" spans="1:30" ht="14.25" customHeight="1" x14ac:dyDescent="0.25">
      <c r="A60" s="1118">
        <v>35</v>
      </c>
      <c r="B60" s="596" t="s">
        <v>135</v>
      </c>
      <c r="C60" s="1119" t="s">
        <v>136</v>
      </c>
      <c r="D60" s="1120" t="e">
        <f>SUMIF('[6]OUTAGE_NR-1_Septmber-17'!$C$13:$C$293,"="&amp;VLOOKUP($C60,'[6]OUTAGE_NR-1_Septmber-17'!$C$13:$I$293,1,FALSE),'[6]OUTAGE_NR-1_Septmber-17'!F$13:F$293)</f>
        <v>#VALUE!</v>
      </c>
      <c r="E60" s="1120" t="e">
        <f>SUMIF('[6]OUTAGE_NR-1_Septmber-17'!$C$13:$C$293,"="&amp;VLOOKUP($C60,'[6]OUTAGE_NR-1_Septmber-17'!$C$13:$I$293,1,FALSE),'[6]OUTAGE_NR-1_Septmber-17'!G$13:G$293)</f>
        <v>#VALUE!</v>
      </c>
      <c r="F60" s="1120" t="e">
        <f>SUMIF('[6]OUTAGE_NR-1_Septmber-17'!$C$13:$C$293,"="&amp;VLOOKUP($C60,'[6]OUTAGE_NR-1_Septmber-17'!$C$13:$I$293,1,FALSE),'[6]OUTAGE_NR-1_Septmber-17'!H$13:H$293)</f>
        <v>#VALUE!</v>
      </c>
      <c r="G60" s="1120" t="e">
        <f>SUMIF('[6]OUTAGE_NR-1_Septmber-17'!$C$13:$C$293,"="&amp;VLOOKUP($C60,'[6]OUTAGE_NR-1_Septmber-17'!$C$13:$I$293,1,FALSE),'[6]OUTAGE_NR-1_Septmber-17'!I$13:I$293)</f>
        <v>#VALUE!</v>
      </c>
      <c r="H60" s="1121" t="e">
        <f t="shared" si="4"/>
        <v>#VALUE!</v>
      </c>
      <c r="I60" s="241">
        <v>691</v>
      </c>
      <c r="J60" s="242">
        <v>60.68</v>
      </c>
      <c r="K60" s="243">
        <f t="shared" si="5"/>
        <v>41929.879999999997</v>
      </c>
      <c r="L60" s="1122" t="e">
        <f t="shared" si="6"/>
        <v>#VALUE!</v>
      </c>
      <c r="M60" s="1122" t="e">
        <f t="shared" si="7"/>
        <v>#VALUE!</v>
      </c>
      <c r="N60" s="1073"/>
      <c r="P60" s="1069"/>
      <c r="Q60" s="1069"/>
      <c r="R60" s="1069"/>
      <c r="S60" s="1069"/>
      <c r="T60" s="1069"/>
      <c r="U60" s="1069"/>
      <c r="V60" s="1069"/>
      <c r="W60" s="1069"/>
      <c r="X60" s="1069"/>
      <c r="Y60" s="1069"/>
      <c r="Z60" s="1069"/>
      <c r="AA60" s="1069"/>
      <c r="AB60" s="1069"/>
      <c r="AC60" s="1069"/>
      <c r="AD60" s="1069"/>
    </row>
    <row r="61" spans="1:30" ht="14.25" customHeight="1" x14ac:dyDescent="0.25">
      <c r="A61" s="1118">
        <v>36</v>
      </c>
      <c r="B61" s="596" t="s">
        <v>137</v>
      </c>
      <c r="C61" s="1119" t="s">
        <v>138</v>
      </c>
      <c r="D61" s="1120" t="e">
        <f>SUMIF('[6]OUTAGE_NR-1_Septmber-17'!$C$13:$C$293,"="&amp;VLOOKUP($C61,'[6]OUTAGE_NR-1_Septmber-17'!$C$13:$I$293,1,FALSE),'[6]OUTAGE_NR-1_Septmber-17'!F$13:F$293)</f>
        <v>#VALUE!</v>
      </c>
      <c r="E61" s="1120" t="e">
        <f>SUMIF('[6]OUTAGE_NR-1_Septmber-17'!$C$13:$C$293,"="&amp;VLOOKUP($C61,'[6]OUTAGE_NR-1_Septmber-17'!$C$13:$I$293,1,FALSE),'[6]OUTAGE_NR-1_Septmber-17'!G$13:G$293)</f>
        <v>#VALUE!</v>
      </c>
      <c r="F61" s="1120" t="e">
        <f>SUMIF('[6]OUTAGE_NR-1_Septmber-17'!$C$13:$C$293,"="&amp;VLOOKUP($C61,'[6]OUTAGE_NR-1_Septmber-17'!$C$13:$I$293,1,FALSE),'[6]OUTAGE_NR-1_Septmber-17'!H$13:H$293)</f>
        <v>#VALUE!</v>
      </c>
      <c r="G61" s="1120" t="e">
        <f>SUMIF('[6]OUTAGE_NR-1_Septmber-17'!$C$13:$C$293,"="&amp;VLOOKUP($C61,'[6]OUTAGE_NR-1_Septmber-17'!$C$13:$I$293,1,FALSE),'[6]OUTAGE_NR-1_Septmber-17'!I$13:I$293)</f>
        <v>#VALUE!</v>
      </c>
      <c r="H61" s="1121" t="e">
        <f t="shared" si="4"/>
        <v>#VALUE!</v>
      </c>
      <c r="I61" s="241">
        <v>691</v>
      </c>
      <c r="J61" s="242">
        <v>12.55</v>
      </c>
      <c r="K61" s="243">
        <f t="shared" si="5"/>
        <v>8672.0500000000011</v>
      </c>
      <c r="L61" s="1122" t="e">
        <f t="shared" si="6"/>
        <v>#VALUE!</v>
      </c>
      <c r="M61" s="1122" t="e">
        <f t="shared" si="7"/>
        <v>#VALUE!</v>
      </c>
      <c r="N61" s="1073"/>
      <c r="P61" s="1069"/>
      <c r="Q61" s="1069"/>
      <c r="R61" s="1069"/>
      <c r="S61" s="1069"/>
      <c r="T61" s="1069"/>
      <c r="U61" s="1069"/>
      <c r="V61" s="1069"/>
      <c r="W61" s="1069"/>
      <c r="X61" s="1069"/>
      <c r="Y61" s="1069"/>
      <c r="Z61" s="1069"/>
      <c r="AA61" s="1069"/>
      <c r="AB61" s="1069"/>
      <c r="AC61" s="1069"/>
      <c r="AD61" s="1069"/>
    </row>
    <row r="62" spans="1:30" ht="14.25" customHeight="1" x14ac:dyDescent="0.25">
      <c r="A62" s="1118">
        <v>37</v>
      </c>
      <c r="B62" s="596" t="s">
        <v>139</v>
      </c>
      <c r="C62" s="1119" t="s">
        <v>140</v>
      </c>
      <c r="D62" s="1120" t="e">
        <f>SUMIF('[6]OUTAGE_NR-1_Septmber-17'!$C$13:$C$293,"="&amp;VLOOKUP($C62,'[6]OUTAGE_NR-1_Septmber-17'!$C$13:$I$293,1,FALSE),'[6]OUTAGE_NR-1_Septmber-17'!F$13:F$293)</f>
        <v>#VALUE!</v>
      </c>
      <c r="E62" s="1120" t="e">
        <f>SUMIF('[6]OUTAGE_NR-1_Septmber-17'!$C$13:$C$293,"="&amp;VLOOKUP($C62,'[6]OUTAGE_NR-1_Septmber-17'!$C$13:$I$293,1,FALSE),'[6]OUTAGE_NR-1_Septmber-17'!G$13:G$293)</f>
        <v>#VALUE!</v>
      </c>
      <c r="F62" s="1120" t="e">
        <f>SUMIF('[6]OUTAGE_NR-1_Septmber-17'!$C$13:$C$293,"="&amp;VLOOKUP($C62,'[6]OUTAGE_NR-1_Septmber-17'!$C$13:$I$293,1,FALSE),'[6]OUTAGE_NR-1_Septmber-17'!H$13:H$293)</f>
        <v>#VALUE!</v>
      </c>
      <c r="G62" s="1120" t="e">
        <f>SUMIF('[6]OUTAGE_NR-1_Septmber-17'!$C$13:$C$293,"="&amp;VLOOKUP($C62,'[6]OUTAGE_NR-1_Septmber-17'!$C$13:$I$293,1,FALSE),'[6]OUTAGE_NR-1_Septmber-17'!I$13:I$293)</f>
        <v>#VALUE!</v>
      </c>
      <c r="H62" s="1121" t="e">
        <f t="shared" si="4"/>
        <v>#VALUE!</v>
      </c>
      <c r="I62" s="241">
        <v>691</v>
      </c>
      <c r="J62" s="242">
        <v>13.256</v>
      </c>
      <c r="K62" s="243">
        <f t="shared" si="5"/>
        <v>9159.8960000000006</v>
      </c>
      <c r="L62" s="1122" t="e">
        <f t="shared" si="6"/>
        <v>#VALUE!</v>
      </c>
      <c r="M62" s="1122" t="e">
        <f t="shared" si="7"/>
        <v>#VALUE!</v>
      </c>
      <c r="N62" s="1073"/>
      <c r="P62" s="1069"/>
      <c r="Q62" s="1069"/>
      <c r="R62" s="1069"/>
      <c r="S62" s="1069"/>
      <c r="T62" s="1069"/>
      <c r="U62" s="1069"/>
      <c r="V62" s="1069"/>
      <c r="W62" s="1069"/>
      <c r="X62" s="1069"/>
      <c r="Y62" s="1069"/>
      <c r="Z62" s="1069"/>
      <c r="AA62" s="1069"/>
      <c r="AB62" s="1069"/>
      <c r="AC62" s="1069"/>
      <c r="AD62" s="1069"/>
    </row>
    <row r="63" spans="1:30" ht="14.25" customHeight="1" x14ac:dyDescent="0.25">
      <c r="A63" s="1118">
        <v>38</v>
      </c>
      <c r="B63" s="596" t="s">
        <v>141</v>
      </c>
      <c r="C63" s="1119" t="s">
        <v>142</v>
      </c>
      <c r="D63" s="1120" t="e">
        <f>SUMIF('[6]OUTAGE_NR-1_Septmber-17'!$C$13:$C$293,"="&amp;VLOOKUP($C63,'[6]OUTAGE_NR-1_Septmber-17'!$C$13:$I$293,1,FALSE),'[6]OUTAGE_NR-1_Septmber-17'!F$13:F$293)</f>
        <v>#VALUE!</v>
      </c>
      <c r="E63" s="1120" t="e">
        <f>SUMIF('[6]OUTAGE_NR-1_Septmber-17'!$C$13:$C$293,"="&amp;VLOOKUP($C63,'[6]OUTAGE_NR-1_Septmber-17'!$C$13:$I$293,1,FALSE),'[6]OUTAGE_NR-1_Septmber-17'!G$13:G$293)</f>
        <v>#VALUE!</v>
      </c>
      <c r="F63" s="1120" t="e">
        <f>SUMIF('[6]OUTAGE_NR-1_Septmber-17'!$C$13:$C$293,"="&amp;VLOOKUP($C63,'[6]OUTAGE_NR-1_Septmber-17'!$C$13:$I$293,1,FALSE),'[6]OUTAGE_NR-1_Septmber-17'!H$13:H$293)</f>
        <v>#VALUE!</v>
      </c>
      <c r="G63" s="1120" t="e">
        <f>SUMIF('[6]OUTAGE_NR-1_Septmber-17'!$C$13:$C$293,"="&amp;VLOOKUP($C63,'[6]OUTAGE_NR-1_Septmber-17'!$C$13:$I$293,1,FALSE),'[6]OUTAGE_NR-1_Septmber-17'!I$13:I$293)</f>
        <v>#VALUE!</v>
      </c>
      <c r="H63" s="1121" t="e">
        <f t="shared" si="4"/>
        <v>#VALUE!</v>
      </c>
      <c r="I63" s="241">
        <v>691</v>
      </c>
      <c r="J63" s="242">
        <v>54.36</v>
      </c>
      <c r="K63" s="243">
        <f t="shared" si="5"/>
        <v>37562.76</v>
      </c>
      <c r="L63" s="1122" t="e">
        <f t="shared" si="6"/>
        <v>#VALUE!</v>
      </c>
      <c r="M63" s="1122" t="e">
        <f t="shared" si="7"/>
        <v>#VALUE!</v>
      </c>
      <c r="N63" s="1073"/>
      <c r="P63" s="1069"/>
      <c r="Q63" s="1069"/>
      <c r="R63" s="1069"/>
      <c r="S63" s="1069"/>
      <c r="T63" s="1069"/>
      <c r="U63" s="1069"/>
      <c r="V63" s="1069"/>
      <c r="W63" s="1069"/>
      <c r="X63" s="1069"/>
      <c r="Y63" s="1069"/>
      <c r="Z63" s="1069"/>
      <c r="AA63" s="1069"/>
      <c r="AB63" s="1069"/>
      <c r="AC63" s="1069"/>
      <c r="AD63" s="1069"/>
    </row>
    <row r="64" spans="1:30" ht="14.25" customHeight="1" x14ac:dyDescent="0.25">
      <c r="A64" s="1118">
        <v>39</v>
      </c>
      <c r="B64" s="596" t="s">
        <v>143</v>
      </c>
      <c r="C64" s="1119" t="s">
        <v>144</v>
      </c>
      <c r="D64" s="1120" t="e">
        <f>SUMIF('[6]OUTAGE_NR-1_Septmber-17'!$C$13:$C$293,"="&amp;VLOOKUP($C64,'[6]OUTAGE_NR-1_Septmber-17'!$C$13:$I$293,1,FALSE),'[6]OUTAGE_NR-1_Septmber-17'!F$13:F$293)</f>
        <v>#VALUE!</v>
      </c>
      <c r="E64" s="1120" t="e">
        <f>SUMIF('[6]OUTAGE_NR-1_Septmber-17'!$C$13:$C$293,"="&amp;VLOOKUP($C64,'[6]OUTAGE_NR-1_Septmber-17'!$C$13:$I$293,1,FALSE),'[6]OUTAGE_NR-1_Septmber-17'!G$13:G$293)</f>
        <v>#VALUE!</v>
      </c>
      <c r="F64" s="1120" t="e">
        <f>SUMIF('[6]OUTAGE_NR-1_Septmber-17'!$C$13:$C$293,"="&amp;VLOOKUP($C64,'[6]OUTAGE_NR-1_Septmber-17'!$C$13:$I$293,1,FALSE),'[6]OUTAGE_NR-1_Septmber-17'!H$13:H$293)</f>
        <v>#VALUE!</v>
      </c>
      <c r="G64" s="1120" t="e">
        <f>SUMIF('[6]OUTAGE_NR-1_Septmber-17'!$C$13:$C$293,"="&amp;VLOOKUP($C64,'[6]OUTAGE_NR-1_Septmber-17'!$C$13:$I$293,1,FALSE),'[6]OUTAGE_NR-1_Septmber-17'!I$13:I$293)</f>
        <v>#VALUE!</v>
      </c>
      <c r="H64" s="1121" t="e">
        <f t="shared" si="4"/>
        <v>#VALUE!</v>
      </c>
      <c r="I64" s="241">
        <v>691</v>
      </c>
      <c r="J64" s="242">
        <v>46.3</v>
      </c>
      <c r="K64" s="243">
        <f t="shared" si="5"/>
        <v>31993.3</v>
      </c>
      <c r="L64" s="1122" t="e">
        <f t="shared" si="6"/>
        <v>#VALUE!</v>
      </c>
      <c r="M64" s="1122" t="e">
        <f t="shared" si="7"/>
        <v>#VALUE!</v>
      </c>
      <c r="N64" s="1073"/>
      <c r="P64" s="1069"/>
      <c r="Q64" s="1069"/>
      <c r="R64" s="1069"/>
      <c r="S64" s="1069"/>
      <c r="T64" s="1069"/>
      <c r="U64" s="1069"/>
      <c r="V64" s="1069"/>
      <c r="W64" s="1069"/>
      <c r="X64" s="1069"/>
      <c r="Y64" s="1069"/>
      <c r="Z64" s="1069"/>
      <c r="AA64" s="1069"/>
      <c r="AB64" s="1069"/>
      <c r="AC64" s="1069"/>
      <c r="AD64" s="1069"/>
    </row>
    <row r="65" spans="1:30" ht="14.25" customHeight="1" x14ac:dyDescent="0.25">
      <c r="A65" s="1118">
        <v>40</v>
      </c>
      <c r="B65" s="596" t="s">
        <v>145</v>
      </c>
      <c r="C65" s="1119" t="s">
        <v>146</v>
      </c>
      <c r="D65" s="1120" t="e">
        <f>SUMIF('[6]OUTAGE_NR-1_Septmber-17'!$C$13:$C$293,"="&amp;VLOOKUP($C65,'[6]OUTAGE_NR-1_Septmber-17'!$C$13:$I$293,1,FALSE),'[6]OUTAGE_NR-1_Septmber-17'!F$13:F$293)</f>
        <v>#VALUE!</v>
      </c>
      <c r="E65" s="1120" t="e">
        <f>SUMIF('[6]OUTAGE_NR-1_Septmber-17'!$C$13:$C$293,"="&amp;VLOOKUP($C65,'[6]OUTAGE_NR-1_Septmber-17'!$C$13:$I$293,1,FALSE),'[6]OUTAGE_NR-1_Septmber-17'!G$13:G$293)</f>
        <v>#VALUE!</v>
      </c>
      <c r="F65" s="1120" t="e">
        <f>SUMIF('[6]OUTAGE_NR-1_Septmber-17'!$C$13:$C$293,"="&amp;VLOOKUP($C65,'[6]OUTAGE_NR-1_Septmber-17'!$C$13:$I$293,1,FALSE),'[6]OUTAGE_NR-1_Septmber-17'!H$13:H$293)</f>
        <v>#VALUE!</v>
      </c>
      <c r="G65" s="1120" t="e">
        <f>SUMIF('[6]OUTAGE_NR-1_Septmber-17'!$C$13:$C$293,"="&amp;VLOOKUP($C65,'[6]OUTAGE_NR-1_Septmber-17'!$C$13:$I$293,1,FALSE),'[6]OUTAGE_NR-1_Septmber-17'!I$13:I$293)</f>
        <v>#VALUE!</v>
      </c>
      <c r="H65" s="1121" t="e">
        <f t="shared" si="4"/>
        <v>#VALUE!</v>
      </c>
      <c r="I65" s="241">
        <v>691</v>
      </c>
      <c r="J65" s="242">
        <v>46.3</v>
      </c>
      <c r="K65" s="243">
        <f t="shared" si="5"/>
        <v>31993.3</v>
      </c>
      <c r="L65" s="1122" t="e">
        <f t="shared" si="6"/>
        <v>#VALUE!</v>
      </c>
      <c r="M65" s="1122" t="e">
        <f t="shared" si="7"/>
        <v>#VALUE!</v>
      </c>
      <c r="N65" s="1073"/>
      <c r="P65" s="1069"/>
      <c r="Q65" s="1069"/>
      <c r="R65" s="1069"/>
      <c r="S65" s="1069"/>
      <c r="T65" s="1069"/>
      <c r="U65" s="1069"/>
      <c r="V65" s="1069"/>
      <c r="W65" s="1069"/>
      <c r="X65" s="1069"/>
      <c r="Y65" s="1069"/>
      <c r="Z65" s="1069"/>
      <c r="AA65" s="1069"/>
      <c r="AB65" s="1069"/>
      <c r="AC65" s="1069"/>
      <c r="AD65" s="1069"/>
    </row>
    <row r="66" spans="1:30" ht="14.25" customHeight="1" x14ac:dyDescent="0.25">
      <c r="A66" s="1118">
        <v>41</v>
      </c>
      <c r="B66" s="596" t="s">
        <v>147</v>
      </c>
      <c r="C66" s="1119" t="s">
        <v>148</v>
      </c>
      <c r="D66" s="1120" t="e">
        <f>SUMIF('[6]OUTAGE_NR-1_Septmber-17'!$C$13:$C$293,"="&amp;VLOOKUP($C66,'[6]OUTAGE_NR-1_Septmber-17'!$C$13:$I$293,1,FALSE),'[6]OUTAGE_NR-1_Septmber-17'!F$13:F$293)</f>
        <v>#VALUE!</v>
      </c>
      <c r="E66" s="1120" t="e">
        <f>SUMIF('[6]OUTAGE_NR-1_Septmber-17'!$C$13:$C$293,"="&amp;VLOOKUP($C66,'[6]OUTAGE_NR-1_Septmber-17'!$C$13:$I$293,1,FALSE),'[6]OUTAGE_NR-1_Septmber-17'!G$13:G$293)</f>
        <v>#VALUE!</v>
      </c>
      <c r="F66" s="1120" t="e">
        <f>SUMIF('[6]OUTAGE_NR-1_Septmber-17'!$C$13:$C$293,"="&amp;VLOOKUP($C66,'[6]OUTAGE_NR-1_Septmber-17'!$C$13:$I$293,1,FALSE),'[6]OUTAGE_NR-1_Septmber-17'!H$13:H$293)</f>
        <v>#VALUE!</v>
      </c>
      <c r="G66" s="1120" t="e">
        <f>SUMIF('[6]OUTAGE_NR-1_Septmber-17'!$C$13:$C$293,"="&amp;VLOOKUP($C66,'[6]OUTAGE_NR-1_Septmber-17'!$C$13:$I$293,1,FALSE),'[6]OUTAGE_NR-1_Septmber-17'!I$13:I$293)</f>
        <v>#VALUE!</v>
      </c>
      <c r="H66" s="1121" t="e">
        <f t="shared" si="4"/>
        <v>#VALUE!</v>
      </c>
      <c r="I66" s="241">
        <v>515</v>
      </c>
      <c r="J66" s="242">
        <v>33.097999999999999</v>
      </c>
      <c r="K66" s="243">
        <f t="shared" si="5"/>
        <v>17045.47</v>
      </c>
      <c r="L66" s="1122" t="e">
        <f t="shared" si="6"/>
        <v>#VALUE!</v>
      </c>
      <c r="M66" s="1122" t="e">
        <f t="shared" si="7"/>
        <v>#VALUE!</v>
      </c>
      <c r="N66" s="1073"/>
      <c r="P66" s="1069"/>
      <c r="Q66" s="1069"/>
      <c r="R66" s="1069"/>
      <c r="S66" s="1069"/>
      <c r="T66" s="1069"/>
      <c r="U66" s="1069"/>
      <c r="V66" s="1069"/>
      <c r="W66" s="1069"/>
      <c r="X66" s="1069"/>
      <c r="Y66" s="1069"/>
      <c r="Z66" s="1069"/>
      <c r="AA66" s="1069"/>
      <c r="AB66" s="1069"/>
      <c r="AC66" s="1069"/>
      <c r="AD66" s="1069"/>
    </row>
    <row r="67" spans="1:30" ht="14.25" customHeight="1" x14ac:dyDescent="0.25">
      <c r="A67" s="1118">
        <v>42</v>
      </c>
      <c r="B67" s="596" t="s">
        <v>150</v>
      </c>
      <c r="C67" s="1119" t="s">
        <v>151</v>
      </c>
      <c r="D67" s="1120" t="e">
        <f>SUMIF('[6]OUTAGE_NR-1_Septmber-17'!$C$13:$C$293,"="&amp;VLOOKUP($C67,'[6]OUTAGE_NR-1_Septmber-17'!$C$13:$I$293,1,FALSE),'[6]OUTAGE_NR-1_Septmber-17'!F$13:F$293)</f>
        <v>#VALUE!</v>
      </c>
      <c r="E67" s="1120" t="e">
        <f>SUMIF('[6]OUTAGE_NR-1_Septmber-17'!$C$13:$C$293,"="&amp;VLOOKUP($C67,'[6]OUTAGE_NR-1_Septmber-17'!$C$13:$I$293,1,FALSE),'[6]OUTAGE_NR-1_Septmber-17'!G$13:G$293)</f>
        <v>#VALUE!</v>
      </c>
      <c r="F67" s="1120" t="e">
        <f>SUMIF('[6]OUTAGE_NR-1_Septmber-17'!$C$13:$C$293,"="&amp;VLOOKUP($C67,'[6]OUTAGE_NR-1_Septmber-17'!$C$13:$I$293,1,FALSE),'[6]OUTAGE_NR-1_Septmber-17'!H$13:H$293)</f>
        <v>#VALUE!</v>
      </c>
      <c r="G67" s="1120" t="e">
        <f>SUMIF('[6]OUTAGE_NR-1_Septmber-17'!$C$13:$C$293,"="&amp;VLOOKUP($C67,'[6]OUTAGE_NR-1_Septmber-17'!$C$13:$I$293,1,FALSE),'[6]OUTAGE_NR-1_Septmber-17'!I$13:I$293)</f>
        <v>#VALUE!</v>
      </c>
      <c r="H67" s="1121" t="e">
        <f t="shared" si="4"/>
        <v>#VALUE!</v>
      </c>
      <c r="I67" s="241">
        <v>515</v>
      </c>
      <c r="J67" s="242">
        <v>112.322</v>
      </c>
      <c r="K67" s="243">
        <f t="shared" si="5"/>
        <v>57845.83</v>
      </c>
      <c r="L67" s="1122" t="e">
        <f t="shared" si="6"/>
        <v>#VALUE!</v>
      </c>
      <c r="M67" s="1122" t="e">
        <f t="shared" si="7"/>
        <v>#VALUE!</v>
      </c>
      <c r="N67" s="1073"/>
      <c r="P67" s="1069"/>
      <c r="Q67" s="1069"/>
      <c r="R67" s="1069"/>
      <c r="S67" s="1069"/>
      <c r="T67" s="1069"/>
      <c r="U67" s="1069"/>
      <c r="V67" s="1069"/>
      <c r="W67" s="1069"/>
      <c r="X67" s="1069"/>
      <c r="Y67" s="1069"/>
      <c r="Z67" s="1069"/>
      <c r="AA67" s="1069"/>
      <c r="AB67" s="1069"/>
      <c r="AC67" s="1069"/>
      <c r="AD67" s="1069"/>
    </row>
    <row r="68" spans="1:30" ht="14.25" customHeight="1" x14ac:dyDescent="0.25">
      <c r="A68" s="1118">
        <v>43</v>
      </c>
      <c r="B68" s="596" t="s">
        <v>152</v>
      </c>
      <c r="C68" s="1119" t="s">
        <v>153</v>
      </c>
      <c r="D68" s="1120" t="e">
        <f>SUMIF('[6]OUTAGE_NR-1_Septmber-17'!$C$13:$C$293,"="&amp;VLOOKUP($C68,'[6]OUTAGE_NR-1_Septmber-17'!$C$13:$I$293,1,FALSE),'[6]OUTAGE_NR-1_Septmber-17'!F$13:F$293)</f>
        <v>#VALUE!</v>
      </c>
      <c r="E68" s="1120" t="e">
        <f>SUMIF('[6]OUTAGE_NR-1_Septmber-17'!$C$13:$C$293,"="&amp;VLOOKUP($C68,'[6]OUTAGE_NR-1_Septmber-17'!$C$13:$I$293,1,FALSE),'[6]OUTAGE_NR-1_Septmber-17'!G$13:G$293)</f>
        <v>#VALUE!</v>
      </c>
      <c r="F68" s="1120" t="e">
        <f>SUMIF('[6]OUTAGE_NR-1_Septmber-17'!$C$13:$C$293,"="&amp;VLOOKUP($C68,'[6]OUTAGE_NR-1_Septmber-17'!$C$13:$I$293,1,FALSE),'[6]OUTAGE_NR-1_Septmber-17'!H$13:H$293)</f>
        <v>#VALUE!</v>
      </c>
      <c r="G68" s="1120" t="e">
        <f>SUMIF('[6]OUTAGE_NR-1_Septmber-17'!$C$13:$C$293,"="&amp;VLOOKUP($C68,'[6]OUTAGE_NR-1_Septmber-17'!$C$13:$I$293,1,FALSE),'[6]OUTAGE_NR-1_Septmber-17'!I$13:I$293)</f>
        <v>#VALUE!</v>
      </c>
      <c r="H68" s="1121" t="e">
        <f t="shared" si="4"/>
        <v>#VALUE!</v>
      </c>
      <c r="I68" s="241">
        <v>515</v>
      </c>
      <c r="J68" s="242">
        <v>117</v>
      </c>
      <c r="K68" s="243">
        <f t="shared" si="5"/>
        <v>60255</v>
      </c>
      <c r="L68" s="1122" t="e">
        <f t="shared" si="6"/>
        <v>#VALUE!</v>
      </c>
      <c r="M68" s="1122" t="e">
        <f t="shared" si="7"/>
        <v>#VALUE!</v>
      </c>
      <c r="N68" s="1073"/>
      <c r="P68" s="1069"/>
      <c r="Q68" s="1069"/>
      <c r="R68" s="1069"/>
      <c r="S68" s="1069"/>
      <c r="T68" s="1069"/>
      <c r="U68" s="1069"/>
      <c r="V68" s="1069"/>
      <c r="W68" s="1069"/>
      <c r="X68" s="1069"/>
      <c r="Y68" s="1069"/>
      <c r="Z68" s="1069"/>
      <c r="AA68" s="1069"/>
      <c r="AB68" s="1069"/>
      <c r="AC68" s="1069"/>
      <c r="AD68" s="1069"/>
    </row>
    <row r="69" spans="1:30" ht="14.25" customHeight="1" x14ac:dyDescent="0.25">
      <c r="A69" s="1118">
        <v>44</v>
      </c>
      <c r="B69" s="596" t="s">
        <v>154</v>
      </c>
      <c r="C69" s="1119" t="s">
        <v>155</v>
      </c>
      <c r="D69" s="1120" t="e">
        <f>SUMIF('[6]OUTAGE_NR-1_Septmber-17'!$C$13:$C$293,"="&amp;VLOOKUP($C69,'[6]OUTAGE_NR-1_Septmber-17'!$C$13:$I$293,1,FALSE),'[6]OUTAGE_NR-1_Septmber-17'!F$13:F$293)</f>
        <v>#VALUE!</v>
      </c>
      <c r="E69" s="1120" t="e">
        <f>SUMIF('[6]OUTAGE_NR-1_Septmber-17'!$C$13:$C$293,"="&amp;VLOOKUP($C69,'[6]OUTAGE_NR-1_Septmber-17'!$C$13:$I$293,1,FALSE),'[6]OUTAGE_NR-1_Septmber-17'!G$13:G$293)</f>
        <v>#VALUE!</v>
      </c>
      <c r="F69" s="1120" t="e">
        <f>SUMIF('[6]OUTAGE_NR-1_Septmber-17'!$C$13:$C$293,"="&amp;VLOOKUP($C69,'[6]OUTAGE_NR-1_Septmber-17'!$C$13:$I$293,1,FALSE),'[6]OUTAGE_NR-1_Septmber-17'!H$13:H$293)</f>
        <v>#VALUE!</v>
      </c>
      <c r="G69" s="1120" t="e">
        <f>SUMIF('[6]OUTAGE_NR-1_Septmber-17'!$C$13:$C$293,"="&amp;VLOOKUP($C69,'[6]OUTAGE_NR-1_Septmber-17'!$C$13:$I$293,1,FALSE),'[6]OUTAGE_NR-1_Septmber-17'!I$13:I$293)</f>
        <v>#VALUE!</v>
      </c>
      <c r="H69" s="1121" t="e">
        <f t="shared" si="4"/>
        <v>#VALUE!</v>
      </c>
      <c r="I69" s="241">
        <v>515</v>
      </c>
      <c r="J69" s="242">
        <v>88.558000000000007</v>
      </c>
      <c r="K69" s="243">
        <f t="shared" si="5"/>
        <v>45607.37</v>
      </c>
      <c r="L69" s="1122" t="e">
        <f t="shared" si="6"/>
        <v>#VALUE!</v>
      </c>
      <c r="M69" s="1122" t="e">
        <f t="shared" si="7"/>
        <v>#VALUE!</v>
      </c>
      <c r="N69" s="1073"/>
      <c r="P69" s="1069"/>
      <c r="Q69" s="1069"/>
      <c r="R69" s="1069"/>
      <c r="S69" s="1069"/>
      <c r="T69" s="1069"/>
      <c r="U69" s="1069"/>
      <c r="V69" s="1069"/>
      <c r="W69" s="1069"/>
      <c r="X69" s="1069"/>
      <c r="Y69" s="1069"/>
      <c r="Z69" s="1069"/>
      <c r="AA69" s="1069"/>
      <c r="AB69" s="1069"/>
      <c r="AC69" s="1069"/>
      <c r="AD69" s="1069"/>
    </row>
    <row r="70" spans="1:30" ht="14.25" customHeight="1" x14ac:dyDescent="0.25">
      <c r="A70" s="1118">
        <v>45</v>
      </c>
      <c r="B70" s="596" t="s">
        <v>156</v>
      </c>
      <c r="C70" s="1119" t="s">
        <v>157</v>
      </c>
      <c r="D70" s="1120" t="e">
        <f>SUMIF('[6]OUTAGE_NR-1_Septmber-17'!$C$13:$C$293,"="&amp;VLOOKUP($C70,'[6]OUTAGE_NR-1_Septmber-17'!$C$13:$I$293,1,FALSE),'[6]OUTAGE_NR-1_Septmber-17'!F$13:F$293)</f>
        <v>#VALUE!</v>
      </c>
      <c r="E70" s="1120" t="e">
        <f>SUMIF('[6]OUTAGE_NR-1_Septmber-17'!$C$13:$C$293,"="&amp;VLOOKUP($C70,'[6]OUTAGE_NR-1_Septmber-17'!$C$13:$I$293,1,FALSE),'[6]OUTAGE_NR-1_Septmber-17'!G$13:G$293)</f>
        <v>#VALUE!</v>
      </c>
      <c r="F70" s="1120" t="e">
        <f>SUMIF('[6]OUTAGE_NR-1_Septmber-17'!$C$13:$C$293,"="&amp;VLOOKUP($C70,'[6]OUTAGE_NR-1_Septmber-17'!$C$13:$I$293,1,FALSE),'[6]OUTAGE_NR-1_Septmber-17'!H$13:H$293)</f>
        <v>#VALUE!</v>
      </c>
      <c r="G70" s="1120" t="e">
        <f>SUMIF('[6]OUTAGE_NR-1_Septmber-17'!$C$13:$C$293,"="&amp;VLOOKUP($C70,'[6]OUTAGE_NR-1_Septmber-17'!$C$13:$I$293,1,FALSE),'[6]OUTAGE_NR-1_Septmber-17'!I$13:I$293)</f>
        <v>#VALUE!</v>
      </c>
      <c r="H70" s="1121" t="e">
        <f t="shared" si="4"/>
        <v>#VALUE!</v>
      </c>
      <c r="I70" s="241">
        <v>687</v>
      </c>
      <c r="J70" s="242">
        <v>23.462</v>
      </c>
      <c r="K70" s="243">
        <f t="shared" si="5"/>
        <v>16118.394</v>
      </c>
      <c r="L70" s="1122" t="e">
        <f t="shared" si="6"/>
        <v>#VALUE!</v>
      </c>
      <c r="M70" s="1122" t="e">
        <f t="shared" si="7"/>
        <v>#VALUE!</v>
      </c>
      <c r="N70" s="1073"/>
      <c r="P70" s="1069"/>
      <c r="Q70" s="1069"/>
      <c r="R70" s="1069"/>
      <c r="S70" s="1069"/>
      <c r="T70" s="1069"/>
      <c r="U70" s="1069"/>
      <c r="V70" s="1069"/>
      <c r="W70" s="1069"/>
      <c r="X70" s="1069"/>
      <c r="Y70" s="1069"/>
      <c r="Z70" s="1069"/>
      <c r="AA70" s="1069"/>
      <c r="AB70" s="1069"/>
      <c r="AC70" s="1069"/>
      <c r="AD70" s="1069"/>
    </row>
    <row r="71" spans="1:30" ht="14.25" customHeight="1" x14ac:dyDescent="0.25">
      <c r="A71" s="1118">
        <v>46</v>
      </c>
      <c r="B71" s="596" t="s">
        <v>158</v>
      </c>
      <c r="C71" s="1119" t="s">
        <v>159</v>
      </c>
      <c r="D71" s="1120" t="e">
        <f>SUMIF('[6]OUTAGE_NR-1_Septmber-17'!$C$13:$C$293,"="&amp;VLOOKUP($C71,'[6]OUTAGE_NR-1_Septmber-17'!$C$13:$I$293,1,FALSE),'[6]OUTAGE_NR-1_Septmber-17'!F$13:F$293)</f>
        <v>#VALUE!</v>
      </c>
      <c r="E71" s="1120" t="e">
        <f>SUMIF('[6]OUTAGE_NR-1_Septmber-17'!$C$13:$C$293,"="&amp;VLOOKUP($C71,'[6]OUTAGE_NR-1_Septmber-17'!$C$13:$I$293,1,FALSE),'[6]OUTAGE_NR-1_Septmber-17'!G$13:G$293)</f>
        <v>#VALUE!</v>
      </c>
      <c r="F71" s="1120" t="e">
        <f>SUMIF('[6]OUTAGE_NR-1_Septmber-17'!$C$13:$C$293,"="&amp;VLOOKUP($C71,'[6]OUTAGE_NR-1_Septmber-17'!$C$13:$I$293,1,FALSE),'[6]OUTAGE_NR-1_Septmber-17'!H$13:H$293)</f>
        <v>#VALUE!</v>
      </c>
      <c r="G71" s="1120" t="e">
        <f>SUMIF('[6]OUTAGE_NR-1_Septmber-17'!$C$13:$C$293,"="&amp;VLOOKUP($C71,'[6]OUTAGE_NR-1_Septmber-17'!$C$13:$I$293,1,FALSE),'[6]OUTAGE_NR-1_Septmber-17'!I$13:I$293)</f>
        <v>#VALUE!</v>
      </c>
      <c r="H71" s="1121" t="e">
        <f t="shared" si="4"/>
        <v>#VALUE!</v>
      </c>
      <c r="I71" s="241">
        <v>687</v>
      </c>
      <c r="J71" s="242">
        <v>23.462</v>
      </c>
      <c r="K71" s="243">
        <f t="shared" si="5"/>
        <v>16118.394</v>
      </c>
      <c r="L71" s="1122" t="e">
        <f t="shared" si="6"/>
        <v>#VALUE!</v>
      </c>
      <c r="M71" s="1122" t="e">
        <f t="shared" si="7"/>
        <v>#VALUE!</v>
      </c>
      <c r="N71" s="1073"/>
      <c r="P71" s="1069"/>
      <c r="Q71" s="1069"/>
      <c r="R71" s="1069"/>
      <c r="S71" s="1069"/>
      <c r="T71" s="1069"/>
      <c r="U71" s="1069"/>
      <c r="V71" s="1069"/>
      <c r="W71" s="1069"/>
      <c r="X71" s="1069"/>
      <c r="Y71" s="1069"/>
      <c r="Z71" s="1069"/>
      <c r="AA71" s="1069"/>
      <c r="AB71" s="1069"/>
      <c r="AC71" s="1069"/>
      <c r="AD71" s="1069"/>
    </row>
    <row r="72" spans="1:30" ht="14.25" customHeight="1" x14ac:dyDescent="0.25">
      <c r="A72" s="1118">
        <v>47</v>
      </c>
      <c r="B72" s="596" t="s">
        <v>160</v>
      </c>
      <c r="C72" s="1119" t="s">
        <v>161</v>
      </c>
      <c r="D72" s="1120" t="e">
        <f>SUMIF('[6]OUTAGE_NR-1_Septmber-17'!$C$13:$C$293,"="&amp;VLOOKUP($C72,'[6]OUTAGE_NR-1_Septmber-17'!$C$13:$I$293,1,FALSE),'[6]OUTAGE_NR-1_Septmber-17'!F$13:F$293)</f>
        <v>#VALUE!</v>
      </c>
      <c r="E72" s="1120" t="e">
        <f>SUMIF('[6]OUTAGE_NR-1_Septmber-17'!$C$13:$C$293,"="&amp;VLOOKUP($C72,'[6]OUTAGE_NR-1_Septmber-17'!$C$13:$I$293,1,FALSE),'[6]OUTAGE_NR-1_Septmber-17'!G$13:G$293)</f>
        <v>#VALUE!</v>
      </c>
      <c r="F72" s="1120" t="e">
        <f>SUMIF('[6]OUTAGE_NR-1_Septmber-17'!$C$13:$C$293,"="&amp;VLOOKUP($C72,'[6]OUTAGE_NR-1_Septmber-17'!$C$13:$I$293,1,FALSE),'[6]OUTAGE_NR-1_Septmber-17'!H$13:H$293)</f>
        <v>#VALUE!</v>
      </c>
      <c r="G72" s="1120" t="e">
        <f>SUMIF('[6]OUTAGE_NR-1_Septmber-17'!$C$13:$C$293,"="&amp;VLOOKUP($C72,'[6]OUTAGE_NR-1_Septmber-17'!$C$13:$I$293,1,FALSE),'[6]OUTAGE_NR-1_Septmber-17'!I$13:I$293)</f>
        <v>#VALUE!</v>
      </c>
      <c r="H72" s="1121" t="e">
        <f t="shared" si="4"/>
        <v>#VALUE!</v>
      </c>
      <c r="I72" s="241">
        <v>515</v>
      </c>
      <c r="J72" s="242">
        <v>34.520000000000003</v>
      </c>
      <c r="K72" s="243">
        <f t="shared" si="5"/>
        <v>17777.800000000003</v>
      </c>
      <c r="L72" s="1122" t="e">
        <f t="shared" si="6"/>
        <v>#VALUE!</v>
      </c>
      <c r="M72" s="1122" t="e">
        <f t="shared" si="7"/>
        <v>#VALUE!</v>
      </c>
      <c r="N72" s="1073"/>
      <c r="P72" s="1069"/>
      <c r="Q72" s="1069"/>
      <c r="R72" s="1069"/>
      <c r="S72" s="1069"/>
      <c r="T72" s="1069"/>
      <c r="U72" s="1069"/>
      <c r="V72" s="1069"/>
      <c r="W72" s="1069"/>
      <c r="X72" s="1069"/>
      <c r="Y72" s="1069"/>
      <c r="Z72" s="1069"/>
      <c r="AA72" s="1069"/>
      <c r="AB72" s="1069"/>
      <c r="AC72" s="1069"/>
      <c r="AD72" s="1069"/>
    </row>
    <row r="73" spans="1:30" ht="14.25" customHeight="1" x14ac:dyDescent="0.25">
      <c r="A73" s="1118">
        <v>48</v>
      </c>
      <c r="B73" s="596" t="s">
        <v>124</v>
      </c>
      <c r="C73" s="1119" t="s">
        <v>567</v>
      </c>
      <c r="D73" s="1120" t="e">
        <f>SUMIF('[6]OUTAGE_NR-1_Septmber-17'!$C$13:$C$293,"="&amp;VLOOKUP($C73,'[6]OUTAGE_NR-1_Septmber-17'!$C$13:$I$293,1,FALSE),'[6]OUTAGE_NR-1_Septmber-17'!F$13:F$293)</f>
        <v>#VALUE!</v>
      </c>
      <c r="E73" s="1120" t="e">
        <f>SUMIF('[6]OUTAGE_NR-1_Septmber-17'!$C$13:$C$293,"="&amp;VLOOKUP($C73,'[6]OUTAGE_NR-1_Septmber-17'!$C$13:$I$293,1,FALSE),'[6]OUTAGE_NR-1_Septmber-17'!G$13:G$293)</f>
        <v>#VALUE!</v>
      </c>
      <c r="F73" s="1120" t="e">
        <f>SUMIF('[6]OUTAGE_NR-1_Septmber-17'!$C$13:$C$293,"="&amp;VLOOKUP($C73,'[6]OUTAGE_NR-1_Septmber-17'!$C$13:$I$293,1,FALSE),'[6]OUTAGE_NR-1_Septmber-17'!H$13:H$293)</f>
        <v>#VALUE!</v>
      </c>
      <c r="G73" s="1120" t="e">
        <f>SUMIF('[6]OUTAGE_NR-1_Septmber-17'!$C$13:$C$293,"="&amp;VLOOKUP($C73,'[6]OUTAGE_NR-1_Septmber-17'!$C$13:$I$293,1,FALSE),'[6]OUTAGE_NR-1_Septmber-17'!I$13:I$293)</f>
        <v>#VALUE!</v>
      </c>
      <c r="H73" s="1121" t="e">
        <f t="shared" si="4"/>
        <v>#VALUE!</v>
      </c>
      <c r="I73" s="241">
        <v>515</v>
      </c>
      <c r="J73" s="242">
        <v>64.460999999999999</v>
      </c>
      <c r="K73" s="243">
        <f t="shared" si="5"/>
        <v>33197.415000000001</v>
      </c>
      <c r="L73" s="1122" t="e">
        <f t="shared" si="6"/>
        <v>#VALUE!</v>
      </c>
      <c r="M73" s="1122" t="e">
        <f t="shared" si="7"/>
        <v>#VALUE!</v>
      </c>
      <c r="N73" s="1073"/>
      <c r="P73" s="1069"/>
      <c r="Q73" s="1069"/>
      <c r="R73" s="1069"/>
      <c r="S73" s="1069"/>
      <c r="T73" s="1069"/>
      <c r="U73" s="1069"/>
      <c r="V73" s="1069"/>
      <c r="W73" s="1069"/>
      <c r="X73" s="1069"/>
      <c r="Y73" s="1069"/>
      <c r="Z73" s="1069"/>
      <c r="AA73" s="1069"/>
      <c r="AB73" s="1069"/>
      <c r="AC73" s="1069"/>
      <c r="AD73" s="1069"/>
    </row>
    <row r="74" spans="1:30" ht="14.25" customHeight="1" x14ac:dyDescent="0.25">
      <c r="A74" s="1118">
        <v>49</v>
      </c>
      <c r="B74" s="596" t="s">
        <v>125</v>
      </c>
      <c r="C74" s="1119" t="s">
        <v>569</v>
      </c>
      <c r="D74" s="1120" t="e">
        <f>SUMIF('[6]OUTAGE_NR-1_Septmber-17'!$C$13:$C$293,"="&amp;VLOOKUP($C74,'[6]OUTAGE_NR-1_Septmber-17'!$C$13:$I$293,1,FALSE),'[6]OUTAGE_NR-1_Septmber-17'!F$13:F$293)</f>
        <v>#VALUE!</v>
      </c>
      <c r="E74" s="1120" t="e">
        <f>SUMIF('[6]OUTAGE_NR-1_Septmber-17'!$C$13:$C$293,"="&amp;VLOOKUP($C74,'[6]OUTAGE_NR-1_Septmber-17'!$C$13:$I$293,1,FALSE),'[6]OUTAGE_NR-1_Septmber-17'!G$13:G$293)</f>
        <v>#VALUE!</v>
      </c>
      <c r="F74" s="1120" t="e">
        <f>SUMIF('[6]OUTAGE_NR-1_Septmber-17'!$C$13:$C$293,"="&amp;VLOOKUP($C74,'[6]OUTAGE_NR-1_Septmber-17'!$C$13:$I$293,1,FALSE),'[6]OUTAGE_NR-1_Septmber-17'!H$13:H$293)</f>
        <v>#VALUE!</v>
      </c>
      <c r="G74" s="1120" t="e">
        <f>SUMIF('[6]OUTAGE_NR-1_Septmber-17'!$C$13:$C$293,"="&amp;VLOOKUP($C74,'[6]OUTAGE_NR-1_Septmber-17'!$C$13:$I$293,1,FALSE),'[6]OUTAGE_NR-1_Septmber-17'!I$13:I$293)</f>
        <v>#VALUE!</v>
      </c>
      <c r="H74" s="1121" t="e">
        <f t="shared" si="4"/>
        <v>#VALUE!</v>
      </c>
      <c r="I74" s="241">
        <v>515</v>
      </c>
      <c r="J74" s="242">
        <v>56.668999999999997</v>
      </c>
      <c r="K74" s="243">
        <f t="shared" si="5"/>
        <v>29184.535</v>
      </c>
      <c r="L74" s="1122" t="e">
        <f t="shared" si="6"/>
        <v>#VALUE!</v>
      </c>
      <c r="M74" s="1122" t="e">
        <f t="shared" si="7"/>
        <v>#VALUE!</v>
      </c>
      <c r="N74" s="1073"/>
      <c r="P74" s="1069"/>
      <c r="Q74" s="1069"/>
      <c r="R74" s="1069"/>
      <c r="S74" s="1069"/>
      <c r="T74" s="1069"/>
      <c r="U74" s="1069"/>
      <c r="V74" s="1069"/>
      <c r="W74" s="1069"/>
      <c r="X74" s="1069"/>
      <c r="Y74" s="1069"/>
      <c r="Z74" s="1069"/>
      <c r="AA74" s="1069"/>
      <c r="AB74" s="1069"/>
      <c r="AC74" s="1069"/>
      <c r="AD74" s="1069"/>
    </row>
    <row r="75" spans="1:30" ht="14.25" customHeight="1" x14ac:dyDescent="0.25">
      <c r="A75" s="1118">
        <v>50</v>
      </c>
      <c r="B75" s="596" t="s">
        <v>126</v>
      </c>
      <c r="C75" s="1119" t="s">
        <v>568</v>
      </c>
      <c r="D75" s="1120" t="e">
        <f>SUMIF('[6]OUTAGE_NR-1_Septmber-17'!$C$13:$C$293,"="&amp;VLOOKUP($C75,'[6]OUTAGE_NR-1_Septmber-17'!$C$13:$I$293,1,FALSE),'[6]OUTAGE_NR-1_Septmber-17'!F$13:F$293)</f>
        <v>#VALUE!</v>
      </c>
      <c r="E75" s="1120" t="e">
        <f>SUMIF('[6]OUTAGE_NR-1_Septmber-17'!$C$13:$C$293,"="&amp;VLOOKUP($C75,'[6]OUTAGE_NR-1_Septmber-17'!$C$13:$I$293,1,FALSE),'[6]OUTAGE_NR-1_Septmber-17'!G$13:G$293)</f>
        <v>#VALUE!</v>
      </c>
      <c r="F75" s="1120" t="e">
        <f>SUMIF('[6]OUTAGE_NR-1_Septmber-17'!$C$13:$C$293,"="&amp;VLOOKUP($C75,'[6]OUTAGE_NR-1_Septmber-17'!$C$13:$I$293,1,FALSE),'[6]OUTAGE_NR-1_Septmber-17'!H$13:H$293)</f>
        <v>#VALUE!</v>
      </c>
      <c r="G75" s="1120" t="e">
        <f>SUMIF('[6]OUTAGE_NR-1_Septmber-17'!$C$13:$C$293,"="&amp;VLOOKUP($C75,'[6]OUTAGE_NR-1_Septmber-17'!$C$13:$I$293,1,FALSE),'[6]OUTAGE_NR-1_Septmber-17'!I$13:I$293)</f>
        <v>#VALUE!</v>
      </c>
      <c r="H75" s="1121" t="e">
        <f t="shared" si="4"/>
        <v>#VALUE!</v>
      </c>
      <c r="I75" s="241">
        <v>515</v>
      </c>
      <c r="J75" s="242">
        <v>56.668999999999997</v>
      </c>
      <c r="K75" s="243">
        <f t="shared" si="5"/>
        <v>29184.535</v>
      </c>
      <c r="L75" s="1122" t="e">
        <f t="shared" si="6"/>
        <v>#VALUE!</v>
      </c>
      <c r="M75" s="1122" t="e">
        <f t="shared" si="7"/>
        <v>#VALUE!</v>
      </c>
      <c r="N75" s="1073"/>
      <c r="P75" s="1069"/>
      <c r="Q75" s="1069"/>
      <c r="R75" s="1069"/>
      <c r="S75" s="1069"/>
      <c r="T75" s="1069"/>
      <c r="U75" s="1069"/>
      <c r="V75" s="1069"/>
      <c r="W75" s="1069"/>
      <c r="X75" s="1069"/>
      <c r="Y75" s="1069"/>
      <c r="Z75" s="1069"/>
      <c r="AA75" s="1069"/>
      <c r="AB75" s="1069"/>
      <c r="AC75" s="1069"/>
      <c r="AD75" s="1069"/>
    </row>
    <row r="76" spans="1:30" ht="14.25" customHeight="1" x14ac:dyDescent="0.25">
      <c r="A76" s="1118">
        <v>51</v>
      </c>
      <c r="B76" s="596" t="s">
        <v>162</v>
      </c>
      <c r="C76" s="1119" t="s">
        <v>163</v>
      </c>
      <c r="D76" s="1120" t="e">
        <f>SUMIF('[6]OUTAGE_NR-1_Septmber-17'!$C$13:$C$293,"="&amp;VLOOKUP($C76,'[6]OUTAGE_NR-1_Septmber-17'!$C$13:$I$293,1,FALSE),'[6]OUTAGE_NR-1_Septmber-17'!F$13:F$293)</f>
        <v>#VALUE!</v>
      </c>
      <c r="E76" s="1120" t="e">
        <f>SUMIF('[6]OUTAGE_NR-1_Septmber-17'!$C$13:$C$293,"="&amp;VLOOKUP($C76,'[6]OUTAGE_NR-1_Septmber-17'!$C$13:$I$293,1,FALSE),'[6]OUTAGE_NR-1_Septmber-17'!G$13:G$293)</f>
        <v>#VALUE!</v>
      </c>
      <c r="F76" s="1120" t="e">
        <f>SUMIF('[6]OUTAGE_NR-1_Septmber-17'!$C$13:$C$293,"="&amp;VLOOKUP($C76,'[6]OUTAGE_NR-1_Septmber-17'!$C$13:$I$293,1,FALSE),'[6]OUTAGE_NR-1_Septmber-17'!H$13:H$293)</f>
        <v>#VALUE!</v>
      </c>
      <c r="G76" s="1120" t="e">
        <f>SUMIF('[6]OUTAGE_NR-1_Septmber-17'!$C$13:$C$293,"="&amp;VLOOKUP($C76,'[6]OUTAGE_NR-1_Septmber-17'!$C$13:$I$293,1,FALSE),'[6]OUTAGE_NR-1_Septmber-17'!I$13:I$293)</f>
        <v>#VALUE!</v>
      </c>
      <c r="H76" s="1121" t="e">
        <f t="shared" si="4"/>
        <v>#VALUE!</v>
      </c>
      <c r="I76" s="241">
        <v>605</v>
      </c>
      <c r="J76" s="242">
        <v>113.12</v>
      </c>
      <c r="K76" s="243">
        <f t="shared" si="5"/>
        <v>68437.600000000006</v>
      </c>
      <c r="L76" s="1122" t="e">
        <f t="shared" si="6"/>
        <v>#VALUE!</v>
      </c>
      <c r="M76" s="1122" t="e">
        <f t="shared" si="7"/>
        <v>#VALUE!</v>
      </c>
      <c r="N76" s="1073"/>
      <c r="P76" s="1069"/>
      <c r="Q76" s="1069"/>
      <c r="R76" s="1069"/>
      <c r="S76" s="1069"/>
      <c r="T76" s="1069"/>
      <c r="U76" s="1069"/>
      <c r="V76" s="1069"/>
      <c r="W76" s="1069"/>
      <c r="X76" s="1069"/>
      <c r="Y76" s="1069"/>
      <c r="Z76" s="1069"/>
      <c r="AA76" s="1069"/>
      <c r="AB76" s="1069"/>
      <c r="AC76" s="1069"/>
      <c r="AD76" s="1069"/>
    </row>
    <row r="77" spans="1:30" ht="14.25" customHeight="1" x14ac:dyDescent="0.25">
      <c r="A77" s="1118">
        <v>52</v>
      </c>
      <c r="B77" s="596" t="s">
        <v>164</v>
      </c>
      <c r="C77" s="1119" t="s">
        <v>165</v>
      </c>
      <c r="D77" s="1120" t="e">
        <f>SUMIF('[6]OUTAGE_NR-1_Septmber-17'!$C$13:$C$293,"="&amp;VLOOKUP($C77,'[6]OUTAGE_NR-1_Septmber-17'!$C$13:$I$293,1,FALSE),'[6]OUTAGE_NR-1_Septmber-17'!F$13:F$293)</f>
        <v>#VALUE!</v>
      </c>
      <c r="E77" s="1120" t="e">
        <f>SUMIF('[6]OUTAGE_NR-1_Septmber-17'!$C$13:$C$293,"="&amp;VLOOKUP($C77,'[6]OUTAGE_NR-1_Septmber-17'!$C$13:$I$293,1,FALSE),'[6]OUTAGE_NR-1_Septmber-17'!G$13:G$293)</f>
        <v>#VALUE!</v>
      </c>
      <c r="F77" s="1120" t="e">
        <f>SUMIF('[6]OUTAGE_NR-1_Septmber-17'!$C$13:$C$293,"="&amp;VLOOKUP($C77,'[6]OUTAGE_NR-1_Septmber-17'!$C$13:$I$293,1,FALSE),'[6]OUTAGE_NR-1_Septmber-17'!H$13:H$293)</f>
        <v>#VALUE!</v>
      </c>
      <c r="G77" s="1120" t="e">
        <f>SUMIF('[6]OUTAGE_NR-1_Septmber-17'!$C$13:$C$293,"="&amp;VLOOKUP($C77,'[6]OUTAGE_NR-1_Septmber-17'!$C$13:$I$293,1,FALSE),'[6]OUTAGE_NR-1_Septmber-17'!I$13:I$293)</f>
        <v>#VALUE!</v>
      </c>
      <c r="H77" s="1121" t="e">
        <f t="shared" si="4"/>
        <v>#VALUE!</v>
      </c>
      <c r="I77" s="241">
        <v>385</v>
      </c>
      <c r="J77" s="242">
        <v>113.12</v>
      </c>
      <c r="K77" s="243">
        <f t="shared" si="5"/>
        <v>43551.200000000004</v>
      </c>
      <c r="L77" s="1122" t="e">
        <f t="shared" si="6"/>
        <v>#VALUE!</v>
      </c>
      <c r="M77" s="1122" t="e">
        <f t="shared" si="7"/>
        <v>#VALUE!</v>
      </c>
      <c r="N77" s="1073"/>
      <c r="P77" s="1069"/>
      <c r="Q77" s="1069"/>
      <c r="R77" s="1069"/>
      <c r="S77" s="1069"/>
      <c r="T77" s="1069"/>
      <c r="U77" s="1069"/>
      <c r="V77" s="1069"/>
      <c r="W77" s="1069"/>
      <c r="X77" s="1069"/>
      <c r="Y77" s="1069"/>
      <c r="Z77" s="1069"/>
      <c r="AA77" s="1069"/>
      <c r="AB77" s="1069"/>
      <c r="AC77" s="1069"/>
      <c r="AD77" s="1069"/>
    </row>
    <row r="78" spans="1:30" ht="14.25" customHeight="1" x14ac:dyDescent="0.25">
      <c r="A78" s="1118">
        <v>53</v>
      </c>
      <c r="B78" s="596" t="s">
        <v>166</v>
      </c>
      <c r="C78" s="1119" t="s">
        <v>167</v>
      </c>
      <c r="D78" s="1120" t="e">
        <f>SUMIF('[6]OUTAGE_NR-1_Septmber-17'!$C$13:$C$293,"="&amp;VLOOKUP($C78,'[6]OUTAGE_NR-1_Septmber-17'!$C$13:$I$293,1,FALSE),'[6]OUTAGE_NR-1_Septmber-17'!F$13:F$293)</f>
        <v>#VALUE!</v>
      </c>
      <c r="E78" s="1120" t="e">
        <f>SUMIF('[6]OUTAGE_NR-1_Septmber-17'!$C$13:$C$293,"="&amp;VLOOKUP($C78,'[6]OUTAGE_NR-1_Septmber-17'!$C$13:$I$293,1,FALSE),'[6]OUTAGE_NR-1_Septmber-17'!G$13:G$293)</f>
        <v>#VALUE!</v>
      </c>
      <c r="F78" s="1120" t="e">
        <f>SUMIF('[6]OUTAGE_NR-1_Septmber-17'!$C$13:$C$293,"="&amp;VLOOKUP($C78,'[6]OUTAGE_NR-1_Septmber-17'!$C$13:$I$293,1,FALSE),'[6]OUTAGE_NR-1_Septmber-17'!H$13:H$293)</f>
        <v>#VALUE!</v>
      </c>
      <c r="G78" s="1120" t="e">
        <f>SUMIF('[6]OUTAGE_NR-1_Septmber-17'!$C$13:$C$293,"="&amp;VLOOKUP($C78,'[6]OUTAGE_NR-1_Septmber-17'!$C$13:$I$293,1,FALSE),'[6]OUTAGE_NR-1_Septmber-17'!I$13:I$293)</f>
        <v>#VALUE!</v>
      </c>
      <c r="H78" s="1121" t="e">
        <f t="shared" si="4"/>
        <v>#VALUE!</v>
      </c>
      <c r="I78" s="241">
        <v>687</v>
      </c>
      <c r="J78" s="242">
        <v>6.1059999999999999</v>
      </c>
      <c r="K78" s="243">
        <f t="shared" si="5"/>
        <v>4194.8220000000001</v>
      </c>
      <c r="L78" s="1122" t="e">
        <f t="shared" si="6"/>
        <v>#VALUE!</v>
      </c>
      <c r="M78" s="1122" t="e">
        <f t="shared" si="7"/>
        <v>#VALUE!</v>
      </c>
      <c r="N78" s="1073"/>
      <c r="P78" s="1069"/>
      <c r="Q78" s="1069"/>
      <c r="R78" s="1069"/>
      <c r="S78" s="1069"/>
      <c r="T78" s="1069"/>
      <c r="U78" s="1069"/>
      <c r="V78" s="1069"/>
      <c r="W78" s="1069"/>
      <c r="X78" s="1069"/>
      <c r="Y78" s="1069"/>
      <c r="Z78" s="1069"/>
      <c r="AA78" s="1069"/>
      <c r="AB78" s="1069"/>
      <c r="AC78" s="1069"/>
      <c r="AD78" s="1069"/>
    </row>
    <row r="79" spans="1:30" ht="14.25" customHeight="1" x14ac:dyDescent="0.25">
      <c r="A79" s="1118">
        <v>54</v>
      </c>
      <c r="B79" s="596" t="s">
        <v>170</v>
      </c>
      <c r="C79" s="1119" t="s">
        <v>171</v>
      </c>
      <c r="D79" s="1120" t="e">
        <f>SUMIF('[6]OUTAGE_NR-1_Septmber-17'!$C$13:$C$293,"="&amp;VLOOKUP($C79,'[6]OUTAGE_NR-1_Septmber-17'!$C$13:$I$293,1,FALSE),'[6]OUTAGE_NR-1_Septmber-17'!F$13:F$293)</f>
        <v>#VALUE!</v>
      </c>
      <c r="E79" s="1120" t="e">
        <f>SUMIF('[6]OUTAGE_NR-1_Septmber-17'!$C$13:$C$293,"="&amp;VLOOKUP($C79,'[6]OUTAGE_NR-1_Septmber-17'!$C$13:$I$293,1,FALSE),'[6]OUTAGE_NR-1_Septmber-17'!G$13:G$293)</f>
        <v>#VALUE!</v>
      </c>
      <c r="F79" s="1120" t="e">
        <f>SUMIF('[6]OUTAGE_NR-1_Septmber-17'!$C$13:$C$293,"="&amp;VLOOKUP($C79,'[6]OUTAGE_NR-1_Septmber-17'!$C$13:$I$293,1,FALSE),'[6]OUTAGE_NR-1_Septmber-17'!H$13:H$293)</f>
        <v>#VALUE!</v>
      </c>
      <c r="G79" s="1120" t="e">
        <f>SUMIF('[6]OUTAGE_NR-1_Septmber-17'!$C$13:$C$293,"="&amp;VLOOKUP($C79,'[6]OUTAGE_NR-1_Septmber-17'!$C$13:$I$293,1,FALSE),'[6]OUTAGE_NR-1_Septmber-17'!I$13:I$293)</f>
        <v>#VALUE!</v>
      </c>
      <c r="H79" s="1121" t="e">
        <f t="shared" si="4"/>
        <v>#VALUE!</v>
      </c>
      <c r="I79" s="241">
        <v>687</v>
      </c>
      <c r="J79" s="242">
        <v>6.1059999999999999</v>
      </c>
      <c r="K79" s="243">
        <f t="shared" si="5"/>
        <v>4194.8220000000001</v>
      </c>
      <c r="L79" s="1122" t="e">
        <f t="shared" si="6"/>
        <v>#VALUE!</v>
      </c>
      <c r="M79" s="1122" t="e">
        <f t="shared" si="7"/>
        <v>#VALUE!</v>
      </c>
      <c r="N79" s="1073"/>
      <c r="P79" s="1069"/>
      <c r="Q79" s="1069"/>
      <c r="R79" s="1069"/>
      <c r="S79" s="1069"/>
      <c r="T79" s="1069"/>
      <c r="U79" s="1069"/>
      <c r="V79" s="1069"/>
      <c r="W79" s="1069"/>
      <c r="X79" s="1069"/>
      <c r="Y79" s="1069"/>
      <c r="Z79" s="1069"/>
      <c r="AA79" s="1069"/>
      <c r="AB79" s="1069"/>
      <c r="AC79" s="1069"/>
      <c r="AD79" s="1069"/>
    </row>
    <row r="80" spans="1:30" ht="14.25" customHeight="1" x14ac:dyDescent="0.25">
      <c r="A80" s="1118">
        <v>55</v>
      </c>
      <c r="B80" s="596" t="s">
        <v>172</v>
      </c>
      <c r="C80" s="1119" t="s">
        <v>173</v>
      </c>
      <c r="D80" s="1120" t="e">
        <f>SUMIF('[6]OUTAGE_NR-1_Septmber-17'!$C$13:$C$293,"="&amp;VLOOKUP($C80,'[6]OUTAGE_NR-1_Septmber-17'!$C$13:$I$293,1,FALSE),'[6]OUTAGE_NR-1_Septmber-17'!F$13:F$293)</f>
        <v>#VALUE!</v>
      </c>
      <c r="E80" s="1120" t="e">
        <f>SUMIF('[6]OUTAGE_NR-1_Septmber-17'!$C$13:$C$293,"="&amp;VLOOKUP($C80,'[6]OUTAGE_NR-1_Septmber-17'!$C$13:$I$293,1,FALSE),'[6]OUTAGE_NR-1_Septmber-17'!G$13:G$293)</f>
        <v>#VALUE!</v>
      </c>
      <c r="F80" s="1120" t="e">
        <f>SUMIF('[6]OUTAGE_NR-1_Septmber-17'!$C$13:$C$293,"="&amp;VLOOKUP($C80,'[6]OUTAGE_NR-1_Septmber-17'!$C$13:$I$293,1,FALSE),'[6]OUTAGE_NR-1_Septmber-17'!H$13:H$293)</f>
        <v>#VALUE!</v>
      </c>
      <c r="G80" s="1120" t="e">
        <f>SUMIF('[6]OUTAGE_NR-1_Septmber-17'!$C$13:$C$293,"="&amp;VLOOKUP($C80,'[6]OUTAGE_NR-1_Septmber-17'!$C$13:$I$293,1,FALSE),'[6]OUTAGE_NR-1_Septmber-17'!I$13:I$293)</f>
        <v>#VALUE!</v>
      </c>
      <c r="H80" s="1121" t="e">
        <f t="shared" si="4"/>
        <v>#VALUE!</v>
      </c>
      <c r="I80" s="241">
        <v>687</v>
      </c>
      <c r="J80" s="242">
        <v>6.782</v>
      </c>
      <c r="K80" s="243">
        <f t="shared" si="5"/>
        <v>4659.2340000000004</v>
      </c>
      <c r="L80" s="1122" t="e">
        <f t="shared" si="6"/>
        <v>#VALUE!</v>
      </c>
      <c r="M80" s="1122" t="e">
        <f t="shared" si="7"/>
        <v>#VALUE!</v>
      </c>
      <c r="N80" s="1073"/>
      <c r="P80" s="1069"/>
      <c r="Q80" s="1069"/>
      <c r="R80" s="1069"/>
      <c r="S80" s="1069"/>
      <c r="T80" s="1069"/>
      <c r="U80" s="1069"/>
      <c r="V80" s="1069"/>
      <c r="W80" s="1069"/>
      <c r="X80" s="1069"/>
      <c r="Y80" s="1069"/>
      <c r="Z80" s="1069"/>
      <c r="AA80" s="1069"/>
      <c r="AB80" s="1069"/>
      <c r="AC80" s="1069"/>
      <c r="AD80" s="1069"/>
    </row>
    <row r="81" spans="1:30" ht="14.25" customHeight="1" x14ac:dyDescent="0.25">
      <c r="A81" s="1118">
        <v>56</v>
      </c>
      <c r="B81" s="596" t="s">
        <v>174</v>
      </c>
      <c r="C81" s="1119" t="s">
        <v>175</v>
      </c>
      <c r="D81" s="1120" t="e">
        <f>SUMIF('[6]OUTAGE_NR-1_Septmber-17'!$C$13:$C$293,"="&amp;VLOOKUP($C81,'[6]OUTAGE_NR-1_Septmber-17'!$C$13:$I$293,1,FALSE),'[6]OUTAGE_NR-1_Septmber-17'!F$13:F$293)</f>
        <v>#VALUE!</v>
      </c>
      <c r="E81" s="1120" t="e">
        <f>SUMIF('[6]OUTAGE_NR-1_Septmber-17'!$C$13:$C$293,"="&amp;VLOOKUP($C81,'[6]OUTAGE_NR-1_Septmber-17'!$C$13:$I$293,1,FALSE),'[6]OUTAGE_NR-1_Septmber-17'!G$13:G$293)</f>
        <v>#VALUE!</v>
      </c>
      <c r="F81" s="1120" t="e">
        <f>SUMIF('[6]OUTAGE_NR-1_Septmber-17'!$C$13:$C$293,"="&amp;VLOOKUP($C81,'[6]OUTAGE_NR-1_Septmber-17'!$C$13:$I$293,1,FALSE),'[6]OUTAGE_NR-1_Septmber-17'!H$13:H$293)</f>
        <v>#VALUE!</v>
      </c>
      <c r="G81" s="1120" t="e">
        <f>SUMIF('[6]OUTAGE_NR-1_Septmber-17'!$C$13:$C$293,"="&amp;VLOOKUP($C81,'[6]OUTAGE_NR-1_Septmber-17'!$C$13:$I$293,1,FALSE),'[6]OUTAGE_NR-1_Septmber-17'!I$13:I$293)</f>
        <v>#VALUE!</v>
      </c>
      <c r="H81" s="1121" t="e">
        <f t="shared" si="4"/>
        <v>#VALUE!</v>
      </c>
      <c r="I81" s="241">
        <v>687</v>
      </c>
      <c r="J81" s="242">
        <v>6.782</v>
      </c>
      <c r="K81" s="243">
        <f t="shared" si="5"/>
        <v>4659.2340000000004</v>
      </c>
      <c r="L81" s="1122" t="e">
        <f t="shared" si="6"/>
        <v>#VALUE!</v>
      </c>
      <c r="M81" s="1122" t="e">
        <f t="shared" si="7"/>
        <v>#VALUE!</v>
      </c>
      <c r="N81" s="1073"/>
      <c r="P81" s="1069"/>
      <c r="Q81" s="1069"/>
      <c r="R81" s="1069"/>
      <c r="S81" s="1069"/>
      <c r="T81" s="1069"/>
      <c r="U81" s="1069"/>
      <c r="V81" s="1069"/>
      <c r="W81" s="1069"/>
      <c r="X81" s="1069"/>
      <c r="Y81" s="1069"/>
      <c r="Z81" s="1069"/>
      <c r="AA81" s="1069"/>
      <c r="AB81" s="1069"/>
      <c r="AC81" s="1069"/>
      <c r="AD81" s="1069"/>
    </row>
    <row r="82" spans="1:30" ht="14.25" customHeight="1" x14ac:dyDescent="0.25">
      <c r="A82" s="1118">
        <v>57</v>
      </c>
      <c r="B82" s="596" t="s">
        <v>179</v>
      </c>
      <c r="C82" s="1119" t="s">
        <v>180</v>
      </c>
      <c r="D82" s="1120" t="e">
        <f>SUMIF('[6]OUTAGE_NR-1_Septmber-17'!$C$13:$C$293,"="&amp;VLOOKUP($C82,'[6]OUTAGE_NR-1_Septmber-17'!$C$13:$I$293,1,FALSE),'[6]OUTAGE_NR-1_Septmber-17'!F$13:F$293)</f>
        <v>#VALUE!</v>
      </c>
      <c r="E82" s="1120" t="e">
        <f>SUMIF('[6]OUTAGE_NR-1_Septmber-17'!$C$13:$C$293,"="&amp;VLOOKUP($C82,'[6]OUTAGE_NR-1_Septmber-17'!$C$13:$I$293,1,FALSE),'[6]OUTAGE_NR-1_Septmber-17'!G$13:G$293)</f>
        <v>#VALUE!</v>
      </c>
      <c r="F82" s="1120" t="e">
        <f>SUMIF('[6]OUTAGE_NR-1_Septmber-17'!$C$13:$C$293,"="&amp;VLOOKUP($C82,'[6]OUTAGE_NR-1_Septmber-17'!$C$13:$I$293,1,FALSE),'[6]OUTAGE_NR-1_Septmber-17'!H$13:H$293)</f>
        <v>#VALUE!</v>
      </c>
      <c r="G82" s="1120" t="e">
        <f>SUMIF('[6]OUTAGE_NR-1_Septmber-17'!$C$13:$C$293,"="&amp;VLOOKUP($C82,'[6]OUTAGE_NR-1_Septmber-17'!$C$13:$I$293,1,FALSE),'[6]OUTAGE_NR-1_Septmber-17'!I$13:I$293)</f>
        <v>#VALUE!</v>
      </c>
      <c r="H82" s="1121" t="e">
        <f t="shared" si="4"/>
        <v>#VALUE!</v>
      </c>
      <c r="I82" s="241">
        <v>225</v>
      </c>
      <c r="J82" s="242">
        <v>201.2</v>
      </c>
      <c r="K82" s="243">
        <f t="shared" si="5"/>
        <v>45270</v>
      </c>
      <c r="L82" s="1122" t="e">
        <f t="shared" si="6"/>
        <v>#VALUE!</v>
      </c>
      <c r="M82" s="1122" t="e">
        <f t="shared" si="7"/>
        <v>#VALUE!</v>
      </c>
      <c r="N82" s="1073"/>
      <c r="P82" s="1069"/>
      <c r="Q82" s="1069"/>
      <c r="R82" s="1069"/>
      <c r="S82" s="1069"/>
      <c r="T82" s="1069"/>
      <c r="U82" s="1069"/>
      <c r="V82" s="1069"/>
      <c r="W82" s="1069"/>
      <c r="X82" s="1069"/>
      <c r="Y82" s="1069"/>
      <c r="Z82" s="1069"/>
      <c r="AA82" s="1069"/>
      <c r="AB82" s="1069"/>
      <c r="AC82" s="1069"/>
      <c r="AD82" s="1069"/>
    </row>
    <row r="83" spans="1:30" ht="14.25" customHeight="1" x14ac:dyDescent="0.25">
      <c r="A83" s="1118">
        <v>58</v>
      </c>
      <c r="B83" s="1125" t="s">
        <v>181</v>
      </c>
      <c r="C83" s="1126" t="s">
        <v>182</v>
      </c>
      <c r="D83" s="1120" t="e">
        <f>SUMIF('[6]OUTAGE_NR-1_Septmber-17'!$C$13:$C$293,"="&amp;VLOOKUP($C83,'[6]OUTAGE_NR-1_Septmber-17'!$C$13:$I$293,1,FALSE),'[6]OUTAGE_NR-1_Septmber-17'!F$13:F$293)</f>
        <v>#VALUE!</v>
      </c>
      <c r="E83" s="1120" t="e">
        <f>SUMIF('[6]OUTAGE_NR-1_Septmber-17'!$C$13:$C$293,"="&amp;VLOOKUP($C83,'[6]OUTAGE_NR-1_Septmber-17'!$C$13:$I$293,1,FALSE),'[6]OUTAGE_NR-1_Septmber-17'!G$13:G$293)</f>
        <v>#VALUE!</v>
      </c>
      <c r="F83" s="1120" t="e">
        <f>SUMIF('[6]OUTAGE_NR-1_Septmber-17'!$C$13:$C$293,"="&amp;VLOOKUP($C83,'[6]OUTAGE_NR-1_Septmber-17'!$C$13:$I$293,1,FALSE),'[6]OUTAGE_NR-1_Septmber-17'!H$13:H$293)</f>
        <v>#VALUE!</v>
      </c>
      <c r="G83" s="1120" t="e">
        <f>SUMIF('[6]OUTAGE_NR-1_Septmber-17'!$C$13:$C$293,"="&amp;VLOOKUP($C83,'[6]OUTAGE_NR-1_Septmber-17'!$C$13:$I$293,1,FALSE),'[6]OUTAGE_NR-1_Septmber-17'!I$13:I$293)</f>
        <v>#VALUE!</v>
      </c>
      <c r="H83" s="1121" t="e">
        <f t="shared" si="4"/>
        <v>#VALUE!</v>
      </c>
      <c r="I83" s="241">
        <v>515</v>
      </c>
      <c r="J83" s="242">
        <v>71.03</v>
      </c>
      <c r="K83" s="243">
        <f t="shared" si="5"/>
        <v>36580.449999999997</v>
      </c>
      <c r="L83" s="1122" t="e">
        <f t="shared" si="6"/>
        <v>#VALUE!</v>
      </c>
      <c r="M83" s="1122" t="e">
        <f t="shared" si="7"/>
        <v>#VALUE!</v>
      </c>
      <c r="N83" s="1073"/>
      <c r="P83" s="1069"/>
      <c r="Q83" s="1069"/>
      <c r="R83" s="1069"/>
      <c r="S83" s="1069"/>
      <c r="T83" s="1069"/>
      <c r="U83" s="1069"/>
      <c r="V83" s="1069"/>
      <c r="W83" s="1069"/>
      <c r="X83" s="1069"/>
      <c r="Y83" s="1069"/>
      <c r="Z83" s="1069"/>
      <c r="AA83" s="1069"/>
      <c r="AB83" s="1069"/>
      <c r="AC83" s="1069"/>
      <c r="AD83" s="1069"/>
    </row>
    <row r="84" spans="1:30" ht="14.25" customHeight="1" x14ac:dyDescent="0.25">
      <c r="A84" s="1118">
        <v>59</v>
      </c>
      <c r="B84" s="596" t="s">
        <v>183</v>
      </c>
      <c r="C84" s="1119" t="s">
        <v>184</v>
      </c>
      <c r="D84" s="1120" t="e">
        <f>SUMIF('[6]OUTAGE_NR-1_Septmber-17'!$C$13:$C$293,"="&amp;VLOOKUP($C84,'[6]OUTAGE_NR-1_Septmber-17'!$C$13:$I$293,1,FALSE),'[6]OUTAGE_NR-1_Septmber-17'!F$13:F$293)</f>
        <v>#VALUE!</v>
      </c>
      <c r="E84" s="1120" t="e">
        <f>SUMIF('[6]OUTAGE_NR-1_Septmber-17'!$C$13:$C$293,"="&amp;VLOOKUP($C84,'[6]OUTAGE_NR-1_Septmber-17'!$C$13:$I$293,1,FALSE),'[6]OUTAGE_NR-1_Septmber-17'!G$13:G$293)</f>
        <v>#VALUE!</v>
      </c>
      <c r="F84" s="1120" t="e">
        <f>SUMIF('[6]OUTAGE_NR-1_Septmber-17'!$C$13:$C$293,"="&amp;VLOOKUP($C84,'[6]OUTAGE_NR-1_Septmber-17'!$C$13:$I$293,1,FALSE),'[6]OUTAGE_NR-1_Septmber-17'!H$13:H$293)</f>
        <v>#VALUE!</v>
      </c>
      <c r="G84" s="1120" t="e">
        <f>SUMIF('[6]OUTAGE_NR-1_Septmber-17'!$C$13:$C$293,"="&amp;VLOOKUP($C84,'[6]OUTAGE_NR-1_Septmber-17'!$C$13:$I$293,1,FALSE),'[6]OUTAGE_NR-1_Septmber-17'!I$13:I$293)</f>
        <v>#VALUE!</v>
      </c>
      <c r="H84" s="1121" t="e">
        <f t="shared" si="4"/>
        <v>#VALUE!</v>
      </c>
      <c r="I84" s="241">
        <v>515</v>
      </c>
      <c r="J84" s="242">
        <v>187.965</v>
      </c>
      <c r="K84" s="243">
        <f t="shared" si="5"/>
        <v>96801.975000000006</v>
      </c>
      <c r="L84" s="1122" t="e">
        <f t="shared" si="6"/>
        <v>#VALUE!</v>
      </c>
      <c r="M84" s="1122" t="e">
        <f t="shared" si="7"/>
        <v>#VALUE!</v>
      </c>
      <c r="N84" s="1073"/>
      <c r="P84" s="1069"/>
      <c r="Q84" s="1069"/>
      <c r="R84" s="1069"/>
      <c r="S84" s="1069"/>
      <c r="T84" s="1069"/>
      <c r="U84" s="1069"/>
      <c r="V84" s="1069"/>
      <c r="W84" s="1069"/>
      <c r="X84" s="1069"/>
      <c r="Y84" s="1069"/>
      <c r="Z84" s="1069"/>
      <c r="AA84" s="1069"/>
      <c r="AB84" s="1069"/>
      <c r="AC84" s="1069"/>
      <c r="AD84" s="1069"/>
    </row>
    <row r="85" spans="1:30" ht="14.25" customHeight="1" x14ac:dyDescent="0.25">
      <c r="A85" s="1118">
        <v>60</v>
      </c>
      <c r="B85" s="596" t="s">
        <v>185</v>
      </c>
      <c r="C85" s="1119" t="s">
        <v>186</v>
      </c>
      <c r="D85" s="1120" t="e">
        <f>SUMIF('[6]OUTAGE_NR-1_Septmber-17'!$C$13:$C$293,"="&amp;VLOOKUP($C85,'[6]OUTAGE_NR-1_Septmber-17'!$C$13:$I$293,1,FALSE),'[6]OUTAGE_NR-1_Septmber-17'!F$13:F$293)</f>
        <v>#VALUE!</v>
      </c>
      <c r="E85" s="1120" t="e">
        <f>SUMIF('[6]OUTAGE_NR-1_Septmber-17'!$C$13:$C$293,"="&amp;VLOOKUP($C85,'[6]OUTAGE_NR-1_Septmber-17'!$C$13:$I$293,1,FALSE),'[6]OUTAGE_NR-1_Septmber-17'!G$13:G$293)</f>
        <v>#VALUE!</v>
      </c>
      <c r="F85" s="1120" t="e">
        <f>SUMIF('[6]OUTAGE_NR-1_Septmber-17'!$C$13:$C$293,"="&amp;VLOOKUP($C85,'[6]OUTAGE_NR-1_Septmber-17'!$C$13:$I$293,1,FALSE),'[6]OUTAGE_NR-1_Septmber-17'!H$13:H$293)</f>
        <v>#VALUE!</v>
      </c>
      <c r="G85" s="1120" t="e">
        <f>SUMIF('[6]OUTAGE_NR-1_Septmber-17'!$C$13:$C$293,"="&amp;VLOOKUP($C85,'[6]OUTAGE_NR-1_Septmber-17'!$C$13:$I$293,1,FALSE),'[6]OUTAGE_NR-1_Septmber-17'!I$13:I$293)</f>
        <v>#VALUE!</v>
      </c>
      <c r="H85" s="1121" t="e">
        <f t="shared" si="4"/>
        <v>#VALUE!</v>
      </c>
      <c r="I85" s="241">
        <v>395</v>
      </c>
      <c r="J85" s="242">
        <v>198.54</v>
      </c>
      <c r="K85" s="243">
        <f t="shared" si="5"/>
        <v>78423.3</v>
      </c>
      <c r="L85" s="1122" t="e">
        <f t="shared" si="6"/>
        <v>#VALUE!</v>
      </c>
      <c r="M85" s="1122" t="e">
        <f t="shared" si="7"/>
        <v>#VALUE!</v>
      </c>
      <c r="N85" s="1073"/>
      <c r="P85" s="1069"/>
      <c r="Q85" s="1069"/>
      <c r="R85" s="1069"/>
      <c r="S85" s="1069"/>
      <c r="T85" s="1069"/>
      <c r="U85" s="1069"/>
      <c r="V85" s="1069"/>
      <c r="W85" s="1069"/>
      <c r="X85" s="1069"/>
      <c r="Y85" s="1069"/>
      <c r="Z85" s="1069"/>
      <c r="AA85" s="1069"/>
      <c r="AB85" s="1069"/>
      <c r="AC85" s="1069"/>
      <c r="AD85" s="1069"/>
    </row>
    <row r="86" spans="1:30" ht="14.25" customHeight="1" x14ac:dyDescent="0.25">
      <c r="A86" s="1118">
        <v>61</v>
      </c>
      <c r="B86" s="596" t="s">
        <v>187</v>
      </c>
      <c r="C86" s="1119" t="s">
        <v>188</v>
      </c>
      <c r="D86" s="1120" t="e">
        <f>SUMIF('[6]OUTAGE_NR-1_Septmber-17'!$C$13:$C$293,"="&amp;VLOOKUP($C86,'[6]OUTAGE_NR-1_Septmber-17'!$C$13:$I$293,1,FALSE),'[6]OUTAGE_NR-1_Septmber-17'!F$13:F$293)</f>
        <v>#VALUE!</v>
      </c>
      <c r="E86" s="1120" t="e">
        <f>SUMIF('[6]OUTAGE_NR-1_Septmber-17'!$C$13:$C$293,"="&amp;VLOOKUP($C86,'[6]OUTAGE_NR-1_Septmber-17'!$C$13:$I$293,1,FALSE),'[6]OUTAGE_NR-1_Septmber-17'!G$13:G$293)</f>
        <v>#VALUE!</v>
      </c>
      <c r="F86" s="1120" t="e">
        <f>SUMIF('[6]OUTAGE_NR-1_Septmber-17'!$C$13:$C$293,"="&amp;VLOOKUP($C86,'[6]OUTAGE_NR-1_Septmber-17'!$C$13:$I$293,1,FALSE),'[6]OUTAGE_NR-1_Septmber-17'!H$13:H$293)</f>
        <v>#VALUE!</v>
      </c>
      <c r="G86" s="1120" t="e">
        <f>SUMIF('[6]OUTAGE_NR-1_Septmber-17'!$C$13:$C$293,"="&amp;VLOOKUP($C86,'[6]OUTAGE_NR-1_Septmber-17'!$C$13:$I$293,1,FALSE),'[6]OUTAGE_NR-1_Septmber-17'!I$13:I$293)</f>
        <v>#VALUE!</v>
      </c>
      <c r="H86" s="1121" t="e">
        <f t="shared" si="4"/>
        <v>#VALUE!</v>
      </c>
      <c r="I86" s="241">
        <v>236</v>
      </c>
      <c r="J86" s="242">
        <v>233.70699999999999</v>
      </c>
      <c r="K86" s="243">
        <f t="shared" si="5"/>
        <v>55154.851999999999</v>
      </c>
      <c r="L86" s="1122" t="e">
        <f t="shared" si="6"/>
        <v>#VALUE!</v>
      </c>
      <c r="M86" s="1124" t="e">
        <f t="shared" si="7"/>
        <v>#VALUE!</v>
      </c>
      <c r="N86" s="1073"/>
      <c r="P86" s="1069"/>
      <c r="Q86" s="1069"/>
      <c r="R86" s="1069"/>
      <c r="S86" s="1069"/>
      <c r="T86" s="1069"/>
      <c r="U86" s="1069"/>
      <c r="V86" s="1069"/>
      <c r="W86" s="1069"/>
      <c r="X86" s="1069"/>
      <c r="Y86" s="1069"/>
      <c r="Z86" s="1069"/>
      <c r="AA86" s="1069"/>
      <c r="AB86" s="1069"/>
      <c r="AC86" s="1069"/>
      <c r="AD86" s="1069"/>
    </row>
    <row r="87" spans="1:30" ht="14.25" customHeight="1" x14ac:dyDescent="0.25">
      <c r="A87" s="1118">
        <v>62</v>
      </c>
      <c r="B87" s="596" t="s">
        <v>189</v>
      </c>
      <c r="C87" s="1119" t="s">
        <v>190</v>
      </c>
      <c r="D87" s="1120" t="e">
        <f>SUMIF('[6]OUTAGE_NR-1_Septmber-17'!$C$13:$C$293,"="&amp;VLOOKUP($C87,'[6]OUTAGE_NR-1_Septmber-17'!$C$13:$I$293,1,FALSE),'[6]OUTAGE_NR-1_Septmber-17'!F$13:F$293)</f>
        <v>#VALUE!</v>
      </c>
      <c r="E87" s="1120" t="e">
        <f>SUMIF('[6]OUTAGE_NR-1_Septmber-17'!$C$13:$C$293,"="&amp;VLOOKUP($C87,'[6]OUTAGE_NR-1_Septmber-17'!$C$13:$I$293,1,FALSE),'[6]OUTAGE_NR-1_Septmber-17'!G$13:G$293)</f>
        <v>#VALUE!</v>
      </c>
      <c r="F87" s="1120" t="e">
        <f>SUMIF('[6]OUTAGE_NR-1_Septmber-17'!$C$13:$C$293,"="&amp;VLOOKUP($C87,'[6]OUTAGE_NR-1_Septmber-17'!$C$13:$I$293,1,FALSE),'[6]OUTAGE_NR-1_Septmber-17'!H$13:H$293)</f>
        <v>#VALUE!</v>
      </c>
      <c r="G87" s="1120" t="e">
        <f>SUMIF('[6]OUTAGE_NR-1_Septmber-17'!$C$13:$C$293,"="&amp;VLOOKUP($C87,'[6]OUTAGE_NR-1_Septmber-17'!$C$13:$I$293,1,FALSE),'[6]OUTAGE_NR-1_Septmber-17'!I$13:I$293)</f>
        <v>#VALUE!</v>
      </c>
      <c r="H87" s="1121" t="e">
        <f t="shared" si="4"/>
        <v>#VALUE!</v>
      </c>
      <c r="I87" s="1130">
        <v>515</v>
      </c>
      <c r="J87" s="1131">
        <v>179.71100000000001</v>
      </c>
      <c r="K87" s="243">
        <f t="shared" si="5"/>
        <v>92551.165000000008</v>
      </c>
      <c r="L87" s="1122" t="e">
        <f t="shared" si="6"/>
        <v>#VALUE!</v>
      </c>
      <c r="M87" s="1124" t="e">
        <f t="shared" si="7"/>
        <v>#VALUE!</v>
      </c>
      <c r="N87" s="1073"/>
      <c r="P87" s="1069"/>
      <c r="Q87" s="1069"/>
      <c r="R87" s="1069"/>
      <c r="S87" s="1069"/>
      <c r="T87" s="1069"/>
      <c r="U87" s="1069"/>
      <c r="V87" s="1069"/>
      <c r="W87" s="1069"/>
      <c r="X87" s="1069"/>
      <c r="Y87" s="1069"/>
      <c r="Z87" s="1069"/>
      <c r="AA87" s="1069"/>
      <c r="AB87" s="1069"/>
      <c r="AC87" s="1069"/>
      <c r="AD87" s="1069"/>
    </row>
    <row r="88" spans="1:30" ht="14.25" customHeight="1" x14ac:dyDescent="0.25">
      <c r="A88" s="1118">
        <v>63</v>
      </c>
      <c r="B88" s="596" t="s">
        <v>191</v>
      </c>
      <c r="C88" s="1119" t="s">
        <v>192</v>
      </c>
      <c r="D88" s="1120" t="e">
        <f>SUMIF('[6]OUTAGE_NR-1_Septmber-17'!$C$13:$C$293,"="&amp;VLOOKUP($C88,'[6]OUTAGE_NR-1_Septmber-17'!$C$13:$I$293,1,FALSE),'[6]OUTAGE_NR-1_Septmber-17'!F$13:F$293)</f>
        <v>#VALUE!</v>
      </c>
      <c r="E88" s="1120" t="e">
        <f>SUMIF('[6]OUTAGE_NR-1_Septmber-17'!$C$13:$C$293,"="&amp;VLOOKUP($C88,'[6]OUTAGE_NR-1_Septmber-17'!$C$13:$I$293,1,FALSE),'[6]OUTAGE_NR-1_Septmber-17'!G$13:G$293)</f>
        <v>#VALUE!</v>
      </c>
      <c r="F88" s="1120" t="e">
        <f>SUMIF('[6]OUTAGE_NR-1_Septmber-17'!$C$13:$C$293,"="&amp;VLOOKUP($C88,'[6]OUTAGE_NR-1_Septmber-17'!$C$13:$I$293,1,FALSE),'[6]OUTAGE_NR-1_Septmber-17'!H$13:H$293)</f>
        <v>#VALUE!</v>
      </c>
      <c r="G88" s="1120" t="e">
        <f>SUMIF('[6]OUTAGE_NR-1_Septmber-17'!$C$13:$C$293,"="&amp;VLOOKUP($C88,'[6]OUTAGE_NR-1_Septmber-17'!$C$13:$I$293,1,FALSE),'[6]OUTAGE_NR-1_Septmber-17'!I$13:I$293)</f>
        <v>#VALUE!</v>
      </c>
      <c r="H88" s="1121" t="e">
        <f t="shared" si="4"/>
        <v>#VALUE!</v>
      </c>
      <c r="I88" s="241">
        <v>309</v>
      </c>
      <c r="J88" s="242">
        <v>255.56</v>
      </c>
      <c r="K88" s="243">
        <f t="shared" si="5"/>
        <v>78968.039999999994</v>
      </c>
      <c r="L88" s="1122" t="e">
        <f t="shared" si="6"/>
        <v>#VALUE!</v>
      </c>
      <c r="M88" s="1122" t="e">
        <f t="shared" si="7"/>
        <v>#VALUE!</v>
      </c>
      <c r="N88" s="1073"/>
      <c r="P88" s="1069"/>
      <c r="Q88" s="1069"/>
      <c r="R88" s="1069"/>
      <c r="S88" s="1069"/>
      <c r="T88" s="1069"/>
      <c r="U88" s="1069"/>
      <c r="V88" s="1069"/>
      <c r="W88" s="1069"/>
      <c r="X88" s="1069"/>
      <c r="Y88" s="1069"/>
      <c r="Z88" s="1069"/>
      <c r="AA88" s="1069"/>
      <c r="AB88" s="1069"/>
      <c r="AC88" s="1069"/>
      <c r="AD88" s="1069"/>
    </row>
    <row r="89" spans="1:30" ht="14.25" customHeight="1" x14ac:dyDescent="0.25">
      <c r="A89" s="1118">
        <v>64</v>
      </c>
      <c r="B89" s="596" t="s">
        <v>193</v>
      </c>
      <c r="C89" s="1119" t="s">
        <v>194</v>
      </c>
      <c r="D89" s="1120" t="e">
        <f>SUMIF('[6]OUTAGE_NR-1_Septmber-17'!$C$13:$C$293,"="&amp;VLOOKUP($C89,'[6]OUTAGE_NR-1_Septmber-17'!$C$13:$I$293,1,FALSE),'[6]OUTAGE_NR-1_Septmber-17'!F$13:F$293)</f>
        <v>#VALUE!</v>
      </c>
      <c r="E89" s="1120" t="e">
        <f>SUMIF('[6]OUTAGE_NR-1_Septmber-17'!$C$13:$C$293,"="&amp;VLOOKUP($C89,'[6]OUTAGE_NR-1_Septmber-17'!$C$13:$I$293,1,FALSE),'[6]OUTAGE_NR-1_Septmber-17'!G$13:G$293)</f>
        <v>#VALUE!</v>
      </c>
      <c r="F89" s="1120" t="e">
        <f>SUMIF('[6]OUTAGE_NR-1_Septmber-17'!$C$13:$C$293,"="&amp;VLOOKUP($C89,'[6]OUTAGE_NR-1_Septmber-17'!$C$13:$I$293,1,FALSE),'[6]OUTAGE_NR-1_Septmber-17'!H$13:H$293)</f>
        <v>#VALUE!</v>
      </c>
      <c r="G89" s="1120" t="e">
        <f>SUMIF('[6]OUTAGE_NR-1_Septmber-17'!$C$13:$C$293,"="&amp;VLOOKUP($C89,'[6]OUTAGE_NR-1_Septmber-17'!$C$13:$I$293,1,FALSE),'[6]OUTAGE_NR-1_Septmber-17'!I$13:I$293)</f>
        <v>#VALUE!</v>
      </c>
      <c r="H89" s="1121" t="e">
        <f t="shared" si="4"/>
        <v>#VALUE!</v>
      </c>
      <c r="I89" s="241">
        <v>515</v>
      </c>
      <c r="J89" s="242">
        <v>50.5</v>
      </c>
      <c r="K89" s="243">
        <f>I89*J89</f>
        <v>26007.5</v>
      </c>
      <c r="L89" s="1122" t="e">
        <f>(K89*(H89-D89*24))/H89</f>
        <v>#VALUE!</v>
      </c>
      <c r="M89" s="1122" t="e">
        <f>(L89/K89)*100</f>
        <v>#VALUE!</v>
      </c>
      <c r="N89" s="1073"/>
      <c r="P89" s="1069"/>
      <c r="Q89" s="1069"/>
      <c r="R89" s="1069"/>
      <c r="S89" s="1069"/>
      <c r="T89" s="1069"/>
      <c r="U89" s="1069"/>
      <c r="V89" s="1069"/>
      <c r="W89" s="1069"/>
      <c r="X89" s="1069"/>
      <c r="Y89" s="1069"/>
      <c r="Z89" s="1069"/>
      <c r="AA89" s="1069"/>
      <c r="AB89" s="1069"/>
      <c r="AC89" s="1069"/>
      <c r="AD89" s="1069"/>
    </row>
    <row r="90" spans="1:30" s="1144" customFormat="1" ht="14.25" customHeight="1" x14ac:dyDescent="0.25">
      <c r="A90" s="1132">
        <v>65</v>
      </c>
      <c r="B90" s="1133" t="s">
        <v>591</v>
      </c>
      <c r="C90" s="1134" t="s">
        <v>590</v>
      </c>
      <c r="D90" s="1135" t="e">
        <f>SUMIF('[6]OUTAGE_NR-1_Septmber-17'!$C$13:$C$293,"="&amp;VLOOKUP($C90,'[6]OUTAGE_NR-1_Septmber-17'!$C$13:$I$293,1,FALSE),'[6]OUTAGE_NR-1_Septmber-17'!F$13:F$293)</f>
        <v>#VALUE!</v>
      </c>
      <c r="E90" s="1135" t="e">
        <f>SUMIF('[6]OUTAGE_NR-1_Septmber-17'!$C$13:$C$293,"="&amp;VLOOKUP($C90,'[6]OUTAGE_NR-1_Septmber-17'!$C$13:$I$293,1,FALSE),'[6]OUTAGE_NR-1_Septmber-17'!G$13:G$293)</f>
        <v>#VALUE!</v>
      </c>
      <c r="F90" s="1135" t="e">
        <f>SUMIF('[6]OUTAGE_NR-1_Septmber-17'!$C$13:$C$293,"="&amp;VLOOKUP($C90,'[6]OUTAGE_NR-1_Septmber-17'!$C$13:$I$293,1,FALSE),'[6]OUTAGE_NR-1_Septmber-17'!H$13:H$293)</f>
        <v>#VALUE!</v>
      </c>
      <c r="G90" s="1135" t="e">
        <f>SUMIF('[6]OUTAGE_NR-1_Septmber-17'!$C$13:$C$293,"="&amp;VLOOKUP($C90,'[6]OUTAGE_NR-1_Septmber-17'!$C$13:$I$293,1,FALSE),'[6]OUTAGE_NR-1_Septmber-17'!I$13:I$293)</f>
        <v>#VALUE!</v>
      </c>
      <c r="H90" s="1136" t="e">
        <f>$N$18-(((E90+F90)*24))</f>
        <v>#VALUE!</v>
      </c>
      <c r="I90" s="1137">
        <v>515</v>
      </c>
      <c r="J90" s="1138">
        <v>55.103000000000002</v>
      </c>
      <c r="K90" s="1139">
        <f>I90*J90</f>
        <v>28378.045000000002</v>
      </c>
      <c r="L90" s="1140" t="e">
        <f>(K90*(H90-D90*24))/H90</f>
        <v>#VALUE!</v>
      </c>
      <c r="M90" s="1140" t="e">
        <f>(L90/K90)*100</f>
        <v>#VALUE!</v>
      </c>
      <c r="N90" s="1141"/>
      <c r="O90" s="1142"/>
      <c r="P90" s="1143"/>
      <c r="Q90" s="1143"/>
      <c r="R90" s="1143"/>
      <c r="S90" s="1143"/>
      <c r="T90" s="1143"/>
      <c r="U90" s="1143"/>
      <c r="V90" s="1143"/>
      <c r="W90" s="1143"/>
      <c r="X90" s="1143"/>
      <c r="Y90" s="1143"/>
      <c r="Z90" s="1143"/>
      <c r="AA90" s="1143"/>
      <c r="AB90" s="1143"/>
      <c r="AC90" s="1143"/>
      <c r="AD90" s="1143"/>
    </row>
    <row r="91" spans="1:30" ht="14.25" customHeight="1" x14ac:dyDescent="0.25">
      <c r="A91" s="1118">
        <v>66</v>
      </c>
      <c r="B91" s="596" t="s">
        <v>195</v>
      </c>
      <c r="C91" s="1119" t="s">
        <v>196</v>
      </c>
      <c r="D91" s="1120" t="e">
        <f>SUMIF('[6]OUTAGE_NR-1_Septmber-17'!$C$13:$C$293,"="&amp;VLOOKUP($C91,'[6]OUTAGE_NR-1_Septmber-17'!$C$13:$I$293,1,FALSE),'[6]OUTAGE_NR-1_Septmber-17'!F$13:F$293)</f>
        <v>#VALUE!</v>
      </c>
      <c r="E91" s="1120" t="e">
        <f>SUMIF('[6]OUTAGE_NR-1_Septmber-17'!$C$13:$C$293,"="&amp;VLOOKUP($C91,'[6]OUTAGE_NR-1_Septmber-17'!$C$13:$I$293,1,FALSE),'[6]OUTAGE_NR-1_Septmber-17'!G$13:G$293)</f>
        <v>#VALUE!</v>
      </c>
      <c r="F91" s="1120" t="e">
        <f>SUMIF('[6]OUTAGE_NR-1_Septmber-17'!$C$13:$C$293,"="&amp;VLOOKUP($C91,'[6]OUTAGE_NR-1_Septmber-17'!$C$13:$I$293,1,FALSE),'[6]OUTAGE_NR-1_Septmber-17'!H$13:H$293)</f>
        <v>#VALUE!</v>
      </c>
      <c r="G91" s="1120" t="e">
        <f>SUMIF('[6]OUTAGE_NR-1_Septmber-17'!$C$13:$C$293,"="&amp;VLOOKUP($C91,'[6]OUTAGE_NR-1_Septmber-17'!$C$13:$I$293,1,FALSE),'[6]OUTAGE_NR-1_Septmber-17'!I$13:I$293)</f>
        <v>#VALUE!</v>
      </c>
      <c r="H91" s="1121" t="e">
        <f t="shared" ref="H91:H123" si="8">$N$18-(((E91+F91)*24))</f>
        <v>#VALUE!</v>
      </c>
      <c r="I91" s="241">
        <v>515</v>
      </c>
      <c r="J91" s="242">
        <v>2.7</v>
      </c>
      <c r="K91" s="243">
        <f t="shared" ref="K91:K123" si="9">I91*J91</f>
        <v>1390.5</v>
      </c>
      <c r="L91" s="1122" t="e">
        <f t="shared" ref="L91:L123" si="10">(K91*(H91-D91*24))/H91</f>
        <v>#VALUE!</v>
      </c>
      <c r="M91" s="1124" t="e">
        <f t="shared" ref="M91:M123" si="11">(L91/K91)*100</f>
        <v>#VALUE!</v>
      </c>
      <c r="N91" s="1073"/>
      <c r="P91" s="1069"/>
      <c r="Q91" s="1069"/>
      <c r="R91" s="1069"/>
      <c r="S91" s="1069"/>
      <c r="T91" s="1069"/>
      <c r="U91" s="1069"/>
      <c r="V91" s="1069"/>
      <c r="W91" s="1069"/>
      <c r="X91" s="1069"/>
      <c r="Y91" s="1069"/>
      <c r="Z91" s="1069"/>
      <c r="AA91" s="1069"/>
      <c r="AB91" s="1069"/>
      <c r="AC91" s="1069"/>
      <c r="AD91" s="1069"/>
    </row>
    <row r="92" spans="1:30" ht="14.25" customHeight="1" x14ac:dyDescent="0.25">
      <c r="A92" s="1118">
        <v>67</v>
      </c>
      <c r="B92" s="596" t="s">
        <v>197</v>
      </c>
      <c r="C92" s="1119" t="s">
        <v>198</v>
      </c>
      <c r="D92" s="1120" t="e">
        <f>SUMIF('[6]OUTAGE_NR-1_Septmber-17'!$C$13:$C$293,"="&amp;VLOOKUP($C92,'[6]OUTAGE_NR-1_Septmber-17'!$C$13:$I$293,1,FALSE),'[6]OUTAGE_NR-1_Septmber-17'!F$13:F$293)</f>
        <v>#VALUE!</v>
      </c>
      <c r="E92" s="1120" t="e">
        <f>SUMIF('[6]OUTAGE_NR-1_Septmber-17'!$C$13:$C$293,"="&amp;VLOOKUP($C92,'[6]OUTAGE_NR-1_Septmber-17'!$C$13:$I$293,1,FALSE),'[6]OUTAGE_NR-1_Septmber-17'!G$13:G$293)</f>
        <v>#VALUE!</v>
      </c>
      <c r="F92" s="1120" t="e">
        <f>SUMIF('[6]OUTAGE_NR-1_Septmber-17'!$C$13:$C$293,"="&amp;VLOOKUP($C92,'[6]OUTAGE_NR-1_Septmber-17'!$C$13:$I$293,1,FALSE),'[6]OUTAGE_NR-1_Septmber-17'!H$13:H$293)</f>
        <v>#VALUE!</v>
      </c>
      <c r="G92" s="1120" t="e">
        <f>SUMIF('[6]OUTAGE_NR-1_Septmber-17'!$C$13:$C$293,"="&amp;VLOOKUP($C92,'[6]OUTAGE_NR-1_Septmber-17'!$C$13:$I$293,1,FALSE),'[6]OUTAGE_NR-1_Septmber-17'!I$13:I$293)</f>
        <v>#VALUE!</v>
      </c>
      <c r="H92" s="1121" t="e">
        <f t="shared" si="8"/>
        <v>#VALUE!</v>
      </c>
      <c r="I92" s="241">
        <v>515</v>
      </c>
      <c r="J92" s="242">
        <v>2.7</v>
      </c>
      <c r="K92" s="243">
        <f t="shared" si="9"/>
        <v>1390.5</v>
      </c>
      <c r="L92" s="1122" t="e">
        <f t="shared" si="10"/>
        <v>#VALUE!</v>
      </c>
      <c r="M92" s="1124" t="e">
        <f t="shared" si="11"/>
        <v>#VALUE!</v>
      </c>
      <c r="N92" s="1073"/>
      <c r="P92" s="1069"/>
      <c r="Q92" s="1069"/>
      <c r="R92" s="1069"/>
      <c r="S92" s="1069"/>
      <c r="T92" s="1069"/>
      <c r="U92" s="1069"/>
      <c r="V92" s="1069"/>
      <c r="W92" s="1069"/>
      <c r="X92" s="1069"/>
      <c r="Y92" s="1069"/>
      <c r="Z92" s="1069"/>
      <c r="AA92" s="1069"/>
      <c r="AB92" s="1069"/>
      <c r="AC92" s="1069"/>
      <c r="AD92" s="1069"/>
    </row>
    <row r="93" spans="1:30" ht="14.25" customHeight="1" x14ac:dyDescent="0.25">
      <c r="A93" s="1118">
        <v>68</v>
      </c>
      <c r="B93" s="596" t="s">
        <v>199</v>
      </c>
      <c r="C93" s="1119" t="s">
        <v>200</v>
      </c>
      <c r="D93" s="1120" t="e">
        <f>SUMIF('[6]OUTAGE_NR-1_Septmber-17'!$C$13:$C$293,"="&amp;VLOOKUP($C93,'[6]OUTAGE_NR-1_Septmber-17'!$C$13:$I$293,1,FALSE),'[6]OUTAGE_NR-1_Septmber-17'!F$13:F$293)</f>
        <v>#VALUE!</v>
      </c>
      <c r="E93" s="1120" t="e">
        <f>SUMIF('[6]OUTAGE_NR-1_Septmber-17'!$C$13:$C$293,"="&amp;VLOOKUP($C93,'[6]OUTAGE_NR-1_Septmber-17'!$C$13:$I$293,1,FALSE),'[6]OUTAGE_NR-1_Septmber-17'!G$13:G$293)</f>
        <v>#VALUE!</v>
      </c>
      <c r="F93" s="1120" t="e">
        <f>SUMIF('[6]OUTAGE_NR-1_Septmber-17'!$C$13:$C$293,"="&amp;VLOOKUP($C93,'[6]OUTAGE_NR-1_Septmber-17'!$C$13:$I$293,1,FALSE),'[6]OUTAGE_NR-1_Septmber-17'!H$13:H$293)</f>
        <v>#VALUE!</v>
      </c>
      <c r="G93" s="1120" t="e">
        <f>SUMIF('[6]OUTAGE_NR-1_Septmber-17'!$C$13:$C$293,"="&amp;VLOOKUP($C93,'[6]OUTAGE_NR-1_Septmber-17'!$C$13:$I$293,1,FALSE),'[6]OUTAGE_NR-1_Septmber-17'!I$13:I$293)</f>
        <v>#VALUE!</v>
      </c>
      <c r="H93" s="1121" t="e">
        <f t="shared" si="8"/>
        <v>#VALUE!</v>
      </c>
      <c r="I93" s="241">
        <v>633</v>
      </c>
      <c r="J93" s="242">
        <v>14.462999999999999</v>
      </c>
      <c r="K93" s="243">
        <f t="shared" si="9"/>
        <v>9155.0789999999997</v>
      </c>
      <c r="L93" s="1122" t="e">
        <f t="shared" si="10"/>
        <v>#VALUE!</v>
      </c>
      <c r="M93" s="1122" t="e">
        <f t="shared" si="11"/>
        <v>#VALUE!</v>
      </c>
      <c r="N93" s="1073"/>
      <c r="P93" s="1069"/>
      <c r="Q93" s="1069"/>
      <c r="R93" s="1069"/>
      <c r="S93" s="1069"/>
      <c r="T93" s="1069"/>
      <c r="U93" s="1069"/>
      <c r="V93" s="1069"/>
      <c r="W93" s="1069"/>
      <c r="X93" s="1069"/>
      <c r="Y93" s="1069"/>
      <c r="Z93" s="1069"/>
      <c r="AA93" s="1069"/>
      <c r="AB93" s="1069"/>
      <c r="AC93" s="1069"/>
      <c r="AD93" s="1069"/>
    </row>
    <row r="94" spans="1:30" ht="14.25" customHeight="1" x14ac:dyDescent="0.25">
      <c r="A94" s="1118">
        <v>69</v>
      </c>
      <c r="B94" s="596" t="s">
        <v>201</v>
      </c>
      <c r="C94" s="1119" t="s">
        <v>202</v>
      </c>
      <c r="D94" s="1120" t="e">
        <f>SUMIF('[6]OUTAGE_NR-1_Septmber-17'!$C$13:$C$293,"="&amp;VLOOKUP($C94,'[6]OUTAGE_NR-1_Septmber-17'!$C$13:$I$293,1,FALSE),'[6]OUTAGE_NR-1_Septmber-17'!F$13:F$293)</f>
        <v>#VALUE!</v>
      </c>
      <c r="E94" s="1120" t="e">
        <f>SUMIF('[6]OUTAGE_NR-1_Septmber-17'!$C$13:$C$293,"="&amp;VLOOKUP($C94,'[6]OUTAGE_NR-1_Septmber-17'!$C$13:$I$293,1,FALSE),'[6]OUTAGE_NR-1_Septmber-17'!G$13:G$293)</f>
        <v>#VALUE!</v>
      </c>
      <c r="F94" s="1120" t="e">
        <f>SUMIF('[6]OUTAGE_NR-1_Septmber-17'!$C$13:$C$293,"="&amp;VLOOKUP($C94,'[6]OUTAGE_NR-1_Septmber-17'!$C$13:$I$293,1,FALSE),'[6]OUTAGE_NR-1_Septmber-17'!H$13:H$293)</f>
        <v>#VALUE!</v>
      </c>
      <c r="G94" s="1120" t="e">
        <f>SUMIF('[6]OUTAGE_NR-1_Septmber-17'!$C$13:$C$293,"="&amp;VLOOKUP($C94,'[6]OUTAGE_NR-1_Septmber-17'!$C$13:$I$293,1,FALSE),'[6]OUTAGE_NR-1_Septmber-17'!I$13:I$293)</f>
        <v>#VALUE!</v>
      </c>
      <c r="H94" s="1121" t="e">
        <f t="shared" si="8"/>
        <v>#VALUE!</v>
      </c>
      <c r="I94" s="241">
        <v>633</v>
      </c>
      <c r="J94" s="242">
        <v>16.489999999999998</v>
      </c>
      <c r="K94" s="243">
        <f t="shared" si="9"/>
        <v>10438.169999999998</v>
      </c>
      <c r="L94" s="1122" t="e">
        <f t="shared" si="10"/>
        <v>#VALUE!</v>
      </c>
      <c r="M94" s="1124" t="e">
        <f t="shared" si="11"/>
        <v>#VALUE!</v>
      </c>
      <c r="N94" s="1073"/>
      <c r="P94" s="1069"/>
      <c r="Q94" s="1069"/>
      <c r="R94" s="1069"/>
      <c r="S94" s="1069"/>
      <c r="T94" s="1069"/>
      <c r="U94" s="1069"/>
      <c r="V94" s="1069"/>
      <c r="W94" s="1069"/>
      <c r="X94" s="1069"/>
      <c r="Y94" s="1069"/>
      <c r="Z94" s="1069"/>
      <c r="AA94" s="1069"/>
      <c r="AB94" s="1069"/>
      <c r="AC94" s="1069"/>
      <c r="AD94" s="1069"/>
    </row>
    <row r="95" spans="1:30" ht="14.25" customHeight="1" x14ac:dyDescent="0.25">
      <c r="A95" s="1118">
        <v>70</v>
      </c>
      <c r="B95" s="1133" t="s">
        <v>203</v>
      </c>
      <c r="C95" s="1134" t="s">
        <v>204</v>
      </c>
      <c r="D95" s="1135"/>
      <c r="E95" s="1135"/>
      <c r="F95" s="1135"/>
      <c r="G95" s="1135"/>
      <c r="H95" s="1136"/>
      <c r="I95" s="1137"/>
      <c r="J95" s="1138"/>
      <c r="K95" s="1139"/>
      <c r="L95" s="1140"/>
      <c r="M95" s="1145"/>
      <c r="N95" s="1073"/>
      <c r="P95" s="1069"/>
      <c r="Q95" s="1069"/>
      <c r="R95" s="1069"/>
      <c r="S95" s="1069"/>
      <c r="T95" s="1069"/>
      <c r="U95" s="1069"/>
      <c r="V95" s="1069"/>
      <c r="W95" s="1069"/>
      <c r="X95" s="1069"/>
      <c r="Y95" s="1069"/>
      <c r="Z95" s="1069"/>
      <c r="AA95" s="1069"/>
      <c r="AB95" s="1069"/>
      <c r="AC95" s="1069"/>
      <c r="AD95" s="1069"/>
    </row>
    <row r="96" spans="1:30" ht="14.25" customHeight="1" x14ac:dyDescent="0.25">
      <c r="A96" s="1118">
        <v>71</v>
      </c>
      <c r="B96" s="596" t="s">
        <v>205</v>
      </c>
      <c r="C96" s="1119" t="s">
        <v>206</v>
      </c>
      <c r="D96" s="1120" t="e">
        <f>SUMIF('[6]OUTAGE_NR-1_Septmber-17'!$C$13:$C$293,"="&amp;VLOOKUP($C96,'[6]OUTAGE_NR-1_Septmber-17'!$C$13:$I$293,1,FALSE),'[6]OUTAGE_NR-1_Septmber-17'!F$13:F$293)</f>
        <v>#VALUE!</v>
      </c>
      <c r="E96" s="1120" t="e">
        <f>SUMIF('[6]OUTAGE_NR-1_Septmber-17'!$C$13:$C$293,"="&amp;VLOOKUP($C96,'[6]OUTAGE_NR-1_Septmber-17'!$C$13:$I$293,1,FALSE),'[6]OUTAGE_NR-1_Septmber-17'!G$13:G$293)</f>
        <v>#VALUE!</v>
      </c>
      <c r="F96" s="1120" t="e">
        <f>SUMIF('[6]OUTAGE_NR-1_Septmber-17'!$C$13:$C$293,"="&amp;VLOOKUP($C96,'[6]OUTAGE_NR-1_Septmber-17'!$C$13:$I$293,1,FALSE),'[6]OUTAGE_NR-1_Septmber-17'!H$13:H$293)</f>
        <v>#VALUE!</v>
      </c>
      <c r="G96" s="1120" t="e">
        <f>SUMIF('[6]OUTAGE_NR-1_Septmber-17'!$C$13:$C$293,"="&amp;VLOOKUP($C96,'[6]OUTAGE_NR-1_Septmber-17'!$C$13:$I$293,1,FALSE),'[6]OUTAGE_NR-1_Septmber-17'!I$13:I$293)</f>
        <v>#VALUE!</v>
      </c>
      <c r="H96" s="1121" t="e">
        <f t="shared" si="8"/>
        <v>#VALUE!</v>
      </c>
      <c r="I96" s="241">
        <v>515</v>
      </c>
      <c r="J96" s="242">
        <v>70.975999999999999</v>
      </c>
      <c r="K96" s="243">
        <f t="shared" si="9"/>
        <v>36552.639999999999</v>
      </c>
      <c r="L96" s="1122" t="e">
        <f t="shared" si="10"/>
        <v>#VALUE!</v>
      </c>
      <c r="M96" s="1124" t="e">
        <f t="shared" si="11"/>
        <v>#VALUE!</v>
      </c>
      <c r="N96" s="1073"/>
      <c r="P96" s="1069"/>
      <c r="Q96" s="1069"/>
      <c r="R96" s="1069"/>
      <c r="S96" s="1069"/>
      <c r="T96" s="1069"/>
      <c r="U96" s="1069"/>
      <c r="V96" s="1069"/>
      <c r="W96" s="1069"/>
      <c r="X96" s="1069"/>
      <c r="Y96" s="1069"/>
      <c r="Z96" s="1069"/>
      <c r="AA96" s="1069"/>
      <c r="AB96" s="1069"/>
      <c r="AC96" s="1069"/>
      <c r="AD96" s="1069"/>
    </row>
    <row r="97" spans="1:30" ht="14.25" customHeight="1" x14ac:dyDescent="0.25">
      <c r="A97" s="1118">
        <v>72</v>
      </c>
      <c r="B97" s="596" t="s">
        <v>207</v>
      </c>
      <c r="C97" s="1119" t="s">
        <v>208</v>
      </c>
      <c r="D97" s="1120" t="e">
        <f>SUMIF('[6]OUTAGE_NR-1_Septmber-17'!$C$13:$C$293,"="&amp;VLOOKUP($C97,'[6]OUTAGE_NR-1_Septmber-17'!$C$13:$I$293,1,FALSE),'[6]OUTAGE_NR-1_Septmber-17'!F$13:F$293)</f>
        <v>#VALUE!</v>
      </c>
      <c r="E97" s="1120" t="e">
        <f>SUMIF('[6]OUTAGE_NR-1_Septmber-17'!$C$13:$C$293,"="&amp;VLOOKUP($C97,'[6]OUTAGE_NR-1_Septmber-17'!$C$13:$I$293,1,FALSE),'[6]OUTAGE_NR-1_Septmber-17'!G$13:G$293)</f>
        <v>#VALUE!</v>
      </c>
      <c r="F97" s="1120" t="e">
        <f>SUMIF('[6]OUTAGE_NR-1_Septmber-17'!$C$13:$C$293,"="&amp;VLOOKUP($C97,'[6]OUTAGE_NR-1_Septmber-17'!$C$13:$I$293,1,FALSE),'[6]OUTAGE_NR-1_Septmber-17'!H$13:H$293)</f>
        <v>#VALUE!</v>
      </c>
      <c r="G97" s="1120" t="e">
        <f>SUMIF('[6]OUTAGE_NR-1_Septmber-17'!$C$13:$C$293,"="&amp;VLOOKUP($C97,'[6]OUTAGE_NR-1_Septmber-17'!$C$13:$I$293,1,FALSE),'[6]OUTAGE_NR-1_Septmber-17'!I$13:I$293)</f>
        <v>#VALUE!</v>
      </c>
      <c r="H97" s="1121" t="e">
        <f t="shared" si="8"/>
        <v>#VALUE!</v>
      </c>
      <c r="I97" s="241">
        <v>515</v>
      </c>
      <c r="J97" s="242">
        <v>70.975999999999999</v>
      </c>
      <c r="K97" s="243">
        <f t="shared" si="9"/>
        <v>36552.639999999999</v>
      </c>
      <c r="L97" s="1122" t="e">
        <f t="shared" si="10"/>
        <v>#VALUE!</v>
      </c>
      <c r="M97" s="1124" t="e">
        <f t="shared" si="11"/>
        <v>#VALUE!</v>
      </c>
      <c r="N97" s="1073"/>
      <c r="P97" s="1069"/>
      <c r="Q97" s="1069"/>
      <c r="R97" s="1069"/>
      <c r="S97" s="1069"/>
      <c r="T97" s="1069"/>
      <c r="U97" s="1069"/>
      <c r="V97" s="1069"/>
      <c r="W97" s="1069"/>
      <c r="X97" s="1069"/>
      <c r="Y97" s="1069"/>
      <c r="Z97" s="1069"/>
      <c r="AA97" s="1069"/>
      <c r="AB97" s="1069"/>
      <c r="AC97" s="1069"/>
      <c r="AD97" s="1069"/>
    </row>
    <row r="98" spans="1:30" ht="14.25" customHeight="1" x14ac:dyDescent="0.25">
      <c r="A98" s="1118">
        <v>73</v>
      </c>
      <c r="B98" s="596" t="s">
        <v>209</v>
      </c>
      <c r="C98" s="1119" t="s">
        <v>210</v>
      </c>
      <c r="D98" s="1120" t="e">
        <f>SUMIF('[6]OUTAGE_NR-1_Septmber-17'!$C$13:$C$293,"="&amp;VLOOKUP($C98,'[6]OUTAGE_NR-1_Septmber-17'!$C$13:$I$293,1,FALSE),'[6]OUTAGE_NR-1_Septmber-17'!F$13:F$293)</f>
        <v>#VALUE!</v>
      </c>
      <c r="E98" s="1120" t="e">
        <f>SUMIF('[6]OUTAGE_NR-1_Septmber-17'!$C$13:$C$293,"="&amp;VLOOKUP($C98,'[6]OUTAGE_NR-1_Septmber-17'!$C$13:$I$293,1,FALSE),'[6]OUTAGE_NR-1_Septmber-17'!G$13:G$293)</f>
        <v>#VALUE!</v>
      </c>
      <c r="F98" s="1120" t="e">
        <f>SUMIF('[6]OUTAGE_NR-1_Septmber-17'!$C$13:$C$293,"="&amp;VLOOKUP($C98,'[6]OUTAGE_NR-1_Septmber-17'!$C$13:$I$293,1,FALSE),'[6]OUTAGE_NR-1_Septmber-17'!H$13:H$293)</f>
        <v>#VALUE!</v>
      </c>
      <c r="G98" s="1120" t="e">
        <f>SUMIF('[6]OUTAGE_NR-1_Septmber-17'!$C$13:$C$293,"="&amp;VLOOKUP($C98,'[6]OUTAGE_NR-1_Septmber-17'!$C$13:$I$293,1,FALSE),'[6]OUTAGE_NR-1_Septmber-17'!I$13:I$293)</f>
        <v>#VALUE!</v>
      </c>
      <c r="H98" s="1121" t="e">
        <f t="shared" si="8"/>
        <v>#VALUE!</v>
      </c>
      <c r="I98" s="241">
        <v>616</v>
      </c>
      <c r="J98" s="242">
        <v>66.009</v>
      </c>
      <c r="K98" s="243">
        <f t="shared" si="9"/>
        <v>40661.544000000002</v>
      </c>
      <c r="L98" s="1122" t="e">
        <f t="shared" si="10"/>
        <v>#VALUE!</v>
      </c>
      <c r="M98" s="1124" t="e">
        <f t="shared" si="11"/>
        <v>#VALUE!</v>
      </c>
      <c r="N98" s="1073"/>
      <c r="P98" s="1069"/>
      <c r="Q98" s="1069"/>
      <c r="R98" s="1069"/>
      <c r="S98" s="1069"/>
      <c r="T98" s="1069"/>
      <c r="U98" s="1069"/>
      <c r="V98" s="1069"/>
      <c r="W98" s="1069"/>
      <c r="X98" s="1069"/>
      <c r="Y98" s="1069"/>
      <c r="Z98" s="1069"/>
      <c r="AA98" s="1069"/>
      <c r="AB98" s="1069"/>
      <c r="AC98" s="1069"/>
      <c r="AD98" s="1069"/>
    </row>
    <row r="99" spans="1:30" ht="14.25" customHeight="1" x14ac:dyDescent="0.25">
      <c r="A99" s="1118">
        <v>74</v>
      </c>
      <c r="B99" s="596" t="s">
        <v>211</v>
      </c>
      <c r="C99" s="1119" t="s">
        <v>212</v>
      </c>
      <c r="D99" s="1120" t="e">
        <f>SUMIF('[6]OUTAGE_NR-1_Septmber-17'!$C$13:$C$293,"="&amp;VLOOKUP($C99,'[6]OUTAGE_NR-1_Septmber-17'!$C$13:$I$293,1,FALSE),'[6]OUTAGE_NR-1_Septmber-17'!F$13:F$293)</f>
        <v>#VALUE!</v>
      </c>
      <c r="E99" s="1120" t="e">
        <f>SUMIF('[6]OUTAGE_NR-1_Septmber-17'!$C$13:$C$293,"="&amp;VLOOKUP($C99,'[6]OUTAGE_NR-1_Septmber-17'!$C$13:$I$293,1,FALSE),'[6]OUTAGE_NR-1_Septmber-17'!G$13:G$293)</f>
        <v>#VALUE!</v>
      </c>
      <c r="F99" s="1120" t="e">
        <f>SUMIF('[6]OUTAGE_NR-1_Septmber-17'!$C$13:$C$293,"="&amp;VLOOKUP($C99,'[6]OUTAGE_NR-1_Septmber-17'!$C$13:$I$293,1,FALSE),'[6]OUTAGE_NR-1_Septmber-17'!H$13:H$293)</f>
        <v>#VALUE!</v>
      </c>
      <c r="G99" s="1120" t="e">
        <f>SUMIF('[6]OUTAGE_NR-1_Septmber-17'!$C$13:$C$293,"="&amp;VLOOKUP($C99,'[6]OUTAGE_NR-1_Septmber-17'!$C$13:$I$293,1,FALSE),'[6]OUTAGE_NR-1_Septmber-17'!I$13:I$293)</f>
        <v>#VALUE!</v>
      </c>
      <c r="H99" s="1121" t="e">
        <f t="shared" si="8"/>
        <v>#VALUE!</v>
      </c>
      <c r="I99" s="241">
        <v>616</v>
      </c>
      <c r="J99" s="242">
        <v>66.009</v>
      </c>
      <c r="K99" s="243">
        <f t="shared" si="9"/>
        <v>40661.544000000002</v>
      </c>
      <c r="L99" s="1122" t="e">
        <f t="shared" si="10"/>
        <v>#VALUE!</v>
      </c>
      <c r="M99" s="1124" t="e">
        <f t="shared" si="11"/>
        <v>#VALUE!</v>
      </c>
      <c r="N99" s="1073"/>
      <c r="P99" s="1069"/>
      <c r="Q99" s="1069"/>
      <c r="R99" s="1069"/>
      <c r="S99" s="1069"/>
      <c r="T99" s="1069"/>
      <c r="U99" s="1069"/>
      <c r="V99" s="1069"/>
      <c r="W99" s="1069"/>
      <c r="X99" s="1069"/>
      <c r="Y99" s="1069"/>
      <c r="Z99" s="1069"/>
      <c r="AA99" s="1069"/>
      <c r="AB99" s="1069"/>
      <c r="AC99" s="1069"/>
      <c r="AD99" s="1069"/>
    </row>
    <row r="100" spans="1:30" ht="14.25" customHeight="1" x14ac:dyDescent="0.25">
      <c r="A100" s="1118">
        <v>75</v>
      </c>
      <c r="B100" s="596" t="s">
        <v>213</v>
      </c>
      <c r="C100" s="1119" t="s">
        <v>214</v>
      </c>
      <c r="D100" s="1120" t="e">
        <f>SUMIF('[6]OUTAGE_NR-1_Septmber-17'!$C$13:$C$293,"="&amp;VLOOKUP($C100,'[6]OUTAGE_NR-1_Septmber-17'!$C$13:$I$293,1,FALSE),'[6]OUTAGE_NR-1_Septmber-17'!F$13:F$293)</f>
        <v>#VALUE!</v>
      </c>
      <c r="E100" s="1120" t="e">
        <f>SUMIF('[6]OUTAGE_NR-1_Septmber-17'!$C$13:$C$293,"="&amp;VLOOKUP($C100,'[6]OUTAGE_NR-1_Septmber-17'!$C$13:$I$293,1,FALSE),'[6]OUTAGE_NR-1_Septmber-17'!G$13:G$293)</f>
        <v>#VALUE!</v>
      </c>
      <c r="F100" s="1120" t="e">
        <f>SUMIF('[6]OUTAGE_NR-1_Septmber-17'!$C$13:$C$293,"="&amp;VLOOKUP($C100,'[6]OUTAGE_NR-1_Septmber-17'!$C$13:$I$293,1,FALSE),'[6]OUTAGE_NR-1_Septmber-17'!H$13:H$293)</f>
        <v>#VALUE!</v>
      </c>
      <c r="G100" s="1120" t="e">
        <f>SUMIF('[6]OUTAGE_NR-1_Septmber-17'!$C$13:$C$293,"="&amp;VLOOKUP($C100,'[6]OUTAGE_NR-1_Septmber-17'!$C$13:$I$293,1,FALSE),'[6]OUTAGE_NR-1_Septmber-17'!I$13:I$293)</f>
        <v>#VALUE!</v>
      </c>
      <c r="H100" s="1121" t="e">
        <f t="shared" si="8"/>
        <v>#VALUE!</v>
      </c>
      <c r="I100" s="241">
        <v>678</v>
      </c>
      <c r="J100" s="242">
        <v>178.69</v>
      </c>
      <c r="K100" s="243">
        <f t="shared" si="9"/>
        <v>121151.81999999999</v>
      </c>
      <c r="L100" s="1122" t="e">
        <f t="shared" si="10"/>
        <v>#VALUE!</v>
      </c>
      <c r="M100" s="1124" t="e">
        <f t="shared" si="11"/>
        <v>#VALUE!</v>
      </c>
      <c r="N100" s="1073"/>
      <c r="P100" s="1069"/>
      <c r="Q100" s="1069"/>
      <c r="R100" s="1069"/>
      <c r="S100" s="1069"/>
      <c r="T100" s="1069"/>
      <c r="U100" s="1069"/>
      <c r="V100" s="1069"/>
      <c r="W100" s="1069"/>
      <c r="X100" s="1069"/>
      <c r="Y100" s="1069"/>
      <c r="Z100" s="1069"/>
      <c r="AA100" s="1069"/>
      <c r="AB100" s="1069"/>
      <c r="AC100" s="1069"/>
      <c r="AD100" s="1069"/>
    </row>
    <row r="101" spans="1:30" ht="14.25" customHeight="1" x14ac:dyDescent="0.25">
      <c r="A101" s="1118">
        <v>76</v>
      </c>
      <c r="B101" s="596" t="s">
        <v>215</v>
      </c>
      <c r="C101" s="1119" t="s">
        <v>216</v>
      </c>
      <c r="D101" s="1120" t="e">
        <f>SUMIF('[6]OUTAGE_NR-1_Septmber-17'!$C$13:$C$293,"="&amp;VLOOKUP($C101,'[6]OUTAGE_NR-1_Septmber-17'!$C$13:$I$293,1,FALSE),'[6]OUTAGE_NR-1_Septmber-17'!F$13:F$293)</f>
        <v>#VALUE!</v>
      </c>
      <c r="E101" s="1120" t="e">
        <f>SUMIF('[6]OUTAGE_NR-1_Septmber-17'!$C$13:$C$293,"="&amp;VLOOKUP($C101,'[6]OUTAGE_NR-1_Septmber-17'!$C$13:$I$293,1,FALSE),'[6]OUTAGE_NR-1_Septmber-17'!G$13:G$293)</f>
        <v>#VALUE!</v>
      </c>
      <c r="F101" s="1120" t="e">
        <f>SUMIF('[6]OUTAGE_NR-1_Septmber-17'!$C$13:$C$293,"="&amp;VLOOKUP($C101,'[6]OUTAGE_NR-1_Septmber-17'!$C$13:$I$293,1,FALSE),'[6]OUTAGE_NR-1_Septmber-17'!H$13:H$293)</f>
        <v>#VALUE!</v>
      </c>
      <c r="G101" s="1120" t="e">
        <f>SUMIF('[6]OUTAGE_NR-1_Septmber-17'!$C$13:$C$293,"="&amp;VLOOKUP($C101,'[6]OUTAGE_NR-1_Septmber-17'!$C$13:$I$293,1,FALSE),'[6]OUTAGE_NR-1_Septmber-17'!I$13:I$293)</f>
        <v>#VALUE!</v>
      </c>
      <c r="H101" s="1121" t="e">
        <f t="shared" si="8"/>
        <v>#VALUE!</v>
      </c>
      <c r="I101" s="241">
        <v>673</v>
      </c>
      <c r="J101" s="242">
        <v>175.63</v>
      </c>
      <c r="K101" s="243">
        <f t="shared" si="9"/>
        <v>118198.98999999999</v>
      </c>
      <c r="L101" s="1122" t="e">
        <f t="shared" si="10"/>
        <v>#VALUE!</v>
      </c>
      <c r="M101" s="1124" t="e">
        <f t="shared" si="11"/>
        <v>#VALUE!</v>
      </c>
      <c r="N101" s="1073"/>
      <c r="P101" s="1069"/>
      <c r="Q101" s="1069"/>
      <c r="R101" s="1069"/>
      <c r="S101" s="1069"/>
      <c r="T101" s="1069"/>
      <c r="U101" s="1069"/>
      <c r="V101" s="1069"/>
      <c r="W101" s="1069"/>
      <c r="X101" s="1069"/>
      <c r="Y101" s="1069"/>
      <c r="Z101" s="1069"/>
      <c r="AA101" s="1069"/>
      <c r="AB101" s="1069"/>
      <c r="AC101" s="1069"/>
      <c r="AD101" s="1069"/>
    </row>
    <row r="102" spans="1:30" ht="14.25" customHeight="1" x14ac:dyDescent="0.25">
      <c r="A102" s="1118">
        <v>77</v>
      </c>
      <c r="B102" s="596" t="s">
        <v>217</v>
      </c>
      <c r="C102" s="1119" t="s">
        <v>218</v>
      </c>
      <c r="D102" s="1120" t="e">
        <f>SUMIF('[6]OUTAGE_NR-1_Septmber-17'!$C$13:$C$293,"="&amp;VLOOKUP($C102,'[6]OUTAGE_NR-1_Septmber-17'!$C$13:$I$293,1,FALSE),'[6]OUTAGE_NR-1_Septmber-17'!F$13:F$293)</f>
        <v>#VALUE!</v>
      </c>
      <c r="E102" s="1120" t="e">
        <f>SUMIF('[6]OUTAGE_NR-1_Septmber-17'!$C$13:$C$293,"="&amp;VLOOKUP($C102,'[6]OUTAGE_NR-1_Septmber-17'!$C$13:$I$293,1,FALSE),'[6]OUTAGE_NR-1_Septmber-17'!G$13:G$293)</f>
        <v>#VALUE!</v>
      </c>
      <c r="F102" s="1120" t="e">
        <f>SUMIF('[6]OUTAGE_NR-1_Septmber-17'!$C$13:$C$293,"="&amp;VLOOKUP($C102,'[6]OUTAGE_NR-1_Septmber-17'!$C$13:$I$293,1,FALSE),'[6]OUTAGE_NR-1_Septmber-17'!H$13:H$293)</f>
        <v>#VALUE!</v>
      </c>
      <c r="G102" s="1120" t="e">
        <f>SUMIF('[6]OUTAGE_NR-1_Septmber-17'!$C$13:$C$293,"="&amp;VLOOKUP($C102,'[6]OUTAGE_NR-1_Septmber-17'!$C$13:$I$293,1,FALSE),'[6]OUTAGE_NR-1_Septmber-17'!I$13:I$293)</f>
        <v>#VALUE!</v>
      </c>
      <c r="H102" s="1121" t="e">
        <f t="shared" si="8"/>
        <v>#VALUE!</v>
      </c>
      <c r="I102" s="241">
        <v>515</v>
      </c>
      <c r="J102" s="242">
        <v>59.868000000000002</v>
      </c>
      <c r="K102" s="243">
        <f t="shared" si="9"/>
        <v>30832.02</v>
      </c>
      <c r="L102" s="1122" t="e">
        <f t="shared" si="10"/>
        <v>#VALUE!</v>
      </c>
      <c r="M102" s="1124" t="e">
        <f t="shared" si="11"/>
        <v>#VALUE!</v>
      </c>
      <c r="N102" s="1073"/>
      <c r="P102" s="1069"/>
      <c r="Q102" s="1069"/>
      <c r="R102" s="1069"/>
      <c r="S102" s="1069"/>
      <c r="T102" s="1069"/>
      <c r="U102" s="1069"/>
      <c r="V102" s="1069"/>
      <c r="W102" s="1069"/>
      <c r="X102" s="1069"/>
      <c r="Y102" s="1069"/>
      <c r="Z102" s="1069"/>
      <c r="AA102" s="1069"/>
      <c r="AB102" s="1069"/>
      <c r="AC102" s="1069"/>
      <c r="AD102" s="1069"/>
    </row>
    <row r="103" spans="1:30" ht="14.25" customHeight="1" x14ac:dyDescent="0.25">
      <c r="A103" s="1118">
        <v>78</v>
      </c>
      <c r="B103" s="596" t="s">
        <v>219</v>
      </c>
      <c r="C103" s="1119" t="s">
        <v>220</v>
      </c>
      <c r="D103" s="1120" t="e">
        <f>SUMIF('[6]OUTAGE_NR-1_Septmber-17'!$C$13:$C$293,"="&amp;VLOOKUP($C103,'[6]OUTAGE_NR-1_Septmber-17'!$C$13:$I$293,1,FALSE),'[6]OUTAGE_NR-1_Septmber-17'!F$13:F$293)</f>
        <v>#VALUE!</v>
      </c>
      <c r="E103" s="1120" t="e">
        <f>SUMIF('[6]OUTAGE_NR-1_Septmber-17'!$C$13:$C$293,"="&amp;VLOOKUP($C103,'[6]OUTAGE_NR-1_Septmber-17'!$C$13:$I$293,1,FALSE),'[6]OUTAGE_NR-1_Septmber-17'!G$13:G$293)</f>
        <v>#VALUE!</v>
      </c>
      <c r="F103" s="1120" t="e">
        <f>SUMIF('[6]OUTAGE_NR-1_Septmber-17'!$C$13:$C$293,"="&amp;VLOOKUP($C103,'[6]OUTAGE_NR-1_Septmber-17'!$C$13:$I$293,1,FALSE),'[6]OUTAGE_NR-1_Septmber-17'!H$13:H$293)</f>
        <v>#VALUE!</v>
      </c>
      <c r="G103" s="1120" t="e">
        <f>SUMIF('[6]OUTAGE_NR-1_Septmber-17'!$C$13:$C$293,"="&amp;VLOOKUP($C103,'[6]OUTAGE_NR-1_Septmber-17'!$C$13:$I$293,1,FALSE),'[6]OUTAGE_NR-1_Septmber-17'!I$13:I$293)</f>
        <v>#VALUE!</v>
      </c>
      <c r="H103" s="1121" t="e">
        <f t="shared" si="8"/>
        <v>#VALUE!</v>
      </c>
      <c r="I103" s="241">
        <v>515</v>
      </c>
      <c r="J103" s="242">
        <v>59.868000000000002</v>
      </c>
      <c r="K103" s="243">
        <f t="shared" si="9"/>
        <v>30832.02</v>
      </c>
      <c r="L103" s="1122" t="e">
        <f t="shared" si="10"/>
        <v>#VALUE!</v>
      </c>
      <c r="M103" s="1124" t="e">
        <f t="shared" si="11"/>
        <v>#VALUE!</v>
      </c>
      <c r="N103" s="1073"/>
      <c r="P103" s="1069"/>
      <c r="Q103" s="1069"/>
      <c r="R103" s="1069"/>
      <c r="S103" s="1069"/>
      <c r="T103" s="1069"/>
      <c r="U103" s="1069"/>
      <c r="V103" s="1069"/>
      <c r="W103" s="1069"/>
      <c r="X103" s="1069"/>
      <c r="Y103" s="1069"/>
      <c r="Z103" s="1069"/>
      <c r="AA103" s="1069"/>
      <c r="AB103" s="1069"/>
      <c r="AC103" s="1069"/>
      <c r="AD103" s="1069"/>
    </row>
    <row r="104" spans="1:30" ht="14.25" customHeight="1" x14ac:dyDescent="0.25">
      <c r="A104" s="1118">
        <v>79</v>
      </c>
      <c r="B104" s="596" t="s">
        <v>221</v>
      </c>
      <c r="C104" s="1119" t="s">
        <v>222</v>
      </c>
      <c r="D104" s="1120" t="e">
        <f>SUMIF('[6]OUTAGE_NR-1_Septmber-17'!$C$13:$C$293,"="&amp;VLOOKUP($C104,'[6]OUTAGE_NR-1_Septmber-17'!$C$13:$I$293,1,FALSE),'[6]OUTAGE_NR-1_Septmber-17'!F$13:F$293)</f>
        <v>#VALUE!</v>
      </c>
      <c r="E104" s="1120" t="e">
        <f>SUMIF('[6]OUTAGE_NR-1_Septmber-17'!$C$13:$C$293,"="&amp;VLOOKUP($C104,'[6]OUTAGE_NR-1_Septmber-17'!$C$13:$I$293,1,FALSE),'[6]OUTAGE_NR-1_Septmber-17'!G$13:G$293)</f>
        <v>#VALUE!</v>
      </c>
      <c r="F104" s="1120" t="e">
        <f>SUMIF('[6]OUTAGE_NR-1_Septmber-17'!$C$13:$C$293,"="&amp;VLOOKUP($C104,'[6]OUTAGE_NR-1_Septmber-17'!$C$13:$I$293,1,FALSE),'[6]OUTAGE_NR-1_Septmber-17'!H$13:H$293)</f>
        <v>#VALUE!</v>
      </c>
      <c r="G104" s="1120" t="e">
        <f>SUMIF('[6]OUTAGE_NR-1_Septmber-17'!$C$13:$C$293,"="&amp;VLOOKUP($C104,'[6]OUTAGE_NR-1_Septmber-17'!$C$13:$I$293,1,FALSE),'[6]OUTAGE_NR-1_Septmber-17'!I$13:I$293)</f>
        <v>#VALUE!</v>
      </c>
      <c r="H104" s="1121" t="e">
        <f t="shared" si="8"/>
        <v>#VALUE!</v>
      </c>
      <c r="I104" s="241">
        <v>515</v>
      </c>
      <c r="J104" s="242">
        <v>54.298000000000002</v>
      </c>
      <c r="K104" s="243">
        <f t="shared" si="9"/>
        <v>27963.47</v>
      </c>
      <c r="L104" s="1122" t="e">
        <f t="shared" si="10"/>
        <v>#VALUE!</v>
      </c>
      <c r="M104" s="1124" t="e">
        <f t="shared" si="11"/>
        <v>#VALUE!</v>
      </c>
      <c r="N104" s="1073"/>
      <c r="P104" s="1069"/>
      <c r="Q104" s="1069"/>
      <c r="R104" s="1069"/>
      <c r="S104" s="1069"/>
      <c r="T104" s="1069"/>
      <c r="U104" s="1069"/>
      <c r="V104" s="1069"/>
      <c r="W104" s="1069"/>
      <c r="X104" s="1069"/>
      <c r="Y104" s="1069"/>
      <c r="Z104" s="1069"/>
      <c r="AA104" s="1069"/>
      <c r="AB104" s="1069"/>
      <c r="AC104" s="1069"/>
      <c r="AD104" s="1069"/>
    </row>
    <row r="105" spans="1:30" ht="14.25" customHeight="1" x14ac:dyDescent="0.25">
      <c r="A105" s="1118">
        <v>80</v>
      </c>
      <c r="B105" s="596" t="s">
        <v>223</v>
      </c>
      <c r="C105" s="1119" t="s">
        <v>224</v>
      </c>
      <c r="D105" s="1120" t="e">
        <f>SUMIF('[6]OUTAGE_NR-1_Septmber-17'!$C$13:$C$293,"="&amp;VLOOKUP($C105,'[6]OUTAGE_NR-1_Septmber-17'!$C$13:$I$293,1,FALSE),'[6]OUTAGE_NR-1_Septmber-17'!F$13:F$293)</f>
        <v>#VALUE!</v>
      </c>
      <c r="E105" s="1120" t="e">
        <f>SUMIF('[6]OUTAGE_NR-1_Septmber-17'!$C$13:$C$293,"="&amp;VLOOKUP($C105,'[6]OUTAGE_NR-1_Septmber-17'!$C$13:$I$293,1,FALSE),'[6]OUTAGE_NR-1_Septmber-17'!G$13:G$293)</f>
        <v>#VALUE!</v>
      </c>
      <c r="F105" s="1120" t="e">
        <f>SUMIF('[6]OUTAGE_NR-1_Septmber-17'!$C$13:$C$293,"="&amp;VLOOKUP($C105,'[6]OUTAGE_NR-1_Septmber-17'!$C$13:$I$293,1,FALSE),'[6]OUTAGE_NR-1_Septmber-17'!H$13:H$293)</f>
        <v>#VALUE!</v>
      </c>
      <c r="G105" s="1120" t="e">
        <f>SUMIF('[6]OUTAGE_NR-1_Septmber-17'!$C$13:$C$293,"="&amp;VLOOKUP($C105,'[6]OUTAGE_NR-1_Septmber-17'!$C$13:$I$293,1,FALSE),'[6]OUTAGE_NR-1_Septmber-17'!I$13:I$293)</f>
        <v>#VALUE!</v>
      </c>
      <c r="H105" s="1121" t="e">
        <f t="shared" si="8"/>
        <v>#VALUE!</v>
      </c>
      <c r="I105" s="241">
        <v>515</v>
      </c>
      <c r="J105" s="242">
        <v>54.298000000000002</v>
      </c>
      <c r="K105" s="243">
        <f t="shared" si="9"/>
        <v>27963.47</v>
      </c>
      <c r="L105" s="1122" t="e">
        <f t="shared" si="10"/>
        <v>#VALUE!</v>
      </c>
      <c r="M105" s="1124" t="e">
        <f t="shared" si="11"/>
        <v>#VALUE!</v>
      </c>
      <c r="N105" s="1073"/>
      <c r="P105" s="1069"/>
      <c r="Q105" s="1069"/>
      <c r="R105" s="1069"/>
      <c r="S105" s="1069"/>
      <c r="T105" s="1069"/>
      <c r="U105" s="1069"/>
      <c r="V105" s="1069"/>
      <c r="W105" s="1069"/>
      <c r="X105" s="1069"/>
      <c r="Y105" s="1069"/>
      <c r="Z105" s="1069"/>
      <c r="AA105" s="1069"/>
      <c r="AB105" s="1069"/>
      <c r="AC105" s="1069"/>
      <c r="AD105" s="1069"/>
    </row>
    <row r="106" spans="1:30" ht="14.25" customHeight="1" x14ac:dyDescent="0.25">
      <c r="A106" s="1118">
        <v>81</v>
      </c>
      <c r="B106" s="596" t="s">
        <v>225</v>
      </c>
      <c r="C106" s="1119" t="s">
        <v>226</v>
      </c>
      <c r="D106" s="1120" t="e">
        <f>SUMIF('[6]OUTAGE_NR-1_Septmber-17'!$C$13:$C$293,"="&amp;VLOOKUP($C106,'[6]OUTAGE_NR-1_Septmber-17'!$C$13:$I$293,1,FALSE),'[6]OUTAGE_NR-1_Septmber-17'!F$13:F$293)</f>
        <v>#VALUE!</v>
      </c>
      <c r="E106" s="1120" t="e">
        <f>SUMIF('[6]OUTAGE_NR-1_Septmber-17'!$C$13:$C$293,"="&amp;VLOOKUP($C106,'[6]OUTAGE_NR-1_Septmber-17'!$C$13:$I$293,1,FALSE),'[6]OUTAGE_NR-1_Septmber-17'!G$13:G$293)</f>
        <v>#VALUE!</v>
      </c>
      <c r="F106" s="1120" t="e">
        <f>SUMIF('[6]OUTAGE_NR-1_Septmber-17'!$C$13:$C$293,"="&amp;VLOOKUP($C106,'[6]OUTAGE_NR-1_Septmber-17'!$C$13:$I$293,1,FALSE),'[6]OUTAGE_NR-1_Septmber-17'!H$13:H$293)</f>
        <v>#VALUE!</v>
      </c>
      <c r="G106" s="1120" t="e">
        <f>SUMIF('[6]OUTAGE_NR-1_Septmber-17'!$C$13:$C$293,"="&amp;VLOOKUP($C106,'[6]OUTAGE_NR-1_Septmber-17'!$C$13:$I$293,1,FALSE),'[6]OUTAGE_NR-1_Septmber-17'!I$13:I$293)</f>
        <v>#VALUE!</v>
      </c>
      <c r="H106" s="1121" t="e">
        <f t="shared" si="8"/>
        <v>#VALUE!</v>
      </c>
      <c r="I106" s="241">
        <v>515</v>
      </c>
      <c r="J106" s="242">
        <v>37.380000000000003</v>
      </c>
      <c r="K106" s="243">
        <f t="shared" si="9"/>
        <v>19250.7</v>
      </c>
      <c r="L106" s="1122" t="e">
        <f t="shared" si="10"/>
        <v>#VALUE!</v>
      </c>
      <c r="M106" s="1124" t="e">
        <f t="shared" si="11"/>
        <v>#VALUE!</v>
      </c>
      <c r="N106" s="1073"/>
      <c r="P106" s="1069"/>
      <c r="Q106" s="1069"/>
      <c r="R106" s="1069"/>
      <c r="S106" s="1069"/>
      <c r="T106" s="1069"/>
      <c r="U106" s="1069"/>
      <c r="V106" s="1069"/>
      <c r="W106" s="1069"/>
      <c r="X106" s="1069"/>
      <c r="Y106" s="1069"/>
      <c r="Z106" s="1069"/>
      <c r="AA106" s="1069"/>
      <c r="AB106" s="1069"/>
      <c r="AC106" s="1069"/>
      <c r="AD106" s="1069"/>
    </row>
    <row r="107" spans="1:30" ht="14.25" customHeight="1" x14ac:dyDescent="0.25">
      <c r="A107" s="1118">
        <v>82</v>
      </c>
      <c r="B107" s="596" t="s">
        <v>227</v>
      </c>
      <c r="C107" s="1119" t="s">
        <v>632</v>
      </c>
      <c r="D107" s="1120" t="e">
        <f>SUMIF('[6]OUTAGE_NR-1_Septmber-17'!$C$13:$C$293,"="&amp;VLOOKUP($C107,'[6]OUTAGE_NR-1_Septmber-17'!$C$13:$I$293,1,FALSE),'[6]OUTAGE_NR-1_Septmber-17'!F$13:F$293)</f>
        <v>#VALUE!</v>
      </c>
      <c r="E107" s="1120" t="e">
        <f>SUMIF('[6]OUTAGE_NR-1_Septmber-17'!$C$13:$C$293,"="&amp;VLOOKUP($C107,'[6]OUTAGE_NR-1_Septmber-17'!$C$13:$I$293,1,FALSE),'[6]OUTAGE_NR-1_Septmber-17'!G$13:G$293)</f>
        <v>#VALUE!</v>
      </c>
      <c r="F107" s="1120" t="e">
        <f>SUMIF('[6]OUTAGE_NR-1_Septmber-17'!$C$13:$C$293,"="&amp;VLOOKUP($C107,'[6]OUTAGE_NR-1_Septmber-17'!$C$13:$I$293,1,FALSE),'[6]OUTAGE_NR-1_Septmber-17'!H$13:H$293)</f>
        <v>#VALUE!</v>
      </c>
      <c r="G107" s="1120" t="e">
        <f>SUMIF('[6]OUTAGE_NR-1_Septmber-17'!$C$13:$C$293,"="&amp;VLOOKUP($C107,'[6]OUTAGE_NR-1_Septmber-17'!$C$13:$I$293,1,FALSE),'[6]OUTAGE_NR-1_Septmber-17'!I$13:I$293)</f>
        <v>#VALUE!</v>
      </c>
      <c r="H107" s="1121" t="e">
        <f t="shared" si="8"/>
        <v>#VALUE!</v>
      </c>
      <c r="I107" s="241">
        <v>515</v>
      </c>
      <c r="J107" s="242">
        <v>76.018000000000001</v>
      </c>
      <c r="K107" s="243">
        <f t="shared" si="9"/>
        <v>39149.269999999997</v>
      </c>
      <c r="L107" s="1122" t="e">
        <f t="shared" si="10"/>
        <v>#VALUE!</v>
      </c>
      <c r="M107" s="1124" t="e">
        <f t="shared" si="11"/>
        <v>#VALUE!</v>
      </c>
      <c r="N107" s="1073"/>
      <c r="P107" s="1069"/>
      <c r="Q107" s="1069"/>
      <c r="R107" s="1069"/>
      <c r="S107" s="1069"/>
      <c r="T107" s="1069"/>
      <c r="U107" s="1069"/>
      <c r="V107" s="1069"/>
      <c r="W107" s="1069"/>
      <c r="X107" s="1069"/>
      <c r="Y107" s="1069"/>
      <c r="Z107" s="1069"/>
      <c r="AA107" s="1069"/>
      <c r="AB107" s="1069"/>
      <c r="AC107" s="1069"/>
      <c r="AD107" s="1069"/>
    </row>
    <row r="108" spans="1:30" ht="30" x14ac:dyDescent="0.25">
      <c r="A108" s="1118">
        <v>83</v>
      </c>
      <c r="B108" s="596" t="s">
        <v>229</v>
      </c>
      <c r="C108" s="1119" t="s">
        <v>230</v>
      </c>
      <c r="D108" s="1120" t="e">
        <f>SUMIF('[6]OUTAGE_NR-1_Septmber-17'!$C$13:$C$293,"="&amp;VLOOKUP($C108,'[6]OUTAGE_NR-1_Septmber-17'!$C$13:$I$293,1,FALSE),'[6]OUTAGE_NR-1_Septmber-17'!F$13:F$293)</f>
        <v>#VALUE!</v>
      </c>
      <c r="E108" s="1120" t="e">
        <f>SUMIF('[6]OUTAGE_NR-1_Septmber-17'!$C$13:$C$293,"="&amp;VLOOKUP($C108,'[6]OUTAGE_NR-1_Septmber-17'!$C$13:$I$293,1,FALSE),'[6]OUTAGE_NR-1_Septmber-17'!G$13:G$293)</f>
        <v>#VALUE!</v>
      </c>
      <c r="F108" s="1120" t="e">
        <f>SUMIF('[6]OUTAGE_NR-1_Septmber-17'!$C$13:$C$293,"="&amp;VLOOKUP($C108,'[6]OUTAGE_NR-1_Septmber-17'!$C$13:$I$293,1,FALSE),'[6]OUTAGE_NR-1_Septmber-17'!H$13:H$293)</f>
        <v>#VALUE!</v>
      </c>
      <c r="G108" s="1120" t="e">
        <f>SUMIF('[6]OUTAGE_NR-1_Septmber-17'!$C$13:$C$293,"="&amp;VLOOKUP($C108,'[6]OUTAGE_NR-1_Septmber-17'!$C$13:$I$293,1,FALSE),'[6]OUTAGE_NR-1_Septmber-17'!I$13:I$293)</f>
        <v>#VALUE!</v>
      </c>
      <c r="H108" s="1121" t="e">
        <f t="shared" si="8"/>
        <v>#VALUE!</v>
      </c>
      <c r="I108" s="241">
        <v>691</v>
      </c>
      <c r="J108" s="242">
        <v>30.15</v>
      </c>
      <c r="K108" s="243">
        <f t="shared" si="9"/>
        <v>20833.649999999998</v>
      </c>
      <c r="L108" s="1122" t="e">
        <f t="shared" si="10"/>
        <v>#VALUE!</v>
      </c>
      <c r="M108" s="1124" t="e">
        <f t="shared" si="11"/>
        <v>#VALUE!</v>
      </c>
      <c r="N108" s="1073"/>
      <c r="P108" s="1069"/>
      <c r="Q108" s="1069"/>
      <c r="R108" s="1069"/>
      <c r="S108" s="1069"/>
      <c r="T108" s="1069"/>
      <c r="U108" s="1069"/>
      <c r="V108" s="1069"/>
      <c r="W108" s="1069"/>
      <c r="X108" s="1069"/>
      <c r="Y108" s="1069"/>
      <c r="Z108" s="1069"/>
      <c r="AA108" s="1069"/>
      <c r="AB108" s="1069"/>
      <c r="AC108" s="1069"/>
      <c r="AD108" s="1069"/>
    </row>
    <row r="109" spans="1:30" ht="14.25" customHeight="1" x14ac:dyDescent="0.25">
      <c r="A109" s="1118">
        <v>84</v>
      </c>
      <c r="B109" s="596" t="s">
        <v>231</v>
      </c>
      <c r="C109" s="1119" t="s">
        <v>232</v>
      </c>
      <c r="D109" s="1120" t="e">
        <f>SUMIF('[6]OUTAGE_NR-1_Septmber-17'!$C$13:$C$293,"="&amp;VLOOKUP($C109,'[6]OUTAGE_NR-1_Septmber-17'!$C$13:$I$293,1,FALSE),'[6]OUTAGE_NR-1_Septmber-17'!F$13:F$293)</f>
        <v>#VALUE!</v>
      </c>
      <c r="E109" s="1120" t="e">
        <f>SUMIF('[6]OUTAGE_NR-1_Septmber-17'!$C$13:$C$293,"="&amp;VLOOKUP($C109,'[6]OUTAGE_NR-1_Septmber-17'!$C$13:$I$293,1,FALSE),'[6]OUTAGE_NR-1_Septmber-17'!G$13:G$293)</f>
        <v>#VALUE!</v>
      </c>
      <c r="F109" s="1120" t="e">
        <f>SUMIF('[6]OUTAGE_NR-1_Septmber-17'!$C$13:$C$293,"="&amp;VLOOKUP($C109,'[6]OUTAGE_NR-1_Septmber-17'!$C$13:$I$293,1,FALSE),'[6]OUTAGE_NR-1_Septmber-17'!H$13:H$293)</f>
        <v>#VALUE!</v>
      </c>
      <c r="G109" s="1120" t="e">
        <f>SUMIF('[6]OUTAGE_NR-1_Septmber-17'!$C$13:$C$293,"="&amp;VLOOKUP($C109,'[6]OUTAGE_NR-1_Septmber-17'!$C$13:$I$293,1,FALSE),'[6]OUTAGE_NR-1_Septmber-17'!I$13:I$293)</f>
        <v>#VALUE!</v>
      </c>
      <c r="H109" s="1121" t="e">
        <f t="shared" si="8"/>
        <v>#VALUE!</v>
      </c>
      <c r="I109" s="241">
        <v>515</v>
      </c>
      <c r="J109" s="242">
        <v>67.040999999999997</v>
      </c>
      <c r="K109" s="243">
        <f t="shared" si="9"/>
        <v>34526.114999999998</v>
      </c>
      <c r="L109" s="1122" t="e">
        <f t="shared" si="10"/>
        <v>#VALUE!</v>
      </c>
      <c r="M109" s="1124" t="e">
        <f t="shared" si="11"/>
        <v>#VALUE!</v>
      </c>
      <c r="N109" s="1073"/>
      <c r="P109" s="1069"/>
      <c r="Q109" s="1069"/>
      <c r="R109" s="1069"/>
      <c r="S109" s="1069"/>
      <c r="T109" s="1069"/>
      <c r="U109" s="1069"/>
      <c r="V109" s="1069"/>
      <c r="W109" s="1069"/>
      <c r="X109" s="1069"/>
      <c r="Y109" s="1069"/>
      <c r="Z109" s="1069"/>
      <c r="AA109" s="1069"/>
      <c r="AB109" s="1069"/>
      <c r="AC109" s="1069"/>
      <c r="AD109" s="1069"/>
    </row>
    <row r="110" spans="1:30" ht="14.25" customHeight="1" x14ac:dyDescent="0.25">
      <c r="A110" s="1118">
        <v>85</v>
      </c>
      <c r="B110" s="596" t="s">
        <v>233</v>
      </c>
      <c r="C110" s="1119" t="s">
        <v>234</v>
      </c>
      <c r="D110" s="1120" t="e">
        <f>SUMIF('[6]OUTAGE_NR-1_Septmber-17'!$C$13:$C$293,"="&amp;VLOOKUP($C110,'[6]OUTAGE_NR-1_Septmber-17'!$C$13:$I$293,1,FALSE),'[6]OUTAGE_NR-1_Septmber-17'!F$13:F$293)</f>
        <v>#VALUE!</v>
      </c>
      <c r="E110" s="1120" t="e">
        <f>SUMIF('[6]OUTAGE_NR-1_Septmber-17'!$C$13:$C$293,"="&amp;VLOOKUP($C110,'[6]OUTAGE_NR-1_Septmber-17'!$C$13:$I$293,1,FALSE),'[6]OUTAGE_NR-1_Septmber-17'!G$13:G$293)</f>
        <v>#VALUE!</v>
      </c>
      <c r="F110" s="1120" t="e">
        <f>SUMIF('[6]OUTAGE_NR-1_Septmber-17'!$C$13:$C$293,"="&amp;VLOOKUP($C110,'[6]OUTAGE_NR-1_Septmber-17'!$C$13:$I$293,1,FALSE),'[6]OUTAGE_NR-1_Septmber-17'!H$13:H$293)</f>
        <v>#VALUE!</v>
      </c>
      <c r="G110" s="1120" t="e">
        <f>SUMIF('[6]OUTAGE_NR-1_Septmber-17'!$C$13:$C$293,"="&amp;VLOOKUP($C110,'[6]OUTAGE_NR-1_Septmber-17'!$C$13:$I$293,1,FALSE),'[6]OUTAGE_NR-1_Septmber-17'!I$13:I$293)</f>
        <v>#VALUE!</v>
      </c>
      <c r="H110" s="1121" t="e">
        <f t="shared" si="8"/>
        <v>#VALUE!</v>
      </c>
      <c r="I110" s="241">
        <v>515</v>
      </c>
      <c r="J110" s="242">
        <v>67.040999999999997</v>
      </c>
      <c r="K110" s="243">
        <f t="shared" si="9"/>
        <v>34526.114999999998</v>
      </c>
      <c r="L110" s="1122" t="e">
        <f t="shared" si="10"/>
        <v>#VALUE!</v>
      </c>
      <c r="M110" s="1124" t="e">
        <f t="shared" si="11"/>
        <v>#VALUE!</v>
      </c>
      <c r="N110" s="1073"/>
      <c r="P110" s="1069"/>
      <c r="Q110" s="1069"/>
      <c r="R110" s="1069"/>
      <c r="S110" s="1069"/>
      <c r="T110" s="1069"/>
      <c r="U110" s="1069"/>
      <c r="V110" s="1069"/>
      <c r="W110" s="1069"/>
      <c r="X110" s="1069"/>
      <c r="Y110" s="1069"/>
      <c r="Z110" s="1069"/>
      <c r="AA110" s="1069"/>
      <c r="AB110" s="1069"/>
      <c r="AC110" s="1069"/>
      <c r="AD110" s="1069"/>
    </row>
    <row r="111" spans="1:30" ht="14.25" customHeight="1" x14ac:dyDescent="0.25">
      <c r="A111" s="1118">
        <v>86</v>
      </c>
      <c r="B111" s="596" t="s">
        <v>235</v>
      </c>
      <c r="C111" s="1119" t="s">
        <v>236</v>
      </c>
      <c r="D111" s="1120" t="e">
        <f>SUMIF('[6]OUTAGE_NR-1_Septmber-17'!$C$13:$C$293,"="&amp;VLOOKUP($C111,'[6]OUTAGE_NR-1_Septmber-17'!$C$13:$I$293,1,FALSE),'[6]OUTAGE_NR-1_Septmber-17'!F$13:F$293)</f>
        <v>#VALUE!</v>
      </c>
      <c r="E111" s="1120" t="e">
        <f>SUMIF('[6]OUTAGE_NR-1_Septmber-17'!$C$13:$C$293,"="&amp;VLOOKUP($C111,'[6]OUTAGE_NR-1_Septmber-17'!$C$13:$I$293,1,FALSE),'[6]OUTAGE_NR-1_Septmber-17'!G$13:G$293)</f>
        <v>#VALUE!</v>
      </c>
      <c r="F111" s="1120" t="e">
        <f>SUMIF('[6]OUTAGE_NR-1_Septmber-17'!$C$13:$C$293,"="&amp;VLOOKUP($C111,'[6]OUTAGE_NR-1_Septmber-17'!$C$13:$I$293,1,FALSE),'[6]OUTAGE_NR-1_Septmber-17'!H$13:H$293)</f>
        <v>#VALUE!</v>
      </c>
      <c r="G111" s="1120" t="e">
        <f>SUMIF('[6]OUTAGE_NR-1_Septmber-17'!$C$13:$C$293,"="&amp;VLOOKUP($C111,'[6]OUTAGE_NR-1_Septmber-17'!$C$13:$I$293,1,FALSE),'[6]OUTAGE_NR-1_Septmber-17'!I$13:I$293)</f>
        <v>#VALUE!</v>
      </c>
      <c r="H111" s="1121" t="e">
        <f t="shared" si="8"/>
        <v>#VALUE!</v>
      </c>
      <c r="I111" s="241">
        <v>515</v>
      </c>
      <c r="J111" s="242">
        <v>175.85900000000001</v>
      </c>
      <c r="K111" s="243">
        <f t="shared" si="9"/>
        <v>90567.385000000009</v>
      </c>
      <c r="L111" s="1122" t="e">
        <f t="shared" si="10"/>
        <v>#VALUE!</v>
      </c>
      <c r="M111" s="1124" t="e">
        <f t="shared" si="11"/>
        <v>#VALUE!</v>
      </c>
      <c r="N111" s="1073"/>
      <c r="P111" s="1069"/>
      <c r="Q111" s="1069"/>
      <c r="R111" s="1069"/>
      <c r="S111" s="1069"/>
      <c r="T111" s="1069"/>
      <c r="U111" s="1069"/>
      <c r="V111" s="1069"/>
      <c r="W111" s="1069"/>
      <c r="X111" s="1069"/>
      <c r="Y111" s="1069"/>
      <c r="Z111" s="1069"/>
      <c r="AA111" s="1069"/>
      <c r="AB111" s="1069"/>
      <c r="AC111" s="1069"/>
      <c r="AD111" s="1069"/>
    </row>
    <row r="112" spans="1:30" ht="14.25" customHeight="1" x14ac:dyDescent="0.25">
      <c r="A112" s="1118">
        <v>87</v>
      </c>
      <c r="B112" s="596" t="s">
        <v>237</v>
      </c>
      <c r="C112" s="1119" t="s">
        <v>238</v>
      </c>
      <c r="D112" s="1120" t="e">
        <f>SUMIF('[6]OUTAGE_NR-1_Septmber-17'!$C$13:$C$293,"="&amp;VLOOKUP($C112,'[6]OUTAGE_NR-1_Septmber-17'!$C$13:$I$293,1,FALSE),'[6]OUTAGE_NR-1_Septmber-17'!F$13:F$293)</f>
        <v>#VALUE!</v>
      </c>
      <c r="E112" s="1120" t="e">
        <f>SUMIF('[6]OUTAGE_NR-1_Septmber-17'!$C$13:$C$293,"="&amp;VLOOKUP($C112,'[6]OUTAGE_NR-1_Septmber-17'!$C$13:$I$293,1,FALSE),'[6]OUTAGE_NR-1_Septmber-17'!G$13:G$293)</f>
        <v>#VALUE!</v>
      </c>
      <c r="F112" s="1120" t="e">
        <f>SUMIF('[6]OUTAGE_NR-1_Septmber-17'!$C$13:$C$293,"="&amp;VLOOKUP($C112,'[6]OUTAGE_NR-1_Septmber-17'!$C$13:$I$293,1,FALSE),'[6]OUTAGE_NR-1_Septmber-17'!H$13:H$293)</f>
        <v>#VALUE!</v>
      </c>
      <c r="G112" s="1120" t="e">
        <f>SUMIF('[6]OUTAGE_NR-1_Septmber-17'!$C$13:$C$293,"="&amp;VLOOKUP($C112,'[6]OUTAGE_NR-1_Septmber-17'!$C$13:$I$293,1,FALSE),'[6]OUTAGE_NR-1_Septmber-17'!I$13:I$293)</f>
        <v>#VALUE!</v>
      </c>
      <c r="H112" s="1121" t="e">
        <f t="shared" si="8"/>
        <v>#VALUE!</v>
      </c>
      <c r="I112" s="241">
        <v>515</v>
      </c>
      <c r="J112" s="242">
        <v>175.85900000000001</v>
      </c>
      <c r="K112" s="243">
        <f t="shared" si="9"/>
        <v>90567.385000000009</v>
      </c>
      <c r="L112" s="1122" t="e">
        <f t="shared" si="10"/>
        <v>#VALUE!</v>
      </c>
      <c r="M112" s="1124" t="e">
        <f t="shared" si="11"/>
        <v>#VALUE!</v>
      </c>
      <c r="N112" s="1073"/>
      <c r="P112" s="1069"/>
      <c r="Q112" s="1069"/>
      <c r="R112" s="1069"/>
      <c r="S112" s="1069"/>
      <c r="T112" s="1069"/>
      <c r="U112" s="1069"/>
      <c r="V112" s="1069"/>
      <c r="W112" s="1069"/>
      <c r="X112" s="1069"/>
      <c r="Y112" s="1069"/>
      <c r="Z112" s="1069"/>
      <c r="AA112" s="1069"/>
      <c r="AB112" s="1069"/>
      <c r="AC112" s="1069"/>
      <c r="AD112" s="1069"/>
    </row>
    <row r="113" spans="1:30" ht="14.25" customHeight="1" x14ac:dyDescent="0.25">
      <c r="A113" s="1118">
        <v>88</v>
      </c>
      <c r="B113" s="1125" t="s">
        <v>239</v>
      </c>
      <c r="C113" s="1126" t="s">
        <v>240</v>
      </c>
      <c r="D113" s="1120" t="e">
        <f>SUMIF('[6]OUTAGE_NR-1_Septmber-17'!$C$13:$C$293,"="&amp;VLOOKUP($C113,'[6]OUTAGE_NR-1_Septmber-17'!$C$13:$I$293,1,FALSE),'[6]OUTAGE_NR-1_Septmber-17'!F$13:F$293)</f>
        <v>#VALUE!</v>
      </c>
      <c r="E113" s="1120" t="e">
        <f>SUMIF('[6]OUTAGE_NR-1_Septmber-17'!$C$13:$C$293,"="&amp;VLOOKUP($C113,'[6]OUTAGE_NR-1_Septmber-17'!$C$13:$I$293,1,FALSE),'[6]OUTAGE_NR-1_Septmber-17'!G$13:G$293)</f>
        <v>#VALUE!</v>
      </c>
      <c r="F113" s="1120" t="e">
        <f>SUMIF('[6]OUTAGE_NR-1_Septmber-17'!$C$13:$C$293,"="&amp;VLOOKUP($C113,'[6]OUTAGE_NR-1_Septmber-17'!$C$13:$I$293,1,FALSE),'[6]OUTAGE_NR-1_Septmber-17'!H$13:H$293)</f>
        <v>#VALUE!</v>
      </c>
      <c r="G113" s="1120" t="e">
        <f>SUMIF('[6]OUTAGE_NR-1_Septmber-17'!$C$13:$C$293,"="&amp;VLOOKUP($C113,'[6]OUTAGE_NR-1_Septmber-17'!$C$13:$I$293,1,FALSE),'[6]OUTAGE_NR-1_Septmber-17'!I$13:I$293)</f>
        <v>#VALUE!</v>
      </c>
      <c r="H113" s="1121" t="e">
        <f t="shared" si="8"/>
        <v>#VALUE!</v>
      </c>
      <c r="I113" s="241">
        <v>515</v>
      </c>
      <c r="J113" s="242">
        <v>155.15</v>
      </c>
      <c r="K113" s="243">
        <f t="shared" si="9"/>
        <v>79902.25</v>
      </c>
      <c r="L113" s="1122" t="e">
        <f t="shared" si="10"/>
        <v>#VALUE!</v>
      </c>
      <c r="M113" s="1124" t="e">
        <f t="shared" si="11"/>
        <v>#VALUE!</v>
      </c>
      <c r="N113" s="1073"/>
      <c r="P113" s="1069"/>
      <c r="Q113" s="1069"/>
      <c r="R113" s="1069"/>
      <c r="S113" s="1069"/>
      <c r="T113" s="1069"/>
      <c r="U113" s="1069"/>
      <c r="V113" s="1069"/>
      <c r="W113" s="1069"/>
      <c r="X113" s="1069"/>
      <c r="Y113" s="1069"/>
      <c r="Z113" s="1069"/>
      <c r="AA113" s="1069"/>
      <c r="AB113" s="1069"/>
      <c r="AC113" s="1069"/>
      <c r="AD113" s="1069"/>
    </row>
    <row r="114" spans="1:30" ht="14.25" customHeight="1" x14ac:dyDescent="0.25">
      <c r="A114" s="1118">
        <v>89</v>
      </c>
      <c r="B114" s="1125" t="s">
        <v>552</v>
      </c>
      <c r="C114" s="1126" t="s">
        <v>633</v>
      </c>
      <c r="D114" s="1120" t="e">
        <f>SUMIF('[6]OUTAGE_NR-1_Septmber-17'!$C$13:$C$293,"="&amp;VLOOKUP($C114,'[6]OUTAGE_NR-1_Septmber-17'!$C$13:$I$293,1,FALSE),'[6]OUTAGE_NR-1_Septmber-17'!F$13:F$293)</f>
        <v>#VALUE!</v>
      </c>
      <c r="E114" s="1120" t="e">
        <f>SUMIF('[6]OUTAGE_NR-1_Septmber-17'!$C$13:$C$293,"="&amp;VLOOKUP($C114,'[6]OUTAGE_NR-1_Septmber-17'!$C$13:$I$293,1,FALSE),'[6]OUTAGE_NR-1_Septmber-17'!G$13:G$293)</f>
        <v>#VALUE!</v>
      </c>
      <c r="F114" s="1120" t="e">
        <f>SUMIF('[6]OUTAGE_NR-1_Septmber-17'!$C$13:$C$293,"="&amp;VLOOKUP($C114,'[6]OUTAGE_NR-1_Septmber-17'!$C$13:$I$293,1,FALSE),'[6]OUTAGE_NR-1_Septmber-17'!H$13:H$293)</f>
        <v>#VALUE!</v>
      </c>
      <c r="G114" s="1120" t="e">
        <f>SUMIF('[6]OUTAGE_NR-1_Septmber-17'!$C$13:$C$293,"="&amp;VLOOKUP($C114,'[6]OUTAGE_NR-1_Septmber-17'!$C$13:$I$293,1,FALSE),'[6]OUTAGE_NR-1_Septmber-17'!I$13:I$293)</f>
        <v>#VALUE!</v>
      </c>
      <c r="H114" s="1121" t="e">
        <f t="shared" si="8"/>
        <v>#VALUE!</v>
      </c>
      <c r="I114" s="241">
        <v>687</v>
      </c>
      <c r="J114" s="242">
        <v>79.7</v>
      </c>
      <c r="K114" s="243">
        <f t="shared" si="9"/>
        <v>54753.9</v>
      </c>
      <c r="L114" s="1122" t="e">
        <f t="shared" si="10"/>
        <v>#VALUE!</v>
      </c>
      <c r="M114" s="1124" t="e">
        <f t="shared" si="11"/>
        <v>#VALUE!</v>
      </c>
      <c r="N114" s="1073"/>
      <c r="P114" s="1069"/>
      <c r="Q114" s="1069"/>
      <c r="R114" s="1069"/>
      <c r="S114" s="1069"/>
      <c r="T114" s="1069"/>
      <c r="U114" s="1069"/>
      <c r="V114" s="1069"/>
      <c r="W114" s="1069"/>
      <c r="X114" s="1069"/>
      <c r="Y114" s="1069"/>
      <c r="Z114" s="1069"/>
      <c r="AA114" s="1069"/>
      <c r="AB114" s="1069"/>
      <c r="AC114" s="1069"/>
      <c r="AD114" s="1069"/>
    </row>
    <row r="115" spans="1:30" ht="14.25" customHeight="1" x14ac:dyDescent="0.25">
      <c r="A115" s="1118">
        <v>90</v>
      </c>
      <c r="B115" s="596" t="s">
        <v>241</v>
      </c>
      <c r="C115" s="1119" t="s">
        <v>242</v>
      </c>
      <c r="D115" s="1120" t="e">
        <f>SUMIF('[6]OUTAGE_NR-1_Septmber-17'!$C$13:$C$293,"="&amp;VLOOKUP($C115,'[6]OUTAGE_NR-1_Septmber-17'!$C$13:$I$293,1,FALSE),'[6]OUTAGE_NR-1_Septmber-17'!F$13:F$293)</f>
        <v>#VALUE!</v>
      </c>
      <c r="E115" s="1120" t="e">
        <f>SUMIF('[6]OUTAGE_NR-1_Septmber-17'!$C$13:$C$293,"="&amp;VLOOKUP($C115,'[6]OUTAGE_NR-1_Septmber-17'!$C$13:$I$293,1,FALSE),'[6]OUTAGE_NR-1_Septmber-17'!G$13:G$293)</f>
        <v>#VALUE!</v>
      </c>
      <c r="F115" s="1120" t="e">
        <f>SUMIF('[6]OUTAGE_NR-1_Septmber-17'!$C$13:$C$293,"="&amp;VLOOKUP($C115,'[6]OUTAGE_NR-1_Septmber-17'!$C$13:$I$293,1,FALSE),'[6]OUTAGE_NR-1_Septmber-17'!H$13:H$293)</f>
        <v>#VALUE!</v>
      </c>
      <c r="G115" s="1120" t="e">
        <f>SUMIF('[6]OUTAGE_NR-1_Septmber-17'!$C$13:$C$293,"="&amp;VLOOKUP($C115,'[6]OUTAGE_NR-1_Septmber-17'!$C$13:$I$293,1,FALSE),'[6]OUTAGE_NR-1_Septmber-17'!I$13:I$293)</f>
        <v>#VALUE!</v>
      </c>
      <c r="H115" s="1121" t="e">
        <f t="shared" si="8"/>
        <v>#VALUE!</v>
      </c>
      <c r="I115" s="241">
        <v>687</v>
      </c>
      <c r="J115" s="242">
        <v>150.83199999999999</v>
      </c>
      <c r="K115" s="243">
        <f t="shared" si="9"/>
        <v>103621.584</v>
      </c>
      <c r="L115" s="1122" t="e">
        <f t="shared" si="10"/>
        <v>#VALUE!</v>
      </c>
      <c r="M115" s="1124" t="e">
        <f t="shared" si="11"/>
        <v>#VALUE!</v>
      </c>
      <c r="N115" s="1073"/>
      <c r="P115" s="1069"/>
      <c r="Q115" s="1069"/>
      <c r="R115" s="1069"/>
      <c r="S115" s="1069"/>
      <c r="T115" s="1069"/>
      <c r="U115" s="1069"/>
      <c r="V115" s="1069"/>
      <c r="W115" s="1069"/>
      <c r="X115" s="1069"/>
      <c r="Y115" s="1069"/>
      <c r="Z115" s="1069"/>
      <c r="AA115" s="1069"/>
      <c r="AB115" s="1069"/>
      <c r="AC115" s="1069"/>
      <c r="AD115" s="1069"/>
    </row>
    <row r="116" spans="1:30" ht="14.25" customHeight="1" x14ac:dyDescent="0.25">
      <c r="A116" s="1118">
        <v>91</v>
      </c>
      <c r="B116" s="596" t="s">
        <v>243</v>
      </c>
      <c r="C116" s="1119" t="s">
        <v>244</v>
      </c>
      <c r="D116" s="1120" t="e">
        <f>SUMIF('[6]OUTAGE_NR-1_Septmber-17'!$C$13:$C$293,"="&amp;VLOOKUP($C116,'[6]OUTAGE_NR-1_Septmber-17'!$C$13:$I$293,1,FALSE),'[6]OUTAGE_NR-1_Septmber-17'!F$13:F$293)</f>
        <v>#VALUE!</v>
      </c>
      <c r="E116" s="1120" t="e">
        <f>SUMIF('[6]OUTAGE_NR-1_Septmber-17'!$C$13:$C$293,"="&amp;VLOOKUP($C116,'[6]OUTAGE_NR-1_Septmber-17'!$C$13:$I$293,1,FALSE),'[6]OUTAGE_NR-1_Septmber-17'!G$13:G$293)</f>
        <v>#VALUE!</v>
      </c>
      <c r="F116" s="1120" t="e">
        <f>SUMIF('[6]OUTAGE_NR-1_Septmber-17'!$C$13:$C$293,"="&amp;VLOOKUP($C116,'[6]OUTAGE_NR-1_Septmber-17'!$C$13:$I$293,1,FALSE),'[6]OUTAGE_NR-1_Septmber-17'!H$13:H$293)</f>
        <v>#VALUE!</v>
      </c>
      <c r="G116" s="1120" t="e">
        <f>SUMIF('[6]OUTAGE_NR-1_Septmber-17'!$C$13:$C$293,"="&amp;VLOOKUP($C116,'[6]OUTAGE_NR-1_Septmber-17'!$C$13:$I$293,1,FALSE),'[6]OUTAGE_NR-1_Septmber-17'!I$13:I$293)</f>
        <v>#VALUE!</v>
      </c>
      <c r="H116" s="1121" t="e">
        <f t="shared" si="8"/>
        <v>#VALUE!</v>
      </c>
      <c r="I116" s="241">
        <v>687</v>
      </c>
      <c r="J116" s="242">
        <v>150.83199999999999</v>
      </c>
      <c r="K116" s="243">
        <f t="shared" si="9"/>
        <v>103621.584</v>
      </c>
      <c r="L116" s="1122" t="e">
        <f t="shared" si="10"/>
        <v>#VALUE!</v>
      </c>
      <c r="M116" s="1124" t="e">
        <f t="shared" si="11"/>
        <v>#VALUE!</v>
      </c>
      <c r="N116" s="1073"/>
      <c r="P116" s="1069"/>
      <c r="Q116" s="1069"/>
      <c r="R116" s="1069"/>
      <c r="S116" s="1069"/>
      <c r="T116" s="1069"/>
      <c r="U116" s="1069"/>
      <c r="V116" s="1069"/>
      <c r="W116" s="1069"/>
      <c r="X116" s="1069"/>
      <c r="Y116" s="1069"/>
      <c r="Z116" s="1069"/>
      <c r="AA116" s="1069"/>
      <c r="AB116" s="1069"/>
      <c r="AC116" s="1069"/>
      <c r="AD116" s="1069"/>
    </row>
    <row r="117" spans="1:30" ht="14.25" customHeight="1" x14ac:dyDescent="0.25">
      <c r="A117" s="1118">
        <v>92</v>
      </c>
      <c r="B117" s="596" t="s">
        <v>245</v>
      </c>
      <c r="C117" s="1119" t="s">
        <v>246</v>
      </c>
      <c r="D117" s="1120" t="e">
        <f>SUMIF('[6]OUTAGE_NR-1_Septmber-17'!$C$13:$C$293,"="&amp;VLOOKUP($C117,'[6]OUTAGE_NR-1_Septmber-17'!$C$13:$I$293,1,FALSE),'[6]OUTAGE_NR-1_Septmber-17'!F$13:F$293)</f>
        <v>#VALUE!</v>
      </c>
      <c r="E117" s="1120" t="e">
        <f>SUMIF('[6]OUTAGE_NR-1_Septmber-17'!$C$13:$C$293,"="&amp;VLOOKUP($C117,'[6]OUTAGE_NR-1_Septmber-17'!$C$13:$I$293,1,FALSE),'[6]OUTAGE_NR-1_Septmber-17'!G$13:G$293)</f>
        <v>#VALUE!</v>
      </c>
      <c r="F117" s="1120" t="e">
        <f>SUMIF('[6]OUTAGE_NR-1_Septmber-17'!$C$13:$C$293,"="&amp;VLOOKUP($C117,'[6]OUTAGE_NR-1_Septmber-17'!$C$13:$I$293,1,FALSE),'[6]OUTAGE_NR-1_Septmber-17'!H$13:H$293)</f>
        <v>#VALUE!</v>
      </c>
      <c r="G117" s="1120" t="e">
        <f>SUMIF('[6]OUTAGE_NR-1_Septmber-17'!$C$13:$C$293,"="&amp;VLOOKUP($C117,'[6]OUTAGE_NR-1_Septmber-17'!$C$13:$I$293,1,FALSE),'[6]OUTAGE_NR-1_Septmber-17'!I$13:I$293)</f>
        <v>#VALUE!</v>
      </c>
      <c r="H117" s="1121" t="e">
        <f t="shared" si="8"/>
        <v>#VALUE!</v>
      </c>
      <c r="I117" s="241">
        <v>515</v>
      </c>
      <c r="J117" s="242">
        <v>2.1</v>
      </c>
      <c r="K117" s="243">
        <f t="shared" si="9"/>
        <v>1081.5</v>
      </c>
      <c r="L117" s="1122" t="e">
        <f t="shared" si="10"/>
        <v>#VALUE!</v>
      </c>
      <c r="M117" s="1124" t="e">
        <f t="shared" si="11"/>
        <v>#VALUE!</v>
      </c>
      <c r="N117" s="1073"/>
      <c r="P117" s="1069"/>
      <c r="Q117" s="1069"/>
      <c r="R117" s="1069"/>
      <c r="S117" s="1069"/>
      <c r="T117" s="1069"/>
      <c r="U117" s="1069"/>
      <c r="V117" s="1069"/>
      <c r="W117" s="1069"/>
      <c r="X117" s="1069"/>
      <c r="Y117" s="1069"/>
      <c r="Z117" s="1069"/>
      <c r="AA117" s="1069"/>
      <c r="AB117" s="1069"/>
      <c r="AC117" s="1069"/>
      <c r="AD117" s="1069"/>
    </row>
    <row r="118" spans="1:30" ht="14.25" customHeight="1" x14ac:dyDescent="0.25">
      <c r="A118" s="1118">
        <v>93</v>
      </c>
      <c r="B118" s="596" t="s">
        <v>247</v>
      </c>
      <c r="C118" s="1119" t="s">
        <v>248</v>
      </c>
      <c r="D118" s="1120" t="e">
        <f>SUMIF('[6]OUTAGE_NR-1_Septmber-17'!$C$13:$C$293,"="&amp;VLOOKUP($C118,'[6]OUTAGE_NR-1_Septmber-17'!$C$13:$I$293,1,FALSE),'[6]OUTAGE_NR-1_Septmber-17'!F$13:F$293)</f>
        <v>#VALUE!</v>
      </c>
      <c r="E118" s="1120" t="e">
        <f>SUMIF('[6]OUTAGE_NR-1_Septmber-17'!$C$13:$C$293,"="&amp;VLOOKUP($C118,'[6]OUTAGE_NR-1_Septmber-17'!$C$13:$I$293,1,FALSE),'[6]OUTAGE_NR-1_Septmber-17'!G$13:G$293)</f>
        <v>#VALUE!</v>
      </c>
      <c r="F118" s="1120" t="e">
        <f>SUMIF('[6]OUTAGE_NR-1_Septmber-17'!$C$13:$C$293,"="&amp;VLOOKUP($C118,'[6]OUTAGE_NR-1_Septmber-17'!$C$13:$I$293,1,FALSE),'[6]OUTAGE_NR-1_Septmber-17'!H$13:H$293)</f>
        <v>#VALUE!</v>
      </c>
      <c r="G118" s="1120" t="e">
        <f>SUMIF('[6]OUTAGE_NR-1_Septmber-17'!$C$13:$C$293,"="&amp;VLOOKUP($C118,'[6]OUTAGE_NR-1_Septmber-17'!$C$13:$I$293,1,FALSE),'[6]OUTAGE_NR-1_Septmber-17'!I$13:I$293)</f>
        <v>#VALUE!</v>
      </c>
      <c r="H118" s="1121" t="e">
        <f t="shared" si="8"/>
        <v>#VALUE!</v>
      </c>
      <c r="I118" s="241">
        <v>515</v>
      </c>
      <c r="J118" s="242">
        <v>2.1</v>
      </c>
      <c r="K118" s="243">
        <f t="shared" si="9"/>
        <v>1081.5</v>
      </c>
      <c r="L118" s="1122" t="e">
        <f t="shared" si="10"/>
        <v>#VALUE!</v>
      </c>
      <c r="M118" s="1124" t="e">
        <f t="shared" si="11"/>
        <v>#VALUE!</v>
      </c>
      <c r="N118" s="1073"/>
      <c r="P118" s="1069"/>
      <c r="Q118" s="1069"/>
      <c r="R118" s="1069"/>
      <c r="S118" s="1069"/>
      <c r="T118" s="1069"/>
      <c r="U118" s="1069"/>
      <c r="V118" s="1069"/>
      <c r="W118" s="1069"/>
      <c r="X118" s="1069"/>
      <c r="Y118" s="1069"/>
      <c r="Z118" s="1069"/>
      <c r="AA118" s="1069"/>
      <c r="AB118" s="1069"/>
      <c r="AC118" s="1069"/>
      <c r="AD118" s="1069"/>
    </row>
    <row r="119" spans="1:30" ht="14.25" customHeight="1" x14ac:dyDescent="0.25">
      <c r="A119" s="1118">
        <v>94</v>
      </c>
      <c r="B119" s="596" t="s">
        <v>249</v>
      </c>
      <c r="C119" s="1119" t="s">
        <v>250</v>
      </c>
      <c r="D119" s="1120" t="e">
        <f>SUMIF('[6]OUTAGE_NR-1_Septmber-17'!$C$13:$C$293,"="&amp;VLOOKUP($C119,'[6]OUTAGE_NR-1_Septmber-17'!$C$13:$I$293,1,FALSE),'[6]OUTAGE_NR-1_Septmber-17'!F$13:F$293)</f>
        <v>#VALUE!</v>
      </c>
      <c r="E119" s="1120" t="e">
        <f>SUMIF('[6]OUTAGE_NR-1_Septmber-17'!$C$13:$C$293,"="&amp;VLOOKUP($C119,'[6]OUTAGE_NR-1_Septmber-17'!$C$13:$I$293,1,FALSE),'[6]OUTAGE_NR-1_Septmber-17'!G$13:G$293)</f>
        <v>#VALUE!</v>
      </c>
      <c r="F119" s="1120" t="e">
        <f>SUMIF('[6]OUTAGE_NR-1_Septmber-17'!$C$13:$C$293,"="&amp;VLOOKUP($C119,'[6]OUTAGE_NR-1_Septmber-17'!$C$13:$I$293,1,FALSE),'[6]OUTAGE_NR-1_Septmber-17'!H$13:H$293)</f>
        <v>#VALUE!</v>
      </c>
      <c r="G119" s="1120" t="e">
        <f>SUMIF('[6]OUTAGE_NR-1_Septmber-17'!$C$13:$C$293,"="&amp;VLOOKUP($C119,'[6]OUTAGE_NR-1_Septmber-17'!$C$13:$I$293,1,FALSE),'[6]OUTAGE_NR-1_Septmber-17'!I$13:I$293)</f>
        <v>#VALUE!</v>
      </c>
      <c r="H119" s="1121" t="e">
        <f t="shared" si="8"/>
        <v>#VALUE!</v>
      </c>
      <c r="I119" s="241">
        <v>687</v>
      </c>
      <c r="J119" s="242">
        <v>36.534999999999997</v>
      </c>
      <c r="K119" s="243">
        <f t="shared" si="9"/>
        <v>25099.544999999998</v>
      </c>
      <c r="L119" s="1122" t="e">
        <f t="shared" si="10"/>
        <v>#VALUE!</v>
      </c>
      <c r="M119" s="1124" t="e">
        <f t="shared" si="11"/>
        <v>#VALUE!</v>
      </c>
      <c r="N119" s="1073"/>
      <c r="P119" s="1069"/>
      <c r="Q119" s="1069"/>
      <c r="R119" s="1069"/>
      <c r="S119" s="1069"/>
      <c r="T119" s="1069"/>
      <c r="U119" s="1069"/>
      <c r="V119" s="1069"/>
      <c r="W119" s="1069"/>
      <c r="X119" s="1069"/>
      <c r="Y119" s="1069"/>
      <c r="Z119" s="1069"/>
      <c r="AA119" s="1069"/>
      <c r="AB119" s="1069"/>
      <c r="AC119" s="1069"/>
      <c r="AD119" s="1069"/>
    </row>
    <row r="120" spans="1:30" ht="14.25" customHeight="1" x14ac:dyDescent="0.25">
      <c r="A120" s="1118">
        <v>95</v>
      </c>
      <c r="B120" s="596" t="s">
        <v>251</v>
      </c>
      <c r="C120" s="1119" t="s">
        <v>252</v>
      </c>
      <c r="D120" s="1120" t="e">
        <f>SUMIF('[6]OUTAGE_NR-1_Septmber-17'!$C$13:$C$293,"="&amp;VLOOKUP($C120,'[6]OUTAGE_NR-1_Septmber-17'!$C$13:$I$293,1,FALSE),'[6]OUTAGE_NR-1_Septmber-17'!F$13:F$293)</f>
        <v>#VALUE!</v>
      </c>
      <c r="E120" s="1120" t="e">
        <f>SUMIF('[6]OUTAGE_NR-1_Septmber-17'!$C$13:$C$293,"="&amp;VLOOKUP($C120,'[6]OUTAGE_NR-1_Septmber-17'!$C$13:$I$293,1,FALSE),'[6]OUTAGE_NR-1_Septmber-17'!G$13:G$293)</f>
        <v>#VALUE!</v>
      </c>
      <c r="F120" s="1120" t="e">
        <f>SUMIF('[6]OUTAGE_NR-1_Septmber-17'!$C$13:$C$293,"="&amp;VLOOKUP($C120,'[6]OUTAGE_NR-1_Septmber-17'!$C$13:$I$293,1,FALSE),'[6]OUTAGE_NR-1_Septmber-17'!H$13:H$293)</f>
        <v>#VALUE!</v>
      </c>
      <c r="G120" s="1120" t="e">
        <f>SUMIF('[6]OUTAGE_NR-1_Septmber-17'!$C$13:$C$293,"="&amp;VLOOKUP($C120,'[6]OUTAGE_NR-1_Septmber-17'!$C$13:$I$293,1,FALSE),'[6]OUTAGE_NR-1_Septmber-17'!I$13:I$293)</f>
        <v>#VALUE!</v>
      </c>
      <c r="H120" s="1121" t="e">
        <f t="shared" si="8"/>
        <v>#VALUE!</v>
      </c>
      <c r="I120" s="241">
        <v>515</v>
      </c>
      <c r="J120" s="242">
        <v>76.48</v>
      </c>
      <c r="K120" s="243">
        <f t="shared" si="9"/>
        <v>39387.200000000004</v>
      </c>
      <c r="L120" s="1122" t="e">
        <f t="shared" si="10"/>
        <v>#VALUE!</v>
      </c>
      <c r="M120" s="1124" t="e">
        <f t="shared" si="11"/>
        <v>#VALUE!</v>
      </c>
      <c r="N120" s="1073"/>
      <c r="P120" s="1069"/>
      <c r="Q120" s="1069"/>
      <c r="R120" s="1069"/>
      <c r="S120" s="1069"/>
      <c r="T120" s="1069"/>
      <c r="U120" s="1069"/>
      <c r="V120" s="1069"/>
      <c r="W120" s="1069"/>
      <c r="X120" s="1069"/>
      <c r="Y120" s="1069"/>
      <c r="Z120" s="1069"/>
      <c r="AA120" s="1069"/>
      <c r="AB120" s="1069"/>
      <c r="AC120" s="1069"/>
      <c r="AD120" s="1069"/>
    </row>
    <row r="121" spans="1:30" ht="14.25" customHeight="1" x14ac:dyDescent="0.25">
      <c r="A121" s="1118">
        <v>96</v>
      </c>
      <c r="B121" s="596" t="s">
        <v>253</v>
      </c>
      <c r="C121" s="1119" t="s">
        <v>254</v>
      </c>
      <c r="D121" s="1120" t="e">
        <f>SUMIF('[6]OUTAGE_NR-1_Septmber-17'!$C$13:$C$293,"="&amp;VLOOKUP($C121,'[6]OUTAGE_NR-1_Septmber-17'!$C$13:$I$293,1,FALSE),'[6]OUTAGE_NR-1_Septmber-17'!F$13:F$293)</f>
        <v>#VALUE!</v>
      </c>
      <c r="E121" s="1120" t="e">
        <f>SUMIF('[6]OUTAGE_NR-1_Septmber-17'!$C$13:$C$293,"="&amp;VLOOKUP($C121,'[6]OUTAGE_NR-1_Septmber-17'!$C$13:$I$293,1,FALSE),'[6]OUTAGE_NR-1_Septmber-17'!G$13:G$293)</f>
        <v>#VALUE!</v>
      </c>
      <c r="F121" s="1120" t="e">
        <f>SUMIF('[6]OUTAGE_NR-1_Septmber-17'!$C$13:$C$293,"="&amp;VLOOKUP($C121,'[6]OUTAGE_NR-1_Septmber-17'!$C$13:$I$293,1,FALSE),'[6]OUTAGE_NR-1_Septmber-17'!H$13:H$293)</f>
        <v>#VALUE!</v>
      </c>
      <c r="G121" s="1120" t="e">
        <f>SUMIF('[6]OUTAGE_NR-1_Septmber-17'!$C$13:$C$293,"="&amp;VLOOKUP($C121,'[6]OUTAGE_NR-1_Septmber-17'!$C$13:$I$293,1,FALSE),'[6]OUTAGE_NR-1_Septmber-17'!I$13:I$293)</f>
        <v>#VALUE!</v>
      </c>
      <c r="H121" s="1121" t="e">
        <f>$N$18-(((E121+F121)*24))</f>
        <v>#VALUE!</v>
      </c>
      <c r="I121" s="241">
        <v>515</v>
      </c>
      <c r="J121" s="242">
        <v>76.48</v>
      </c>
      <c r="K121" s="243">
        <f>I121*J121</f>
        <v>39387.200000000004</v>
      </c>
      <c r="L121" s="1122" t="e">
        <f>(K121*(H121-D121*24))/H121</f>
        <v>#VALUE!</v>
      </c>
      <c r="M121" s="1124" t="e">
        <f>(L121/K121)*100</f>
        <v>#VALUE!</v>
      </c>
      <c r="N121" s="1073"/>
      <c r="P121" s="1069"/>
      <c r="Q121" s="1069"/>
      <c r="R121" s="1069"/>
      <c r="S121" s="1069"/>
      <c r="T121" s="1069"/>
      <c r="U121" s="1069"/>
      <c r="V121" s="1069"/>
      <c r="W121" s="1069"/>
      <c r="X121" s="1069"/>
      <c r="Y121" s="1069"/>
      <c r="Z121" s="1069"/>
      <c r="AA121" s="1069"/>
      <c r="AB121" s="1069"/>
      <c r="AC121" s="1069"/>
      <c r="AD121" s="1069"/>
    </row>
    <row r="122" spans="1:30" ht="14.25" customHeight="1" x14ac:dyDescent="0.25">
      <c r="A122" s="1118" t="s">
        <v>634</v>
      </c>
      <c r="B122" s="596" t="s">
        <v>635</v>
      </c>
      <c r="C122" s="1119" t="s">
        <v>636</v>
      </c>
      <c r="D122" s="1120" t="e">
        <f>SUMIF('[6]OUTAGE_NR-1_Septmber-17'!$C$13:$C$293,"="&amp;VLOOKUP($C122,'[6]OUTAGE_NR-1_Septmber-17'!$C$13:$I$293,1,FALSE),'[6]OUTAGE_NR-1_Septmber-17'!F$13:F$293)</f>
        <v>#VALUE!</v>
      </c>
      <c r="E122" s="1120" t="e">
        <f>SUMIF('[6]OUTAGE_NR-1_Septmber-17'!$C$13:$C$293,"="&amp;VLOOKUP($C122,'[6]OUTAGE_NR-1_Septmber-17'!$C$13:$I$293,1,FALSE),'[6]OUTAGE_NR-1_Septmber-17'!G$13:G$293)</f>
        <v>#VALUE!</v>
      </c>
      <c r="F122" s="1120" t="e">
        <f>SUMIF('[6]OUTAGE_NR-1_Septmber-17'!$C$13:$C$293,"="&amp;VLOOKUP($C122,'[6]OUTAGE_NR-1_Septmber-17'!$C$13:$I$293,1,FALSE),'[6]OUTAGE_NR-1_Septmber-17'!H$13:H$293)</f>
        <v>#VALUE!</v>
      </c>
      <c r="G122" s="1120" t="e">
        <f>SUMIF('[6]OUTAGE_NR-1_Septmber-17'!$C$13:$C$293,"="&amp;VLOOKUP($C122,'[6]OUTAGE_NR-1_Septmber-17'!$C$13:$I$293,1,FALSE),'[6]OUTAGE_NR-1_Septmber-17'!I$13:I$293)</f>
        <v>#VALUE!</v>
      </c>
      <c r="H122" s="1121" t="e">
        <f>$N$18-(((E122+F122)*24))</f>
        <v>#VALUE!</v>
      </c>
      <c r="I122" s="241">
        <v>515</v>
      </c>
      <c r="J122" s="242">
        <v>106.85</v>
      </c>
      <c r="K122" s="243">
        <f>I122*J122</f>
        <v>55027.75</v>
      </c>
      <c r="L122" s="1122" t="e">
        <f>(K122*(H122-D122*24))/H122</f>
        <v>#VALUE!</v>
      </c>
      <c r="M122" s="1124" t="e">
        <f>(L122/K122)*100</f>
        <v>#VALUE!</v>
      </c>
      <c r="N122" s="1073"/>
      <c r="P122" s="1069"/>
      <c r="Q122" s="1069"/>
      <c r="R122" s="1069"/>
      <c r="S122" s="1069"/>
      <c r="T122" s="1069"/>
      <c r="U122" s="1069"/>
      <c r="V122" s="1069"/>
      <c r="W122" s="1069"/>
      <c r="X122" s="1069"/>
      <c r="Y122" s="1069"/>
      <c r="Z122" s="1069"/>
      <c r="AA122" s="1069"/>
      <c r="AB122" s="1069"/>
      <c r="AC122" s="1069"/>
      <c r="AD122" s="1069"/>
    </row>
    <row r="123" spans="1:30" ht="14.25" customHeight="1" x14ac:dyDescent="0.25">
      <c r="A123" s="1118">
        <v>97</v>
      </c>
      <c r="B123" s="596" t="s">
        <v>637</v>
      </c>
      <c r="C123" s="1119" t="s">
        <v>638</v>
      </c>
      <c r="D123" s="1120" t="e">
        <f>SUMIF('[6]OUTAGE_NR-1_Septmber-17'!$C$13:$C$293,"="&amp;VLOOKUP($C123,'[6]OUTAGE_NR-1_Septmber-17'!$C$13:$I$293,1,FALSE),'[6]OUTAGE_NR-1_Septmber-17'!F$13:F$293)</f>
        <v>#VALUE!</v>
      </c>
      <c r="E123" s="1120" t="e">
        <f>SUMIF('[6]OUTAGE_NR-1_Septmber-17'!$C$13:$C$293,"="&amp;VLOOKUP($C123,'[6]OUTAGE_NR-1_Septmber-17'!$C$13:$I$293,1,FALSE),'[6]OUTAGE_NR-1_Septmber-17'!G$13:G$293)</f>
        <v>#VALUE!</v>
      </c>
      <c r="F123" s="1120" t="e">
        <f>SUMIF('[6]OUTAGE_NR-1_Septmber-17'!$C$13:$C$293,"="&amp;VLOOKUP($C123,'[6]OUTAGE_NR-1_Septmber-17'!$C$13:$I$293,1,FALSE),'[6]OUTAGE_NR-1_Septmber-17'!H$13:H$293)</f>
        <v>#VALUE!</v>
      </c>
      <c r="G123" s="1120" t="e">
        <f>SUMIF('[6]OUTAGE_NR-1_Septmber-17'!$C$13:$C$293,"="&amp;VLOOKUP($C123,'[6]OUTAGE_NR-1_Septmber-17'!$C$13:$I$293,1,FALSE),'[6]OUTAGE_NR-1_Septmber-17'!I$13:I$293)</f>
        <v>#VALUE!</v>
      </c>
      <c r="H123" s="1121" t="e">
        <f t="shared" si="8"/>
        <v>#VALUE!</v>
      </c>
      <c r="I123" s="241">
        <v>515</v>
      </c>
      <c r="J123" s="242">
        <v>26.65</v>
      </c>
      <c r="K123" s="243">
        <f t="shared" si="9"/>
        <v>13724.75</v>
      </c>
      <c r="L123" s="1122" t="e">
        <f t="shared" si="10"/>
        <v>#VALUE!</v>
      </c>
      <c r="M123" s="1124" t="e">
        <f t="shared" si="11"/>
        <v>#VALUE!</v>
      </c>
      <c r="N123" s="1073"/>
      <c r="P123" s="1069"/>
      <c r="Q123" s="1069"/>
      <c r="R123" s="1069"/>
      <c r="S123" s="1069"/>
      <c r="T123" s="1069"/>
      <c r="U123" s="1069"/>
      <c r="V123" s="1069"/>
      <c r="W123" s="1069"/>
      <c r="X123" s="1069"/>
      <c r="Y123" s="1069"/>
      <c r="Z123" s="1069"/>
      <c r="AA123" s="1069"/>
      <c r="AB123" s="1069"/>
      <c r="AC123" s="1069"/>
      <c r="AD123" s="1069"/>
    </row>
    <row r="124" spans="1:30" ht="15.75" customHeight="1" x14ac:dyDescent="0.25">
      <c r="A124" s="1118"/>
      <c r="B124" s="1146"/>
      <c r="C124" s="1147"/>
      <c r="D124" s="1120"/>
      <c r="E124" s="1120"/>
      <c r="F124" s="1120"/>
      <c r="G124" s="1120"/>
      <c r="H124" s="1148"/>
      <c r="I124" s="241"/>
      <c r="J124" s="1149">
        <f>SUM(J18:J123)</f>
        <v>10413.720000000003</v>
      </c>
      <c r="K124" s="1150"/>
      <c r="L124" s="1151"/>
      <c r="M124" s="1152"/>
      <c r="N124" s="1073"/>
      <c r="P124" s="1069"/>
      <c r="Q124" s="1069"/>
      <c r="R124" s="1069"/>
      <c r="S124" s="1069"/>
      <c r="T124" s="1069"/>
      <c r="U124" s="1069"/>
      <c r="V124" s="1069"/>
      <c r="W124" s="1069"/>
      <c r="X124" s="1069"/>
      <c r="Y124" s="1069"/>
      <c r="Z124" s="1069"/>
      <c r="AA124" s="1069"/>
      <c r="AB124" s="1069"/>
      <c r="AC124" s="1069"/>
      <c r="AD124" s="1069"/>
    </row>
    <row r="125" spans="1:30" ht="18" customHeight="1" x14ac:dyDescent="0.25">
      <c r="A125" s="1153" t="s">
        <v>639</v>
      </c>
      <c r="B125" s="1154"/>
      <c r="C125" s="1155" t="s">
        <v>640</v>
      </c>
      <c r="D125" s="1120"/>
      <c r="E125" s="1120"/>
      <c r="F125" s="1120"/>
      <c r="G125" s="1120"/>
      <c r="H125" s="1148"/>
      <c r="I125" s="1156"/>
      <c r="J125" s="1157"/>
      <c r="K125" s="1150"/>
      <c r="L125" s="1158"/>
      <c r="M125" s="1159"/>
      <c r="N125" s="1069"/>
      <c r="O125" s="1069"/>
      <c r="P125" s="1069"/>
      <c r="Q125" s="1069"/>
      <c r="R125" s="1069"/>
      <c r="S125" s="1069"/>
      <c r="T125" s="1069"/>
      <c r="U125" s="1069"/>
      <c r="V125" s="1069"/>
      <c r="W125" s="1069"/>
      <c r="X125" s="1069"/>
      <c r="Y125" s="1069"/>
      <c r="Z125" s="1069"/>
      <c r="AA125" s="1069"/>
      <c r="AB125" s="1069"/>
      <c r="AC125" s="1069"/>
      <c r="AD125" s="1069"/>
    </row>
    <row r="126" spans="1:30" ht="15" customHeight="1" x14ac:dyDescent="0.25">
      <c r="A126" s="1118">
        <v>1</v>
      </c>
      <c r="B126" s="596" t="s">
        <v>256</v>
      </c>
      <c r="C126" s="1119" t="s">
        <v>257</v>
      </c>
      <c r="D126" s="1120" t="e">
        <f>SUMIF('[6]OUTAGE_NR-1_Septmber-17'!$C$13:$C$293,"="&amp;VLOOKUP($C126,'[6]OUTAGE_NR-1_Septmber-17'!$C$13:$I$293,1,FALSE),'[6]OUTAGE_NR-1_Septmber-17'!F$13:F$293)</f>
        <v>#VALUE!</v>
      </c>
      <c r="E126" s="1120" t="e">
        <f>SUMIF('[6]OUTAGE_NR-1_Septmber-17'!$C$13:$C$293,"="&amp;VLOOKUP($C126,'[6]OUTAGE_NR-1_Septmber-17'!$C$13:$I$293,1,FALSE),'[6]OUTAGE_NR-1_Septmber-17'!G$13:G$293)</f>
        <v>#VALUE!</v>
      </c>
      <c r="F126" s="1120" t="e">
        <f>SUMIF('[6]OUTAGE_NR-1_Septmber-17'!$C$13:$C$293,"="&amp;VLOOKUP($C126,'[6]OUTAGE_NR-1_Septmber-17'!$C$13:$I$293,1,FALSE),'[6]OUTAGE_NR-1_Septmber-17'!H$13:H$293)</f>
        <v>#VALUE!</v>
      </c>
      <c r="G126" s="1120" t="e">
        <f>SUMIF('[6]OUTAGE_NR-1_Septmber-17'!$C$13:$C$293,"="&amp;VLOOKUP($C126,'[6]OUTAGE_NR-1_Septmber-17'!$C$13:$I$293,1,FALSE),'[6]OUTAGE_NR-1_Septmber-17'!I$13:I$293)</f>
        <v>#VALUE!</v>
      </c>
      <c r="H126" s="1121" t="e">
        <f t="shared" ref="H126:H157" si="12">$N$18-(((E126+F126)*24))</f>
        <v>#VALUE!</v>
      </c>
      <c r="I126" s="241">
        <v>132</v>
      </c>
      <c r="J126" s="242">
        <v>186.667</v>
      </c>
      <c r="K126" s="243">
        <f t="shared" ref="K126:K157" si="13">I126*J126</f>
        <v>24640.044000000002</v>
      </c>
      <c r="L126" s="1122" t="e">
        <f t="shared" ref="L126:L157" si="14">(K126*(H126-D126*24))/H126</f>
        <v>#VALUE!</v>
      </c>
      <c r="M126" s="1122" t="e">
        <f t="shared" ref="M126:M157" si="15">(L126/K126)*100</f>
        <v>#VALUE!</v>
      </c>
      <c r="N126" s="1069"/>
      <c r="O126" s="1069"/>
      <c r="P126" s="1069"/>
      <c r="Q126" s="1069"/>
      <c r="Y126" s="1061"/>
      <c r="Z126" s="1061"/>
      <c r="AA126" s="1061"/>
      <c r="AB126" s="1061"/>
      <c r="AC126" s="1061"/>
    </row>
    <row r="127" spans="1:30" ht="15" customHeight="1" x14ac:dyDescent="0.25">
      <c r="A127" s="1118">
        <v>2</v>
      </c>
      <c r="B127" s="596" t="s">
        <v>258</v>
      </c>
      <c r="C127" s="1119" t="s">
        <v>259</v>
      </c>
      <c r="D127" s="1120" t="e">
        <f>SUMIF('[6]OUTAGE_NR-1_Septmber-17'!$C$13:$C$293,"="&amp;VLOOKUP($C127,'[6]OUTAGE_NR-1_Septmber-17'!$C$13:$I$293,1,FALSE),'[6]OUTAGE_NR-1_Septmber-17'!F$13:F$293)</f>
        <v>#VALUE!</v>
      </c>
      <c r="E127" s="1120" t="e">
        <f>SUMIF('[6]OUTAGE_NR-1_Septmber-17'!$C$13:$C$293,"="&amp;VLOOKUP($C127,'[6]OUTAGE_NR-1_Septmber-17'!$C$13:$I$293,1,FALSE),'[6]OUTAGE_NR-1_Septmber-17'!G$13:G$293)</f>
        <v>#VALUE!</v>
      </c>
      <c r="F127" s="1120" t="e">
        <f>SUMIF('[6]OUTAGE_NR-1_Septmber-17'!$C$13:$C$293,"="&amp;VLOOKUP($C127,'[6]OUTAGE_NR-1_Septmber-17'!$C$13:$I$293,1,FALSE),'[6]OUTAGE_NR-1_Septmber-17'!H$13:H$293)</f>
        <v>#VALUE!</v>
      </c>
      <c r="G127" s="1120" t="e">
        <f>SUMIF('[6]OUTAGE_NR-1_Septmber-17'!$C$13:$C$293,"="&amp;VLOOKUP($C127,'[6]OUTAGE_NR-1_Septmber-17'!$C$13:$I$293,1,FALSE),'[6]OUTAGE_NR-1_Septmber-17'!I$13:I$293)</f>
        <v>#VALUE!</v>
      </c>
      <c r="H127" s="1121" t="e">
        <f t="shared" si="12"/>
        <v>#VALUE!</v>
      </c>
      <c r="I127" s="241">
        <v>132</v>
      </c>
      <c r="J127" s="242">
        <v>186.667</v>
      </c>
      <c r="K127" s="243">
        <f t="shared" si="13"/>
        <v>24640.044000000002</v>
      </c>
      <c r="L127" s="1122" t="e">
        <f t="shared" si="14"/>
        <v>#VALUE!</v>
      </c>
      <c r="M127" s="1122" t="e">
        <f t="shared" si="15"/>
        <v>#VALUE!</v>
      </c>
      <c r="N127" s="1069"/>
      <c r="O127" s="1069"/>
      <c r="P127" s="1069"/>
      <c r="Q127" s="1069"/>
    </row>
    <row r="128" spans="1:30" ht="15" customHeight="1" x14ac:dyDescent="0.25">
      <c r="A128" s="1118">
        <v>3</v>
      </c>
      <c r="B128" s="596" t="s">
        <v>556</v>
      </c>
      <c r="C128" s="1119" t="s">
        <v>260</v>
      </c>
      <c r="D128" s="1120" t="e">
        <f>SUMIF('[6]OUTAGE_NR-1_Septmber-17'!$C$13:$C$293,"="&amp;VLOOKUP($C128,'[6]OUTAGE_NR-1_Septmber-17'!$C$13:$I$293,1,FALSE),'[6]OUTAGE_NR-1_Septmber-17'!F$13:F$293)</f>
        <v>#VALUE!</v>
      </c>
      <c r="E128" s="1120" t="e">
        <f>SUMIF('[6]OUTAGE_NR-1_Septmber-17'!$C$13:$C$293,"="&amp;VLOOKUP($C128,'[6]OUTAGE_NR-1_Septmber-17'!$C$13:$I$293,1,FALSE),'[6]OUTAGE_NR-1_Septmber-17'!G$13:G$293)</f>
        <v>#VALUE!</v>
      </c>
      <c r="F128" s="1120" t="e">
        <f>SUMIF('[6]OUTAGE_NR-1_Septmber-17'!$C$13:$C$293,"="&amp;VLOOKUP($C128,'[6]OUTAGE_NR-1_Septmber-17'!$C$13:$I$293,1,FALSE),'[6]OUTAGE_NR-1_Septmber-17'!H$13:H$293)</f>
        <v>#VALUE!</v>
      </c>
      <c r="G128" s="1120" t="e">
        <f>SUMIF('[6]OUTAGE_NR-1_Septmber-17'!$C$13:$C$293,"="&amp;VLOOKUP($C128,'[6]OUTAGE_NR-1_Septmber-17'!$C$13:$I$293,1,FALSE),'[6]OUTAGE_NR-1_Septmber-17'!I$13:I$293)</f>
        <v>#VALUE!</v>
      </c>
      <c r="H128" s="1121" t="e">
        <f t="shared" si="12"/>
        <v>#VALUE!</v>
      </c>
      <c r="I128" s="241">
        <v>132</v>
      </c>
      <c r="J128" s="242">
        <v>180.28700000000001</v>
      </c>
      <c r="K128" s="243">
        <f t="shared" si="13"/>
        <v>23797.884000000002</v>
      </c>
      <c r="L128" s="1122" t="e">
        <f t="shared" si="14"/>
        <v>#VALUE!</v>
      </c>
      <c r="M128" s="1122" t="e">
        <f t="shared" si="15"/>
        <v>#VALUE!</v>
      </c>
      <c r="N128" s="1069"/>
      <c r="O128" s="1069"/>
      <c r="P128" s="1069"/>
      <c r="Q128" s="1069"/>
      <c r="R128" s="1160"/>
      <c r="S128" s="1160"/>
      <c r="T128" s="1160"/>
    </row>
    <row r="129" spans="1:30" ht="15" customHeight="1" x14ac:dyDescent="0.25">
      <c r="A129" s="1118">
        <v>4</v>
      </c>
      <c r="B129" s="596" t="s">
        <v>261</v>
      </c>
      <c r="C129" s="1119" t="s">
        <v>262</v>
      </c>
      <c r="D129" s="1120" t="e">
        <f>SUMIF('[6]OUTAGE_NR-1_Septmber-17'!$C$13:$C$293,"="&amp;VLOOKUP($C129,'[6]OUTAGE_NR-1_Septmber-17'!$C$13:$I$293,1,FALSE),'[6]OUTAGE_NR-1_Septmber-17'!F$13:F$293)</f>
        <v>#VALUE!</v>
      </c>
      <c r="E129" s="1120" t="e">
        <f>SUMIF('[6]OUTAGE_NR-1_Septmber-17'!$C$13:$C$293,"="&amp;VLOOKUP($C129,'[6]OUTAGE_NR-1_Septmber-17'!$C$13:$I$293,1,FALSE),'[6]OUTAGE_NR-1_Septmber-17'!G$13:G$293)</f>
        <v>#VALUE!</v>
      </c>
      <c r="F129" s="1120" t="e">
        <f>SUMIF('[6]OUTAGE_NR-1_Septmber-17'!$C$13:$C$293,"="&amp;VLOOKUP($C129,'[6]OUTAGE_NR-1_Septmber-17'!$C$13:$I$293,1,FALSE),'[6]OUTAGE_NR-1_Septmber-17'!H$13:H$293)</f>
        <v>#VALUE!</v>
      </c>
      <c r="G129" s="1120" t="e">
        <f>SUMIF('[6]OUTAGE_NR-1_Septmber-17'!$C$13:$C$293,"="&amp;VLOOKUP($C129,'[6]OUTAGE_NR-1_Septmber-17'!$C$13:$I$293,1,FALSE),'[6]OUTAGE_NR-1_Septmber-17'!I$13:I$293)</f>
        <v>#VALUE!</v>
      </c>
      <c r="H129" s="1121" t="e">
        <f t="shared" si="12"/>
        <v>#VALUE!</v>
      </c>
      <c r="I129" s="241">
        <v>131</v>
      </c>
      <c r="J129" s="242">
        <v>87.543999999999997</v>
      </c>
      <c r="K129" s="243">
        <f t="shared" si="13"/>
        <v>11468.263999999999</v>
      </c>
      <c r="L129" s="1122" t="e">
        <f t="shared" si="14"/>
        <v>#VALUE!</v>
      </c>
      <c r="M129" s="1122" t="e">
        <f t="shared" si="15"/>
        <v>#VALUE!</v>
      </c>
      <c r="N129" s="1069"/>
      <c r="O129" s="1069"/>
      <c r="P129" s="1069"/>
      <c r="Q129" s="1069"/>
      <c r="R129" s="1160"/>
      <c r="S129" s="1160"/>
      <c r="T129" s="1160"/>
    </row>
    <row r="130" spans="1:30" ht="15" customHeight="1" x14ac:dyDescent="0.25">
      <c r="A130" s="1118">
        <v>5</v>
      </c>
      <c r="B130" s="596" t="s">
        <v>263</v>
      </c>
      <c r="C130" s="1119" t="s">
        <v>264</v>
      </c>
      <c r="D130" s="1120" t="e">
        <f>SUMIF('[6]OUTAGE_NR-1_Septmber-17'!$C$13:$C$293,"="&amp;VLOOKUP($C130,'[6]OUTAGE_NR-1_Septmber-17'!$C$13:$I$293,1,FALSE),'[6]OUTAGE_NR-1_Septmber-17'!F$13:F$293)</f>
        <v>#VALUE!</v>
      </c>
      <c r="E130" s="1120" t="e">
        <f>SUMIF('[6]OUTAGE_NR-1_Septmber-17'!$C$13:$C$293,"="&amp;VLOOKUP($C130,'[6]OUTAGE_NR-1_Septmber-17'!$C$13:$I$293,1,FALSE),'[6]OUTAGE_NR-1_Septmber-17'!G$13:G$293)</f>
        <v>#VALUE!</v>
      </c>
      <c r="F130" s="1120" t="e">
        <f>SUMIF('[6]OUTAGE_NR-1_Septmber-17'!$C$13:$C$293,"="&amp;VLOOKUP($C130,'[6]OUTAGE_NR-1_Septmber-17'!$C$13:$I$293,1,FALSE),'[6]OUTAGE_NR-1_Septmber-17'!H$13:H$293)</f>
        <v>#VALUE!</v>
      </c>
      <c r="G130" s="1120" t="e">
        <f>SUMIF('[6]OUTAGE_NR-1_Septmber-17'!$C$13:$C$293,"="&amp;VLOOKUP($C130,'[6]OUTAGE_NR-1_Septmber-17'!$C$13:$I$293,1,FALSE),'[6]OUTAGE_NR-1_Septmber-17'!I$13:I$293)</f>
        <v>#VALUE!</v>
      </c>
      <c r="H130" s="1121" t="e">
        <f t="shared" si="12"/>
        <v>#VALUE!</v>
      </c>
      <c r="I130" s="241">
        <v>132</v>
      </c>
      <c r="J130" s="242">
        <v>102.164</v>
      </c>
      <c r="K130" s="243">
        <f t="shared" si="13"/>
        <v>13485.648000000001</v>
      </c>
      <c r="L130" s="1122" t="e">
        <f t="shared" si="14"/>
        <v>#VALUE!</v>
      </c>
      <c r="M130" s="1122" t="e">
        <f t="shared" si="15"/>
        <v>#VALUE!</v>
      </c>
      <c r="N130" s="1069"/>
      <c r="O130" s="1069"/>
      <c r="P130" s="1069"/>
      <c r="Q130" s="1069"/>
      <c r="R130" s="1161"/>
      <c r="S130" s="1161"/>
      <c r="T130" s="1161"/>
      <c r="U130" s="1161"/>
      <c r="V130" s="1161"/>
      <c r="W130" s="1161"/>
      <c r="X130" s="1161"/>
      <c r="Y130" s="1161"/>
      <c r="Z130" s="1161"/>
      <c r="AA130" s="1161"/>
      <c r="AB130" s="1161"/>
      <c r="AC130" s="1161"/>
      <c r="AD130" s="1161"/>
    </row>
    <row r="131" spans="1:30" ht="15" customHeight="1" x14ac:dyDescent="0.25">
      <c r="A131" s="1118">
        <v>6</v>
      </c>
      <c r="B131" s="596" t="s">
        <v>265</v>
      </c>
      <c r="C131" s="1119" t="s">
        <v>266</v>
      </c>
      <c r="D131" s="1120" t="e">
        <f>SUMIF('[6]OUTAGE_NR-1_Septmber-17'!$C$13:$C$293,"="&amp;VLOOKUP($C131,'[6]OUTAGE_NR-1_Septmber-17'!$C$13:$I$293,1,FALSE),'[6]OUTAGE_NR-1_Septmber-17'!F$13:F$293)</f>
        <v>#VALUE!</v>
      </c>
      <c r="E131" s="1120" t="e">
        <f>SUMIF('[6]OUTAGE_NR-1_Septmber-17'!$C$13:$C$293,"="&amp;VLOOKUP($C131,'[6]OUTAGE_NR-1_Septmber-17'!$C$13:$I$293,1,FALSE),'[6]OUTAGE_NR-1_Septmber-17'!G$13:G$293)</f>
        <v>#VALUE!</v>
      </c>
      <c r="F131" s="1120" t="e">
        <f>SUMIF('[6]OUTAGE_NR-1_Septmber-17'!$C$13:$C$293,"="&amp;VLOOKUP($C131,'[6]OUTAGE_NR-1_Septmber-17'!$C$13:$I$293,1,FALSE),'[6]OUTAGE_NR-1_Septmber-17'!H$13:H$293)</f>
        <v>#VALUE!</v>
      </c>
      <c r="G131" s="1120" t="e">
        <f>SUMIF('[6]OUTAGE_NR-1_Septmber-17'!$C$13:$C$293,"="&amp;VLOOKUP($C131,'[6]OUTAGE_NR-1_Septmber-17'!$C$13:$I$293,1,FALSE),'[6]OUTAGE_NR-1_Septmber-17'!I$13:I$293)</f>
        <v>#VALUE!</v>
      </c>
      <c r="H131" s="1121" t="e">
        <f t="shared" si="12"/>
        <v>#VALUE!</v>
      </c>
      <c r="I131" s="241">
        <v>131</v>
      </c>
      <c r="J131" s="242">
        <v>35.353000000000002</v>
      </c>
      <c r="K131" s="243">
        <f t="shared" si="13"/>
        <v>4631.2430000000004</v>
      </c>
      <c r="L131" s="1122" t="e">
        <f t="shared" si="14"/>
        <v>#VALUE!</v>
      </c>
      <c r="M131" s="1122" t="e">
        <f t="shared" si="15"/>
        <v>#VALUE!</v>
      </c>
      <c r="N131" s="1069"/>
      <c r="O131" s="1069"/>
      <c r="P131" s="1069"/>
      <c r="Q131" s="1069"/>
      <c r="R131" s="1071"/>
      <c r="S131" s="1071"/>
      <c r="T131" s="1071"/>
      <c r="U131" s="1071"/>
      <c r="V131" s="1071"/>
      <c r="W131" s="1071"/>
      <c r="X131" s="1071"/>
      <c r="Y131" s="1071"/>
      <c r="Z131" s="1071"/>
      <c r="AA131" s="1071"/>
      <c r="AB131" s="1071"/>
      <c r="AC131" s="1071"/>
      <c r="AD131" s="1071"/>
    </row>
    <row r="132" spans="1:30" ht="15" customHeight="1" x14ac:dyDescent="0.25">
      <c r="A132" s="1118">
        <v>7</v>
      </c>
      <c r="B132" s="596" t="s">
        <v>267</v>
      </c>
      <c r="C132" s="1119" t="s">
        <v>268</v>
      </c>
      <c r="D132" s="1120" t="e">
        <f>SUMIF('[6]OUTAGE_NR-1_Septmber-17'!$C$13:$C$293,"="&amp;VLOOKUP($C132,'[6]OUTAGE_NR-1_Septmber-17'!$C$13:$I$293,1,FALSE),'[6]OUTAGE_NR-1_Septmber-17'!F$13:F$293)</f>
        <v>#VALUE!</v>
      </c>
      <c r="E132" s="1120" t="e">
        <f>SUMIF('[6]OUTAGE_NR-1_Septmber-17'!$C$13:$C$293,"="&amp;VLOOKUP($C132,'[6]OUTAGE_NR-1_Septmber-17'!$C$13:$I$293,1,FALSE),'[6]OUTAGE_NR-1_Septmber-17'!G$13:G$293)</f>
        <v>#VALUE!</v>
      </c>
      <c r="F132" s="1120" t="e">
        <f>SUMIF('[6]OUTAGE_NR-1_Septmber-17'!$C$13:$C$293,"="&amp;VLOOKUP($C132,'[6]OUTAGE_NR-1_Septmber-17'!$C$13:$I$293,1,FALSE),'[6]OUTAGE_NR-1_Septmber-17'!H$13:H$293)</f>
        <v>#VALUE!</v>
      </c>
      <c r="G132" s="1120" t="e">
        <f>SUMIF('[6]OUTAGE_NR-1_Septmber-17'!$C$13:$C$293,"="&amp;VLOOKUP($C132,'[6]OUTAGE_NR-1_Septmber-17'!$C$13:$I$293,1,FALSE),'[6]OUTAGE_NR-1_Septmber-17'!I$13:I$293)</f>
        <v>#VALUE!</v>
      </c>
      <c r="H132" s="1121" t="e">
        <f t="shared" si="12"/>
        <v>#VALUE!</v>
      </c>
      <c r="I132" s="241">
        <v>131</v>
      </c>
      <c r="J132" s="242">
        <v>20.109000000000002</v>
      </c>
      <c r="K132" s="243">
        <f t="shared" si="13"/>
        <v>2634.2790000000005</v>
      </c>
      <c r="L132" s="1122" t="e">
        <f t="shared" si="14"/>
        <v>#VALUE!</v>
      </c>
      <c r="M132" s="1122" t="e">
        <f t="shared" si="15"/>
        <v>#VALUE!</v>
      </c>
      <c r="N132" s="1069"/>
      <c r="O132" s="1069"/>
      <c r="P132" s="1069"/>
      <c r="Q132" s="1069"/>
      <c r="R132" s="1071"/>
      <c r="S132" s="1071"/>
      <c r="T132" s="1071"/>
      <c r="U132" s="1071"/>
      <c r="V132" s="1071"/>
      <c r="W132" s="1071"/>
      <c r="X132" s="1071"/>
      <c r="Y132" s="1071"/>
      <c r="Z132" s="1071"/>
      <c r="AA132" s="1071"/>
      <c r="AB132" s="1071"/>
      <c r="AC132" s="1071"/>
      <c r="AD132" s="1071"/>
    </row>
    <row r="133" spans="1:30" ht="15" customHeight="1" x14ac:dyDescent="0.25">
      <c r="A133" s="1118">
        <v>8</v>
      </c>
      <c r="B133" s="596" t="s">
        <v>269</v>
      </c>
      <c r="C133" s="1119" t="s">
        <v>270</v>
      </c>
      <c r="D133" s="1120" t="e">
        <f>SUMIF('[6]OUTAGE_NR-1_Septmber-17'!$C$13:$C$293,"="&amp;VLOOKUP($C133,'[6]OUTAGE_NR-1_Septmber-17'!$C$13:$I$293,1,FALSE),'[6]OUTAGE_NR-1_Septmber-17'!F$13:F$293)</f>
        <v>#VALUE!</v>
      </c>
      <c r="E133" s="1120" t="e">
        <f>SUMIF('[6]OUTAGE_NR-1_Septmber-17'!$C$13:$C$293,"="&amp;VLOOKUP($C133,'[6]OUTAGE_NR-1_Septmber-17'!$C$13:$I$293,1,FALSE),'[6]OUTAGE_NR-1_Septmber-17'!G$13:G$293)</f>
        <v>#VALUE!</v>
      </c>
      <c r="F133" s="1120" t="e">
        <f>SUMIF('[6]OUTAGE_NR-1_Septmber-17'!$C$13:$C$293,"="&amp;VLOOKUP($C133,'[6]OUTAGE_NR-1_Septmber-17'!$C$13:$I$293,1,FALSE),'[6]OUTAGE_NR-1_Septmber-17'!H$13:H$293)</f>
        <v>#VALUE!</v>
      </c>
      <c r="G133" s="1120" t="e">
        <f>SUMIF('[6]OUTAGE_NR-1_Septmber-17'!$C$13:$C$293,"="&amp;VLOOKUP($C133,'[6]OUTAGE_NR-1_Septmber-17'!$C$13:$I$293,1,FALSE),'[6]OUTAGE_NR-1_Septmber-17'!I$13:I$293)</f>
        <v>#VALUE!</v>
      </c>
      <c r="H133" s="1121" t="e">
        <f t="shared" si="12"/>
        <v>#VALUE!</v>
      </c>
      <c r="I133" s="241">
        <v>131</v>
      </c>
      <c r="J133" s="242">
        <v>20.109000000000002</v>
      </c>
      <c r="K133" s="243">
        <f t="shared" si="13"/>
        <v>2634.2790000000005</v>
      </c>
      <c r="L133" s="1122" t="e">
        <f t="shared" si="14"/>
        <v>#VALUE!</v>
      </c>
      <c r="M133" s="1122" t="e">
        <f t="shared" si="15"/>
        <v>#VALUE!</v>
      </c>
      <c r="N133" s="1069"/>
      <c r="O133" s="1069"/>
      <c r="P133" s="1069"/>
      <c r="Q133" s="1069"/>
      <c r="R133" s="1071"/>
      <c r="S133" s="1071"/>
      <c r="T133" s="1071"/>
      <c r="U133" s="1071"/>
      <c r="V133" s="1071"/>
      <c r="W133" s="1071"/>
      <c r="X133" s="1071"/>
      <c r="Y133" s="1071"/>
      <c r="Z133" s="1071"/>
      <c r="AA133" s="1071"/>
      <c r="AB133" s="1071"/>
      <c r="AC133" s="1071"/>
      <c r="AD133" s="1071"/>
    </row>
    <row r="134" spans="1:30" ht="15" customHeight="1" x14ac:dyDescent="0.25">
      <c r="A134" s="1118">
        <v>9</v>
      </c>
      <c r="B134" s="596" t="s">
        <v>271</v>
      </c>
      <c r="C134" s="1119" t="s">
        <v>272</v>
      </c>
      <c r="D134" s="1120" t="e">
        <f>SUMIF('[6]OUTAGE_NR-1_Septmber-17'!$C$13:$C$293,"="&amp;VLOOKUP($C134,'[6]OUTAGE_NR-1_Septmber-17'!$C$13:$I$293,1,FALSE),'[6]OUTAGE_NR-1_Septmber-17'!F$13:F$293)</f>
        <v>#VALUE!</v>
      </c>
      <c r="E134" s="1120" t="e">
        <f>SUMIF('[6]OUTAGE_NR-1_Septmber-17'!$C$13:$C$293,"="&amp;VLOOKUP($C134,'[6]OUTAGE_NR-1_Septmber-17'!$C$13:$I$293,1,FALSE),'[6]OUTAGE_NR-1_Septmber-17'!G$13:G$293)</f>
        <v>#VALUE!</v>
      </c>
      <c r="F134" s="1120" t="e">
        <f>SUMIF('[6]OUTAGE_NR-1_Septmber-17'!$C$13:$C$293,"="&amp;VLOOKUP($C134,'[6]OUTAGE_NR-1_Septmber-17'!$C$13:$I$293,1,FALSE),'[6]OUTAGE_NR-1_Septmber-17'!H$13:H$293)</f>
        <v>#VALUE!</v>
      </c>
      <c r="G134" s="1120" t="e">
        <f>SUMIF('[6]OUTAGE_NR-1_Septmber-17'!$C$13:$C$293,"="&amp;VLOOKUP($C134,'[6]OUTAGE_NR-1_Septmber-17'!$C$13:$I$293,1,FALSE),'[6]OUTAGE_NR-1_Septmber-17'!I$13:I$293)</f>
        <v>#VALUE!</v>
      </c>
      <c r="H134" s="1121" t="e">
        <f t="shared" si="12"/>
        <v>#VALUE!</v>
      </c>
      <c r="I134" s="241">
        <v>131</v>
      </c>
      <c r="J134" s="242">
        <v>22.478000000000002</v>
      </c>
      <c r="K134" s="243">
        <f t="shared" si="13"/>
        <v>2944.6180000000004</v>
      </c>
      <c r="L134" s="1122" t="e">
        <f t="shared" si="14"/>
        <v>#VALUE!</v>
      </c>
      <c r="M134" s="1122" t="e">
        <f t="shared" si="15"/>
        <v>#VALUE!</v>
      </c>
      <c r="N134" s="1069"/>
      <c r="O134" s="1069"/>
      <c r="P134" s="1069"/>
      <c r="Q134" s="1069"/>
      <c r="R134" s="1071"/>
      <c r="S134" s="1071"/>
      <c r="T134" s="1071"/>
      <c r="U134" s="1071"/>
      <c r="V134" s="1071"/>
      <c r="W134" s="1071"/>
      <c r="X134" s="1071"/>
      <c r="Y134" s="1071"/>
      <c r="Z134" s="1071"/>
      <c r="AA134" s="1071"/>
      <c r="AB134" s="1071"/>
      <c r="AC134" s="1071"/>
      <c r="AD134" s="1071"/>
    </row>
    <row r="135" spans="1:30" ht="15" customHeight="1" x14ac:dyDescent="0.25">
      <c r="A135" s="1118">
        <v>10</v>
      </c>
      <c r="B135" s="1162" t="s">
        <v>273</v>
      </c>
      <c r="C135" s="1163" t="s">
        <v>274</v>
      </c>
      <c r="D135" s="1120" t="e">
        <f>SUMIF('[6]OUTAGE_NR-1_Septmber-17'!$C$13:$C$293,"="&amp;VLOOKUP($C135,'[6]OUTAGE_NR-1_Septmber-17'!$C$13:$I$293,1,FALSE),'[6]OUTAGE_NR-1_Septmber-17'!F$13:F$293)</f>
        <v>#VALUE!</v>
      </c>
      <c r="E135" s="1120" t="e">
        <f>SUMIF('[6]OUTAGE_NR-1_Septmber-17'!$C$13:$C$293,"="&amp;VLOOKUP($C135,'[6]OUTAGE_NR-1_Septmber-17'!$C$13:$I$293,1,FALSE),'[6]OUTAGE_NR-1_Septmber-17'!G$13:G$293)</f>
        <v>#VALUE!</v>
      </c>
      <c r="F135" s="1120" t="e">
        <f>SUMIF('[6]OUTAGE_NR-1_Septmber-17'!$C$13:$C$293,"="&amp;VLOOKUP($C135,'[6]OUTAGE_NR-1_Septmber-17'!$C$13:$I$293,1,FALSE),'[6]OUTAGE_NR-1_Septmber-17'!H$13:H$293)</f>
        <v>#VALUE!</v>
      </c>
      <c r="G135" s="1120" t="e">
        <f>SUMIF('[6]OUTAGE_NR-1_Septmber-17'!$C$13:$C$293,"="&amp;VLOOKUP($C135,'[6]OUTAGE_NR-1_Septmber-17'!$C$13:$I$293,1,FALSE),'[6]OUTAGE_NR-1_Septmber-17'!I$13:I$293)</f>
        <v>#VALUE!</v>
      </c>
      <c r="H135" s="1121" t="e">
        <f t="shared" si="12"/>
        <v>#VALUE!</v>
      </c>
      <c r="I135" s="241">
        <v>131</v>
      </c>
      <c r="J135" s="242">
        <v>15.69</v>
      </c>
      <c r="K135" s="243">
        <f t="shared" si="13"/>
        <v>2055.39</v>
      </c>
      <c r="L135" s="1122" t="e">
        <f t="shared" si="14"/>
        <v>#VALUE!</v>
      </c>
      <c r="M135" s="1122" t="e">
        <f t="shared" si="15"/>
        <v>#VALUE!</v>
      </c>
      <c r="N135" s="1069"/>
      <c r="O135" s="1069"/>
      <c r="P135" s="1069"/>
      <c r="Q135" s="1069"/>
      <c r="R135" s="1071"/>
      <c r="S135" s="1071"/>
      <c r="T135" s="1071"/>
      <c r="U135" s="1071"/>
      <c r="V135" s="1071"/>
      <c r="W135" s="1071"/>
      <c r="X135" s="1071"/>
      <c r="Y135" s="1071"/>
      <c r="Z135" s="1071"/>
      <c r="AA135" s="1071"/>
      <c r="AB135" s="1071"/>
      <c r="AC135" s="1071"/>
      <c r="AD135" s="1071"/>
    </row>
    <row r="136" spans="1:30" ht="15" customHeight="1" x14ac:dyDescent="0.25">
      <c r="A136" s="1118">
        <v>11</v>
      </c>
      <c r="B136" s="1162" t="s">
        <v>275</v>
      </c>
      <c r="C136" s="1163" t="s">
        <v>276</v>
      </c>
      <c r="D136" s="1120" t="e">
        <f>SUMIF('[6]OUTAGE_NR-1_Septmber-17'!$C$13:$C$293,"="&amp;VLOOKUP($C136,'[6]OUTAGE_NR-1_Septmber-17'!$C$13:$I$293,1,FALSE),'[6]OUTAGE_NR-1_Septmber-17'!F$13:F$293)</f>
        <v>#VALUE!</v>
      </c>
      <c r="E136" s="1120" t="e">
        <f>SUMIF('[6]OUTAGE_NR-1_Septmber-17'!$C$13:$C$293,"="&amp;VLOOKUP($C136,'[6]OUTAGE_NR-1_Septmber-17'!$C$13:$I$293,1,FALSE),'[6]OUTAGE_NR-1_Septmber-17'!G$13:G$293)</f>
        <v>#VALUE!</v>
      </c>
      <c r="F136" s="1120" t="e">
        <f>SUMIF('[6]OUTAGE_NR-1_Septmber-17'!$C$13:$C$293,"="&amp;VLOOKUP($C136,'[6]OUTAGE_NR-1_Septmber-17'!$C$13:$I$293,1,FALSE),'[6]OUTAGE_NR-1_Septmber-17'!H$13:H$293)</f>
        <v>#VALUE!</v>
      </c>
      <c r="G136" s="1120" t="e">
        <f>SUMIF('[6]OUTAGE_NR-1_Septmber-17'!$C$13:$C$293,"="&amp;VLOOKUP($C136,'[6]OUTAGE_NR-1_Septmber-17'!$C$13:$I$293,1,FALSE),'[6]OUTAGE_NR-1_Septmber-17'!I$13:I$293)</f>
        <v>#VALUE!</v>
      </c>
      <c r="H136" s="1121" t="e">
        <f t="shared" si="12"/>
        <v>#VALUE!</v>
      </c>
      <c r="I136" s="241">
        <v>131</v>
      </c>
      <c r="J136" s="242">
        <v>15.69</v>
      </c>
      <c r="K136" s="243">
        <f t="shared" si="13"/>
        <v>2055.39</v>
      </c>
      <c r="L136" s="1122" t="e">
        <f t="shared" si="14"/>
        <v>#VALUE!</v>
      </c>
      <c r="M136" s="1122" t="e">
        <f t="shared" si="15"/>
        <v>#VALUE!</v>
      </c>
      <c r="N136" s="1069"/>
      <c r="O136" s="1069"/>
      <c r="P136" s="1069"/>
      <c r="Q136" s="1069"/>
      <c r="R136" s="1071"/>
      <c r="S136" s="1071"/>
      <c r="T136" s="1071"/>
      <c r="U136" s="1071"/>
      <c r="V136" s="1071"/>
      <c r="W136" s="1071"/>
      <c r="X136" s="1071"/>
      <c r="Y136" s="1071"/>
      <c r="Z136" s="1071"/>
      <c r="AA136" s="1071"/>
      <c r="AB136" s="1071"/>
      <c r="AC136" s="1071"/>
      <c r="AD136" s="1071"/>
    </row>
    <row r="137" spans="1:30" ht="15" customHeight="1" x14ac:dyDescent="0.25">
      <c r="A137" s="1118">
        <v>12</v>
      </c>
      <c r="B137" s="1162" t="s">
        <v>277</v>
      </c>
      <c r="C137" s="1163" t="s">
        <v>278</v>
      </c>
      <c r="D137" s="1120" t="e">
        <f>SUMIF('[6]OUTAGE_NR-1_Septmber-17'!$C$13:$C$293,"="&amp;VLOOKUP($C137,'[6]OUTAGE_NR-1_Septmber-17'!$C$13:$I$293,1,FALSE),'[6]OUTAGE_NR-1_Septmber-17'!F$13:F$293)</f>
        <v>#VALUE!</v>
      </c>
      <c r="E137" s="1120" t="e">
        <f>SUMIF('[6]OUTAGE_NR-1_Septmber-17'!$C$13:$C$293,"="&amp;VLOOKUP($C137,'[6]OUTAGE_NR-1_Septmber-17'!$C$13:$I$293,1,FALSE),'[6]OUTAGE_NR-1_Septmber-17'!G$13:G$293)</f>
        <v>#VALUE!</v>
      </c>
      <c r="F137" s="1120" t="e">
        <f>SUMIF('[6]OUTAGE_NR-1_Septmber-17'!$C$13:$C$293,"="&amp;VLOOKUP($C137,'[6]OUTAGE_NR-1_Septmber-17'!$C$13:$I$293,1,FALSE),'[6]OUTAGE_NR-1_Septmber-17'!H$13:H$293)</f>
        <v>#VALUE!</v>
      </c>
      <c r="G137" s="1120" t="e">
        <f>SUMIF('[6]OUTAGE_NR-1_Septmber-17'!$C$13:$C$293,"="&amp;VLOOKUP($C137,'[6]OUTAGE_NR-1_Septmber-17'!$C$13:$I$293,1,FALSE),'[6]OUTAGE_NR-1_Septmber-17'!I$13:I$293)</f>
        <v>#VALUE!</v>
      </c>
      <c r="H137" s="1121" t="e">
        <f t="shared" si="12"/>
        <v>#VALUE!</v>
      </c>
      <c r="I137" s="241">
        <v>131</v>
      </c>
      <c r="J137" s="242">
        <v>17.690999999999999</v>
      </c>
      <c r="K137" s="243">
        <f t="shared" si="13"/>
        <v>2317.5209999999997</v>
      </c>
      <c r="L137" s="1122" t="e">
        <f t="shared" si="14"/>
        <v>#VALUE!</v>
      </c>
      <c r="M137" s="1122" t="e">
        <f t="shared" si="15"/>
        <v>#VALUE!</v>
      </c>
      <c r="N137" s="1069"/>
      <c r="O137" s="1069"/>
      <c r="P137" s="1069"/>
      <c r="Q137" s="1069"/>
      <c r="R137" s="1164"/>
      <c r="S137" s="1164"/>
      <c r="T137" s="1164"/>
      <c r="U137" s="1164"/>
      <c r="V137" s="1164"/>
      <c r="W137" s="1164"/>
      <c r="X137" s="1164"/>
      <c r="Y137" s="1164"/>
      <c r="Z137" s="1164"/>
      <c r="AA137" s="1164"/>
      <c r="AB137" s="1164"/>
      <c r="AC137" s="1164"/>
      <c r="AD137" s="1164"/>
    </row>
    <row r="138" spans="1:30" ht="15" customHeight="1" x14ac:dyDescent="0.25">
      <c r="A138" s="1118">
        <v>13</v>
      </c>
      <c r="B138" s="1162" t="s">
        <v>279</v>
      </c>
      <c r="C138" s="1163" t="s">
        <v>280</v>
      </c>
      <c r="D138" s="1120" t="e">
        <f>SUMIF('[6]OUTAGE_NR-1_Septmber-17'!$C$13:$C$293,"="&amp;VLOOKUP($C138,'[6]OUTAGE_NR-1_Septmber-17'!$C$13:$I$293,1,FALSE),'[6]OUTAGE_NR-1_Septmber-17'!F$13:F$293)</f>
        <v>#VALUE!</v>
      </c>
      <c r="E138" s="1120" t="e">
        <f>SUMIF('[6]OUTAGE_NR-1_Septmber-17'!$C$13:$C$293,"="&amp;VLOOKUP($C138,'[6]OUTAGE_NR-1_Septmber-17'!$C$13:$I$293,1,FALSE),'[6]OUTAGE_NR-1_Septmber-17'!G$13:G$293)</f>
        <v>#VALUE!</v>
      </c>
      <c r="F138" s="1120" t="e">
        <f>SUMIF('[6]OUTAGE_NR-1_Septmber-17'!$C$13:$C$293,"="&amp;VLOOKUP($C138,'[6]OUTAGE_NR-1_Septmber-17'!$C$13:$I$293,1,FALSE),'[6]OUTAGE_NR-1_Septmber-17'!H$13:H$293)</f>
        <v>#VALUE!</v>
      </c>
      <c r="G138" s="1120" t="e">
        <f>SUMIF('[6]OUTAGE_NR-1_Septmber-17'!$C$13:$C$293,"="&amp;VLOOKUP($C138,'[6]OUTAGE_NR-1_Septmber-17'!$C$13:$I$293,1,FALSE),'[6]OUTAGE_NR-1_Septmber-17'!I$13:I$293)</f>
        <v>#VALUE!</v>
      </c>
      <c r="H138" s="1121" t="e">
        <f t="shared" si="12"/>
        <v>#VALUE!</v>
      </c>
      <c r="I138" s="241">
        <v>131</v>
      </c>
      <c r="J138" s="242">
        <v>17.690999999999999</v>
      </c>
      <c r="K138" s="243">
        <f t="shared" si="13"/>
        <v>2317.5209999999997</v>
      </c>
      <c r="L138" s="1122" t="e">
        <f t="shared" si="14"/>
        <v>#VALUE!</v>
      </c>
      <c r="M138" s="1122" t="e">
        <f t="shared" si="15"/>
        <v>#VALUE!</v>
      </c>
      <c r="N138" s="1069"/>
      <c r="O138" s="1069"/>
      <c r="P138" s="1069"/>
      <c r="Q138" s="1069"/>
      <c r="R138" s="1164"/>
      <c r="S138" s="1164"/>
      <c r="T138" s="1164"/>
      <c r="U138" s="1165"/>
      <c r="V138" s="1164"/>
      <c r="W138" s="1164"/>
      <c r="X138" s="1164"/>
      <c r="Y138" s="1164"/>
      <c r="Z138" s="1164"/>
      <c r="AA138" s="1164"/>
      <c r="AB138" s="1164"/>
      <c r="AC138" s="1164"/>
      <c r="AD138" s="1165"/>
    </row>
    <row r="139" spans="1:30" ht="15" customHeight="1" x14ac:dyDescent="0.25">
      <c r="A139" s="1118">
        <v>14</v>
      </c>
      <c r="B139" s="596" t="s">
        <v>281</v>
      </c>
      <c r="C139" s="1119" t="s">
        <v>282</v>
      </c>
      <c r="D139" s="1120" t="e">
        <f>SUMIF('[6]OUTAGE_NR-1_Septmber-17'!$C$13:$C$293,"="&amp;VLOOKUP($C139,'[6]OUTAGE_NR-1_Septmber-17'!$C$13:$I$293,1,FALSE),'[6]OUTAGE_NR-1_Septmber-17'!F$13:F$293)</f>
        <v>#VALUE!</v>
      </c>
      <c r="E139" s="1120" t="e">
        <f>SUMIF('[6]OUTAGE_NR-1_Septmber-17'!$C$13:$C$293,"="&amp;VLOOKUP($C139,'[6]OUTAGE_NR-1_Septmber-17'!$C$13:$I$293,1,FALSE),'[6]OUTAGE_NR-1_Septmber-17'!G$13:G$293)</f>
        <v>#VALUE!</v>
      </c>
      <c r="F139" s="1120" t="e">
        <f>SUMIF('[6]OUTAGE_NR-1_Septmber-17'!$C$13:$C$293,"="&amp;VLOOKUP($C139,'[6]OUTAGE_NR-1_Septmber-17'!$C$13:$I$293,1,FALSE),'[6]OUTAGE_NR-1_Septmber-17'!H$13:H$293)</f>
        <v>#VALUE!</v>
      </c>
      <c r="G139" s="1120" t="e">
        <f>SUMIF('[6]OUTAGE_NR-1_Septmber-17'!$C$13:$C$293,"="&amp;VLOOKUP($C139,'[6]OUTAGE_NR-1_Septmber-17'!$C$13:$I$293,1,FALSE),'[6]OUTAGE_NR-1_Septmber-17'!I$13:I$293)</f>
        <v>#VALUE!</v>
      </c>
      <c r="H139" s="1121" t="e">
        <f t="shared" si="12"/>
        <v>#VALUE!</v>
      </c>
      <c r="I139" s="241">
        <v>131</v>
      </c>
      <c r="J139" s="242">
        <v>24.875</v>
      </c>
      <c r="K139" s="243">
        <f t="shared" si="13"/>
        <v>3258.625</v>
      </c>
      <c r="L139" s="1122" t="e">
        <f t="shared" si="14"/>
        <v>#VALUE!</v>
      </c>
      <c r="M139" s="1122" t="e">
        <f t="shared" si="15"/>
        <v>#VALUE!</v>
      </c>
      <c r="N139" s="1069"/>
      <c r="O139" s="1069"/>
      <c r="P139" s="1069"/>
      <c r="Q139" s="1069"/>
      <c r="R139" s="1164"/>
      <c r="S139" s="1164"/>
      <c r="T139" s="1164"/>
      <c r="U139" s="1165"/>
      <c r="V139" s="1164"/>
      <c r="W139" s="1164"/>
      <c r="X139" s="1164"/>
      <c r="Y139" s="1164"/>
      <c r="Z139" s="1164"/>
      <c r="AA139" s="1164"/>
      <c r="AB139" s="1164"/>
      <c r="AC139" s="1164"/>
      <c r="AD139" s="1165"/>
    </row>
    <row r="140" spans="1:30" ht="15" customHeight="1" x14ac:dyDescent="0.25">
      <c r="A140" s="1118">
        <v>15</v>
      </c>
      <c r="B140" s="596" t="s">
        <v>283</v>
      </c>
      <c r="C140" s="1119" t="s">
        <v>284</v>
      </c>
      <c r="D140" s="1120" t="e">
        <f>SUMIF('[6]OUTAGE_NR-1_Septmber-17'!$C$13:$C$293,"="&amp;VLOOKUP($C140,'[6]OUTAGE_NR-1_Septmber-17'!$C$13:$I$293,1,FALSE),'[6]OUTAGE_NR-1_Septmber-17'!F$13:F$293)</f>
        <v>#VALUE!</v>
      </c>
      <c r="E140" s="1120" t="e">
        <f>SUMIF('[6]OUTAGE_NR-1_Septmber-17'!$C$13:$C$293,"="&amp;VLOOKUP($C140,'[6]OUTAGE_NR-1_Septmber-17'!$C$13:$I$293,1,FALSE),'[6]OUTAGE_NR-1_Septmber-17'!G$13:G$293)</f>
        <v>#VALUE!</v>
      </c>
      <c r="F140" s="1120" t="e">
        <f>SUMIF('[6]OUTAGE_NR-1_Septmber-17'!$C$13:$C$293,"="&amp;VLOOKUP($C140,'[6]OUTAGE_NR-1_Septmber-17'!$C$13:$I$293,1,FALSE),'[6]OUTAGE_NR-1_Septmber-17'!H$13:H$293)</f>
        <v>#VALUE!</v>
      </c>
      <c r="G140" s="1120" t="e">
        <f>SUMIF('[6]OUTAGE_NR-1_Septmber-17'!$C$13:$C$293,"="&amp;VLOOKUP($C140,'[6]OUTAGE_NR-1_Septmber-17'!$C$13:$I$293,1,FALSE),'[6]OUTAGE_NR-1_Septmber-17'!I$13:I$293)</f>
        <v>#VALUE!</v>
      </c>
      <c r="H140" s="1121" t="e">
        <f t="shared" si="12"/>
        <v>#VALUE!</v>
      </c>
      <c r="I140" s="241">
        <v>131</v>
      </c>
      <c r="J140" s="242">
        <v>12</v>
      </c>
      <c r="K140" s="243">
        <f t="shared" si="13"/>
        <v>1572</v>
      </c>
      <c r="L140" s="1122" t="e">
        <f t="shared" si="14"/>
        <v>#VALUE!</v>
      </c>
      <c r="M140" s="1122" t="e">
        <f t="shared" si="15"/>
        <v>#VALUE!</v>
      </c>
      <c r="N140" s="1069"/>
      <c r="O140" s="1069"/>
      <c r="P140" s="1069"/>
      <c r="Q140" s="1069"/>
      <c r="R140" s="1164"/>
      <c r="S140" s="1164"/>
      <c r="T140" s="1164"/>
      <c r="U140" s="1165"/>
      <c r="V140" s="1164"/>
      <c r="W140" s="1164"/>
      <c r="X140" s="1164"/>
      <c r="Y140" s="1164"/>
      <c r="Z140" s="1164"/>
      <c r="AA140" s="1164"/>
      <c r="AB140" s="1164"/>
      <c r="AC140" s="1164"/>
      <c r="AD140" s="1165"/>
    </row>
    <row r="141" spans="1:30" ht="15" customHeight="1" x14ac:dyDescent="0.25">
      <c r="A141" s="1118">
        <v>16</v>
      </c>
      <c r="B141" s="596" t="s">
        <v>557</v>
      </c>
      <c r="C141" s="1119" t="s">
        <v>285</v>
      </c>
      <c r="D141" s="1120" t="e">
        <f>SUMIF('[6]OUTAGE_NR-1_Septmber-17'!$C$13:$C$293,"="&amp;VLOOKUP($C141,'[6]OUTAGE_NR-1_Septmber-17'!$C$13:$I$293,1,FALSE),'[6]OUTAGE_NR-1_Septmber-17'!F$13:F$293)</f>
        <v>#VALUE!</v>
      </c>
      <c r="E141" s="1120" t="e">
        <f>SUMIF('[6]OUTAGE_NR-1_Septmber-17'!$C$13:$C$293,"="&amp;VLOOKUP($C141,'[6]OUTAGE_NR-1_Septmber-17'!$C$13:$I$293,1,FALSE),'[6]OUTAGE_NR-1_Septmber-17'!G$13:G$293)</f>
        <v>#VALUE!</v>
      </c>
      <c r="F141" s="1120" t="e">
        <f>SUMIF('[6]OUTAGE_NR-1_Septmber-17'!$C$13:$C$293,"="&amp;VLOOKUP($C141,'[6]OUTAGE_NR-1_Septmber-17'!$C$13:$I$293,1,FALSE),'[6]OUTAGE_NR-1_Septmber-17'!H$13:H$293)</f>
        <v>#VALUE!</v>
      </c>
      <c r="G141" s="1120" t="e">
        <f>SUMIF('[6]OUTAGE_NR-1_Septmber-17'!$C$13:$C$293,"="&amp;VLOOKUP($C141,'[6]OUTAGE_NR-1_Septmber-17'!$C$13:$I$293,1,FALSE),'[6]OUTAGE_NR-1_Septmber-17'!I$13:I$293)</f>
        <v>#VALUE!</v>
      </c>
      <c r="H141" s="1121" t="e">
        <f t="shared" si="12"/>
        <v>#VALUE!</v>
      </c>
      <c r="I141" s="241">
        <v>132</v>
      </c>
      <c r="J141" s="242">
        <v>13.77</v>
      </c>
      <c r="K141" s="243">
        <f t="shared" si="13"/>
        <v>1817.6399999999999</v>
      </c>
      <c r="L141" s="1122" t="e">
        <f t="shared" si="14"/>
        <v>#VALUE!</v>
      </c>
      <c r="M141" s="1122" t="e">
        <f t="shared" si="15"/>
        <v>#VALUE!</v>
      </c>
      <c r="N141" s="1069"/>
      <c r="O141" s="1069"/>
      <c r="P141" s="1069"/>
      <c r="Q141" s="1069"/>
      <c r="R141" s="1164"/>
      <c r="S141" s="1164"/>
      <c r="T141" s="1164"/>
      <c r="U141" s="1165"/>
      <c r="V141" s="1164"/>
      <c r="W141" s="1164"/>
      <c r="X141" s="1164"/>
      <c r="Y141" s="1164"/>
      <c r="Z141" s="1164"/>
      <c r="AA141" s="1164"/>
      <c r="AB141" s="1164"/>
      <c r="AC141" s="1164"/>
      <c r="AD141" s="1165"/>
    </row>
    <row r="142" spans="1:30" ht="15" customHeight="1" x14ac:dyDescent="0.25">
      <c r="A142" s="1118">
        <v>17</v>
      </c>
      <c r="B142" s="596" t="s">
        <v>558</v>
      </c>
      <c r="C142" s="1119" t="s">
        <v>286</v>
      </c>
      <c r="D142" s="1120" t="e">
        <f>SUMIF('[6]OUTAGE_NR-1_Septmber-17'!$C$13:$C$293,"="&amp;VLOOKUP($C142,'[6]OUTAGE_NR-1_Septmber-17'!$C$13:$I$293,1,FALSE),'[6]OUTAGE_NR-1_Septmber-17'!F$13:F$293)</f>
        <v>#VALUE!</v>
      </c>
      <c r="E142" s="1120" t="e">
        <f>SUMIF('[6]OUTAGE_NR-1_Septmber-17'!$C$13:$C$293,"="&amp;VLOOKUP($C142,'[6]OUTAGE_NR-1_Septmber-17'!$C$13:$I$293,1,FALSE),'[6]OUTAGE_NR-1_Septmber-17'!G$13:G$293)</f>
        <v>#VALUE!</v>
      </c>
      <c r="F142" s="1120" t="e">
        <f>SUMIF('[6]OUTAGE_NR-1_Septmber-17'!$C$13:$C$293,"="&amp;VLOOKUP($C142,'[6]OUTAGE_NR-1_Septmber-17'!$C$13:$I$293,1,FALSE),'[6]OUTAGE_NR-1_Septmber-17'!H$13:H$293)</f>
        <v>#VALUE!</v>
      </c>
      <c r="G142" s="1120" t="e">
        <f>SUMIF('[6]OUTAGE_NR-1_Septmber-17'!$C$13:$C$293,"="&amp;VLOOKUP($C142,'[6]OUTAGE_NR-1_Septmber-17'!$C$13:$I$293,1,FALSE),'[6]OUTAGE_NR-1_Septmber-17'!I$13:I$293)</f>
        <v>#VALUE!</v>
      </c>
      <c r="H142" s="1121" t="e">
        <f t="shared" si="12"/>
        <v>#VALUE!</v>
      </c>
      <c r="I142" s="241">
        <v>132</v>
      </c>
      <c r="J142" s="242">
        <v>13.77</v>
      </c>
      <c r="K142" s="243">
        <f t="shared" si="13"/>
        <v>1817.6399999999999</v>
      </c>
      <c r="L142" s="1122" t="e">
        <f t="shared" si="14"/>
        <v>#VALUE!</v>
      </c>
      <c r="M142" s="1122" t="e">
        <f t="shared" si="15"/>
        <v>#VALUE!</v>
      </c>
      <c r="N142" s="1069"/>
      <c r="O142" s="1069"/>
      <c r="P142" s="1069"/>
      <c r="Q142" s="1069"/>
      <c r="R142" s="1164"/>
      <c r="S142" s="1164"/>
      <c r="T142" s="1164"/>
      <c r="U142" s="1165"/>
      <c r="V142" s="1164"/>
      <c r="W142" s="1164"/>
      <c r="X142" s="1164"/>
      <c r="Y142" s="1164"/>
      <c r="Z142" s="1164"/>
      <c r="AA142" s="1164"/>
      <c r="AB142" s="1164"/>
      <c r="AC142" s="1164"/>
      <c r="AD142" s="1165"/>
    </row>
    <row r="143" spans="1:30" ht="15" customHeight="1" x14ac:dyDescent="0.25">
      <c r="A143" s="1118">
        <v>18</v>
      </c>
      <c r="B143" s="596" t="s">
        <v>287</v>
      </c>
      <c r="C143" s="1119" t="s">
        <v>288</v>
      </c>
      <c r="D143" s="1120" t="e">
        <f>SUMIF('[6]OUTAGE_NR-1_Septmber-17'!$C$13:$C$293,"="&amp;VLOOKUP($C143,'[6]OUTAGE_NR-1_Septmber-17'!$C$13:$I$293,1,FALSE),'[6]OUTAGE_NR-1_Septmber-17'!F$13:F$293)</f>
        <v>#VALUE!</v>
      </c>
      <c r="E143" s="1120" t="e">
        <f>SUMIF('[6]OUTAGE_NR-1_Septmber-17'!$C$13:$C$293,"="&amp;VLOOKUP($C143,'[6]OUTAGE_NR-1_Septmber-17'!$C$13:$I$293,1,FALSE),'[6]OUTAGE_NR-1_Septmber-17'!G$13:G$293)</f>
        <v>#VALUE!</v>
      </c>
      <c r="F143" s="1120" t="e">
        <f>SUMIF('[6]OUTAGE_NR-1_Septmber-17'!$C$13:$C$293,"="&amp;VLOOKUP($C143,'[6]OUTAGE_NR-1_Septmber-17'!$C$13:$I$293,1,FALSE),'[6]OUTAGE_NR-1_Septmber-17'!H$13:H$293)</f>
        <v>#VALUE!</v>
      </c>
      <c r="G143" s="1120" t="e">
        <f>SUMIF('[6]OUTAGE_NR-1_Septmber-17'!$C$13:$C$293,"="&amp;VLOOKUP($C143,'[6]OUTAGE_NR-1_Septmber-17'!$C$13:$I$293,1,FALSE),'[6]OUTAGE_NR-1_Septmber-17'!I$13:I$293)</f>
        <v>#VALUE!</v>
      </c>
      <c r="H143" s="1121" t="e">
        <f t="shared" si="12"/>
        <v>#VALUE!</v>
      </c>
      <c r="I143" s="241">
        <v>132</v>
      </c>
      <c r="J143" s="242">
        <v>28.02</v>
      </c>
      <c r="K143" s="243">
        <f t="shared" si="13"/>
        <v>3698.64</v>
      </c>
      <c r="L143" s="1122" t="e">
        <f t="shared" si="14"/>
        <v>#VALUE!</v>
      </c>
      <c r="M143" s="1122" t="e">
        <f t="shared" si="15"/>
        <v>#VALUE!</v>
      </c>
      <c r="N143" s="1069"/>
      <c r="O143" s="1069"/>
      <c r="P143" s="1069"/>
      <c r="Q143" s="1069"/>
      <c r="R143" s="1164"/>
      <c r="S143" s="1164"/>
      <c r="T143" s="1164"/>
      <c r="U143" s="1165"/>
      <c r="V143" s="1164"/>
      <c r="W143" s="1164"/>
      <c r="X143" s="1164"/>
      <c r="Y143" s="1164"/>
      <c r="Z143" s="1164"/>
      <c r="AA143" s="1164"/>
      <c r="AB143" s="1164"/>
      <c r="AC143" s="1164"/>
      <c r="AD143" s="1165"/>
    </row>
    <row r="144" spans="1:30" ht="15" customHeight="1" x14ac:dyDescent="0.25">
      <c r="A144" s="1118">
        <v>19</v>
      </c>
      <c r="B144" s="1162" t="s">
        <v>289</v>
      </c>
      <c r="C144" s="1163" t="s">
        <v>290</v>
      </c>
      <c r="D144" s="1120" t="e">
        <f>SUMIF('[6]OUTAGE_NR-1_Septmber-17'!$C$13:$C$293,"="&amp;VLOOKUP($C144,'[6]OUTAGE_NR-1_Septmber-17'!$C$13:$I$293,1,FALSE),'[6]OUTAGE_NR-1_Septmber-17'!F$13:F$293)</f>
        <v>#VALUE!</v>
      </c>
      <c r="E144" s="1120" t="e">
        <f>SUMIF('[6]OUTAGE_NR-1_Septmber-17'!$C$13:$C$293,"="&amp;VLOOKUP($C144,'[6]OUTAGE_NR-1_Septmber-17'!$C$13:$I$293,1,FALSE),'[6]OUTAGE_NR-1_Septmber-17'!G$13:G$293)</f>
        <v>#VALUE!</v>
      </c>
      <c r="F144" s="1120" t="e">
        <f>SUMIF('[6]OUTAGE_NR-1_Septmber-17'!$C$13:$C$293,"="&amp;VLOOKUP($C144,'[6]OUTAGE_NR-1_Septmber-17'!$C$13:$I$293,1,FALSE),'[6]OUTAGE_NR-1_Septmber-17'!H$13:H$293)</f>
        <v>#VALUE!</v>
      </c>
      <c r="G144" s="1120" t="e">
        <f>SUMIF('[6]OUTAGE_NR-1_Septmber-17'!$C$13:$C$293,"="&amp;VLOOKUP($C144,'[6]OUTAGE_NR-1_Septmber-17'!$C$13:$I$293,1,FALSE),'[6]OUTAGE_NR-1_Septmber-17'!I$13:I$293)</f>
        <v>#VALUE!</v>
      </c>
      <c r="H144" s="1121" t="e">
        <f t="shared" si="12"/>
        <v>#VALUE!</v>
      </c>
      <c r="I144" s="241">
        <v>132</v>
      </c>
      <c r="J144" s="242">
        <v>2.3159999999999998</v>
      </c>
      <c r="K144" s="243">
        <f t="shared" si="13"/>
        <v>305.71199999999999</v>
      </c>
      <c r="L144" s="1122" t="e">
        <f t="shared" si="14"/>
        <v>#VALUE!</v>
      </c>
      <c r="M144" s="1122" t="e">
        <f t="shared" si="15"/>
        <v>#VALUE!</v>
      </c>
      <c r="N144" s="1069"/>
      <c r="O144" s="1069"/>
      <c r="P144" s="1069"/>
      <c r="Q144" s="1069"/>
      <c r="R144" s="1164"/>
      <c r="S144" s="1164"/>
      <c r="T144" s="1164"/>
      <c r="U144" s="1165"/>
      <c r="V144" s="1164"/>
      <c r="W144" s="1164"/>
      <c r="X144" s="1164"/>
      <c r="Y144" s="1164"/>
      <c r="Z144" s="1164"/>
      <c r="AA144" s="1164"/>
      <c r="AB144" s="1164"/>
      <c r="AC144" s="1164"/>
      <c r="AD144" s="1165"/>
    </row>
    <row r="145" spans="1:30" ht="15" customHeight="1" x14ac:dyDescent="0.25">
      <c r="A145" s="1118">
        <v>20</v>
      </c>
      <c r="B145" s="1162" t="s">
        <v>291</v>
      </c>
      <c r="C145" s="1163" t="s">
        <v>292</v>
      </c>
      <c r="D145" s="1120" t="e">
        <f>SUMIF('[6]OUTAGE_NR-1_Septmber-17'!$C$13:$C$293,"="&amp;VLOOKUP($C145,'[6]OUTAGE_NR-1_Septmber-17'!$C$13:$I$293,1,FALSE),'[6]OUTAGE_NR-1_Septmber-17'!F$13:F$293)</f>
        <v>#VALUE!</v>
      </c>
      <c r="E145" s="1120" t="e">
        <f>SUMIF('[6]OUTAGE_NR-1_Septmber-17'!$C$13:$C$293,"="&amp;VLOOKUP($C145,'[6]OUTAGE_NR-1_Septmber-17'!$C$13:$I$293,1,FALSE),'[6]OUTAGE_NR-1_Septmber-17'!G$13:G$293)</f>
        <v>#VALUE!</v>
      </c>
      <c r="F145" s="1120" t="e">
        <f>SUMIF('[6]OUTAGE_NR-1_Septmber-17'!$C$13:$C$293,"="&amp;VLOOKUP($C145,'[6]OUTAGE_NR-1_Septmber-17'!$C$13:$I$293,1,FALSE),'[6]OUTAGE_NR-1_Septmber-17'!H$13:H$293)</f>
        <v>#VALUE!</v>
      </c>
      <c r="G145" s="1120" t="e">
        <f>SUMIF('[6]OUTAGE_NR-1_Septmber-17'!$C$13:$C$293,"="&amp;VLOOKUP($C145,'[6]OUTAGE_NR-1_Septmber-17'!$C$13:$I$293,1,FALSE),'[6]OUTAGE_NR-1_Septmber-17'!I$13:I$293)</f>
        <v>#VALUE!</v>
      </c>
      <c r="H145" s="1121" t="e">
        <f t="shared" si="12"/>
        <v>#VALUE!</v>
      </c>
      <c r="I145" s="241">
        <v>132</v>
      </c>
      <c r="J145" s="242">
        <v>9.2539999999999996</v>
      </c>
      <c r="K145" s="243">
        <f t="shared" si="13"/>
        <v>1221.528</v>
      </c>
      <c r="L145" s="1122" t="e">
        <f t="shared" si="14"/>
        <v>#VALUE!</v>
      </c>
      <c r="M145" s="1122" t="e">
        <f t="shared" si="15"/>
        <v>#VALUE!</v>
      </c>
      <c r="N145" s="1069"/>
      <c r="O145" s="1069"/>
      <c r="P145" s="1069"/>
      <c r="Q145" s="1069"/>
      <c r="R145" s="1164"/>
      <c r="S145" s="1164"/>
      <c r="T145" s="1164"/>
      <c r="U145" s="1165"/>
      <c r="V145" s="1164"/>
      <c r="W145" s="1164"/>
      <c r="X145" s="1164"/>
      <c r="Y145" s="1164"/>
      <c r="Z145" s="1164"/>
      <c r="AA145" s="1164"/>
      <c r="AB145" s="1164"/>
      <c r="AC145" s="1164"/>
      <c r="AD145" s="1165"/>
    </row>
    <row r="146" spans="1:30" ht="15" customHeight="1" x14ac:dyDescent="0.25">
      <c r="A146" s="1118">
        <v>21</v>
      </c>
      <c r="B146" s="1162" t="s">
        <v>293</v>
      </c>
      <c r="C146" s="1163" t="s">
        <v>294</v>
      </c>
      <c r="D146" s="1120" t="e">
        <f>SUMIF('[6]OUTAGE_NR-1_Septmber-17'!$C$13:$C$293,"="&amp;VLOOKUP($C146,'[6]OUTAGE_NR-1_Septmber-17'!$C$13:$I$293,1,FALSE),'[6]OUTAGE_NR-1_Septmber-17'!F$13:F$293)</f>
        <v>#VALUE!</v>
      </c>
      <c r="E146" s="1120" t="e">
        <f>SUMIF('[6]OUTAGE_NR-1_Septmber-17'!$C$13:$C$293,"="&amp;VLOOKUP($C146,'[6]OUTAGE_NR-1_Septmber-17'!$C$13:$I$293,1,FALSE),'[6]OUTAGE_NR-1_Septmber-17'!G$13:G$293)</f>
        <v>#VALUE!</v>
      </c>
      <c r="F146" s="1120" t="e">
        <f>SUMIF('[6]OUTAGE_NR-1_Septmber-17'!$C$13:$C$293,"="&amp;VLOOKUP($C146,'[6]OUTAGE_NR-1_Septmber-17'!$C$13:$I$293,1,FALSE),'[6]OUTAGE_NR-1_Septmber-17'!H$13:H$293)</f>
        <v>#VALUE!</v>
      </c>
      <c r="G146" s="1120" t="e">
        <f>SUMIF('[6]OUTAGE_NR-1_Septmber-17'!$C$13:$C$293,"="&amp;VLOOKUP($C146,'[6]OUTAGE_NR-1_Septmber-17'!$C$13:$I$293,1,FALSE),'[6]OUTAGE_NR-1_Septmber-17'!I$13:I$293)</f>
        <v>#VALUE!</v>
      </c>
      <c r="H146" s="1121" t="e">
        <f t="shared" si="12"/>
        <v>#VALUE!</v>
      </c>
      <c r="I146" s="241">
        <v>132</v>
      </c>
      <c r="J146" s="242">
        <v>2.3159999999999998</v>
      </c>
      <c r="K146" s="243">
        <f t="shared" si="13"/>
        <v>305.71199999999999</v>
      </c>
      <c r="L146" s="1122" t="e">
        <f t="shared" si="14"/>
        <v>#VALUE!</v>
      </c>
      <c r="M146" s="1122" t="e">
        <f t="shared" si="15"/>
        <v>#VALUE!</v>
      </c>
      <c r="N146" s="1069"/>
      <c r="O146" s="1069"/>
      <c r="P146" s="1069"/>
      <c r="Q146" s="1069"/>
      <c r="R146" s="1164"/>
      <c r="S146" s="1164"/>
      <c r="T146" s="1164"/>
      <c r="U146" s="1165"/>
      <c r="V146" s="1164"/>
      <c r="W146" s="1164"/>
      <c r="X146" s="1164"/>
      <c r="Y146" s="1164"/>
      <c r="Z146" s="1164"/>
      <c r="AA146" s="1164"/>
      <c r="AB146" s="1164"/>
      <c r="AC146" s="1164"/>
      <c r="AD146" s="1165"/>
    </row>
    <row r="147" spans="1:30" ht="15" customHeight="1" x14ac:dyDescent="0.25">
      <c r="A147" s="1118">
        <v>22</v>
      </c>
      <c r="B147" s="1162" t="s">
        <v>295</v>
      </c>
      <c r="C147" s="1163" t="s">
        <v>296</v>
      </c>
      <c r="D147" s="1120" t="e">
        <f>SUMIF('[6]OUTAGE_NR-1_Septmber-17'!$C$13:$C$293,"="&amp;VLOOKUP($C147,'[6]OUTAGE_NR-1_Septmber-17'!$C$13:$I$293,1,FALSE),'[6]OUTAGE_NR-1_Septmber-17'!F$13:F$293)</f>
        <v>#VALUE!</v>
      </c>
      <c r="E147" s="1120" t="e">
        <f>SUMIF('[6]OUTAGE_NR-1_Septmber-17'!$C$13:$C$293,"="&amp;VLOOKUP($C147,'[6]OUTAGE_NR-1_Septmber-17'!$C$13:$I$293,1,FALSE),'[6]OUTAGE_NR-1_Septmber-17'!G$13:G$293)</f>
        <v>#VALUE!</v>
      </c>
      <c r="F147" s="1120" t="e">
        <f>SUMIF('[6]OUTAGE_NR-1_Septmber-17'!$C$13:$C$293,"="&amp;VLOOKUP($C147,'[6]OUTAGE_NR-1_Septmber-17'!$C$13:$I$293,1,FALSE),'[6]OUTAGE_NR-1_Septmber-17'!H$13:H$293)</f>
        <v>#VALUE!</v>
      </c>
      <c r="G147" s="1120" t="e">
        <f>SUMIF('[6]OUTAGE_NR-1_Septmber-17'!$C$13:$C$293,"="&amp;VLOOKUP($C147,'[6]OUTAGE_NR-1_Septmber-17'!$C$13:$I$293,1,FALSE),'[6]OUTAGE_NR-1_Septmber-17'!I$13:I$293)</f>
        <v>#VALUE!</v>
      </c>
      <c r="H147" s="1121" t="e">
        <f t="shared" si="12"/>
        <v>#VALUE!</v>
      </c>
      <c r="I147" s="241">
        <v>132</v>
      </c>
      <c r="J147" s="242">
        <v>8.234</v>
      </c>
      <c r="K147" s="243">
        <f t="shared" si="13"/>
        <v>1086.8879999999999</v>
      </c>
      <c r="L147" s="1122" t="e">
        <f t="shared" si="14"/>
        <v>#VALUE!</v>
      </c>
      <c r="M147" s="1122" t="e">
        <f t="shared" si="15"/>
        <v>#VALUE!</v>
      </c>
      <c r="N147" s="1069"/>
      <c r="O147" s="1069"/>
      <c r="P147" s="1069"/>
      <c r="Q147" s="1069"/>
      <c r="R147" s="1164"/>
      <c r="S147" s="1164"/>
      <c r="T147" s="1164"/>
      <c r="U147" s="1165"/>
      <c r="V147" s="1164"/>
      <c r="W147" s="1164"/>
      <c r="X147" s="1164"/>
      <c r="Y147" s="1164"/>
      <c r="Z147" s="1164"/>
      <c r="AA147" s="1164"/>
      <c r="AB147" s="1164"/>
      <c r="AC147" s="1164"/>
      <c r="AD147" s="1165"/>
    </row>
    <row r="148" spans="1:30" ht="15" customHeight="1" x14ac:dyDescent="0.25">
      <c r="A148" s="1118">
        <v>23</v>
      </c>
      <c r="B148" s="1162" t="s">
        <v>297</v>
      </c>
      <c r="C148" s="1163" t="s">
        <v>298</v>
      </c>
      <c r="D148" s="1120" t="e">
        <f>SUMIF('[6]OUTAGE_NR-1_Septmber-17'!$C$13:$C$293,"="&amp;VLOOKUP($C148,'[6]OUTAGE_NR-1_Septmber-17'!$C$13:$I$293,1,FALSE),'[6]OUTAGE_NR-1_Septmber-17'!F$13:F$293)</f>
        <v>#VALUE!</v>
      </c>
      <c r="E148" s="1120" t="e">
        <f>SUMIF('[6]OUTAGE_NR-1_Septmber-17'!$C$13:$C$293,"="&amp;VLOOKUP($C148,'[6]OUTAGE_NR-1_Septmber-17'!$C$13:$I$293,1,FALSE),'[6]OUTAGE_NR-1_Septmber-17'!G$13:G$293)</f>
        <v>#VALUE!</v>
      </c>
      <c r="F148" s="1120" t="e">
        <f>SUMIF('[6]OUTAGE_NR-1_Septmber-17'!$C$13:$C$293,"="&amp;VLOOKUP($C148,'[6]OUTAGE_NR-1_Septmber-17'!$C$13:$I$293,1,FALSE),'[6]OUTAGE_NR-1_Septmber-17'!H$13:H$293)</f>
        <v>#VALUE!</v>
      </c>
      <c r="G148" s="1120" t="e">
        <f>SUMIF('[6]OUTAGE_NR-1_Septmber-17'!$C$13:$C$293,"="&amp;VLOOKUP($C148,'[6]OUTAGE_NR-1_Septmber-17'!$C$13:$I$293,1,FALSE),'[6]OUTAGE_NR-1_Septmber-17'!I$13:I$293)</f>
        <v>#VALUE!</v>
      </c>
      <c r="H148" s="1121" t="e">
        <f t="shared" si="12"/>
        <v>#VALUE!</v>
      </c>
      <c r="I148" s="241">
        <v>132</v>
      </c>
      <c r="J148" s="242">
        <v>9.2539999999999996</v>
      </c>
      <c r="K148" s="243">
        <f t="shared" si="13"/>
        <v>1221.528</v>
      </c>
      <c r="L148" s="1122" t="e">
        <f t="shared" si="14"/>
        <v>#VALUE!</v>
      </c>
      <c r="M148" s="1122" t="e">
        <f t="shared" si="15"/>
        <v>#VALUE!</v>
      </c>
      <c r="N148" s="1069"/>
      <c r="O148" s="1069"/>
      <c r="P148" s="1069"/>
      <c r="Q148" s="1069"/>
      <c r="R148" s="1164"/>
      <c r="S148" s="1164"/>
      <c r="T148" s="1164"/>
      <c r="U148" s="1165"/>
      <c r="V148" s="1164"/>
      <c r="W148" s="1164"/>
      <c r="X148" s="1164"/>
      <c r="Y148" s="1164"/>
      <c r="Z148" s="1164"/>
      <c r="AA148" s="1164"/>
      <c r="AB148" s="1164"/>
      <c r="AC148" s="1164"/>
      <c r="AD148" s="1165"/>
    </row>
    <row r="149" spans="1:30" ht="15" customHeight="1" x14ac:dyDescent="0.25">
      <c r="A149" s="1118">
        <v>24</v>
      </c>
      <c r="B149" s="596" t="s">
        <v>299</v>
      </c>
      <c r="C149" s="1166" t="s">
        <v>300</v>
      </c>
      <c r="D149" s="1120" t="e">
        <f>SUMIF('[6]OUTAGE_NR-1_Septmber-17'!$C$13:$C$293,"="&amp;VLOOKUP($C149,'[6]OUTAGE_NR-1_Septmber-17'!$C$13:$I$293,1,FALSE),'[6]OUTAGE_NR-1_Septmber-17'!F$13:F$293)</f>
        <v>#VALUE!</v>
      </c>
      <c r="E149" s="1120" t="e">
        <f>SUMIF('[6]OUTAGE_NR-1_Septmber-17'!$C$13:$C$293,"="&amp;VLOOKUP($C149,'[6]OUTAGE_NR-1_Septmber-17'!$C$13:$I$293,1,FALSE),'[6]OUTAGE_NR-1_Septmber-17'!G$13:G$293)</f>
        <v>#VALUE!</v>
      </c>
      <c r="F149" s="1120" t="e">
        <f>SUMIF('[6]OUTAGE_NR-1_Septmber-17'!$C$13:$C$293,"="&amp;VLOOKUP($C149,'[6]OUTAGE_NR-1_Septmber-17'!$C$13:$I$293,1,FALSE),'[6]OUTAGE_NR-1_Septmber-17'!H$13:H$293)</f>
        <v>#VALUE!</v>
      </c>
      <c r="G149" s="1120" t="e">
        <f>SUMIF('[6]OUTAGE_NR-1_Septmber-17'!$C$13:$C$293,"="&amp;VLOOKUP($C149,'[6]OUTAGE_NR-1_Septmber-17'!$C$13:$I$293,1,FALSE),'[6]OUTAGE_NR-1_Septmber-17'!I$13:I$293)</f>
        <v>#VALUE!</v>
      </c>
      <c r="H149" s="1121" t="e">
        <f t="shared" si="12"/>
        <v>#VALUE!</v>
      </c>
      <c r="I149" s="241">
        <v>131</v>
      </c>
      <c r="J149" s="242">
        <v>128.833</v>
      </c>
      <c r="K149" s="243">
        <f t="shared" si="13"/>
        <v>16877.123</v>
      </c>
      <c r="L149" s="1122" t="e">
        <f t="shared" si="14"/>
        <v>#VALUE!</v>
      </c>
      <c r="M149" s="1122" t="e">
        <f t="shared" si="15"/>
        <v>#VALUE!</v>
      </c>
      <c r="N149" s="1069"/>
      <c r="O149" s="1069"/>
      <c r="P149" s="1069"/>
      <c r="Q149" s="1069"/>
      <c r="R149" s="1164"/>
      <c r="S149" s="1164"/>
      <c r="T149" s="1164"/>
      <c r="U149" s="1165"/>
      <c r="V149" s="1164"/>
      <c r="W149" s="1164"/>
      <c r="X149" s="1164"/>
      <c r="Y149" s="1164"/>
      <c r="Z149" s="1164"/>
      <c r="AA149" s="1164"/>
      <c r="AB149" s="1164"/>
      <c r="AC149" s="1164"/>
      <c r="AD149" s="1165"/>
    </row>
    <row r="150" spans="1:30" ht="15" customHeight="1" x14ac:dyDescent="0.25">
      <c r="A150" s="1118">
        <v>25</v>
      </c>
      <c r="B150" s="596" t="s">
        <v>301</v>
      </c>
      <c r="C150" s="1166" t="s">
        <v>302</v>
      </c>
      <c r="D150" s="1120" t="e">
        <f>SUMIF('[6]OUTAGE_NR-1_Septmber-17'!$C$13:$C$293,"="&amp;VLOOKUP($C150,'[6]OUTAGE_NR-1_Septmber-17'!$C$13:$I$293,1,FALSE),'[6]OUTAGE_NR-1_Septmber-17'!F$13:F$293)</f>
        <v>#VALUE!</v>
      </c>
      <c r="E150" s="1120" t="e">
        <f>SUMIF('[6]OUTAGE_NR-1_Septmber-17'!$C$13:$C$293,"="&amp;VLOOKUP($C150,'[6]OUTAGE_NR-1_Septmber-17'!$C$13:$I$293,1,FALSE),'[6]OUTAGE_NR-1_Septmber-17'!G$13:G$293)</f>
        <v>#VALUE!</v>
      </c>
      <c r="F150" s="1120" t="e">
        <f>SUMIF('[6]OUTAGE_NR-1_Septmber-17'!$C$13:$C$293,"="&amp;VLOOKUP($C150,'[6]OUTAGE_NR-1_Septmber-17'!$C$13:$I$293,1,FALSE),'[6]OUTAGE_NR-1_Septmber-17'!H$13:H$293)</f>
        <v>#VALUE!</v>
      </c>
      <c r="G150" s="1120" t="e">
        <f>SUMIF('[6]OUTAGE_NR-1_Septmber-17'!$C$13:$C$293,"="&amp;VLOOKUP($C150,'[6]OUTAGE_NR-1_Septmber-17'!$C$13:$I$293,1,FALSE),'[6]OUTAGE_NR-1_Septmber-17'!I$13:I$293)</f>
        <v>#VALUE!</v>
      </c>
      <c r="H150" s="1121" t="e">
        <f t="shared" si="12"/>
        <v>#VALUE!</v>
      </c>
      <c r="I150" s="241">
        <v>131</v>
      </c>
      <c r="J150" s="242">
        <v>128.833</v>
      </c>
      <c r="K150" s="243">
        <f t="shared" si="13"/>
        <v>16877.123</v>
      </c>
      <c r="L150" s="1122" t="e">
        <f t="shared" si="14"/>
        <v>#VALUE!</v>
      </c>
      <c r="M150" s="1122" t="e">
        <f t="shared" si="15"/>
        <v>#VALUE!</v>
      </c>
      <c r="N150" s="1069"/>
      <c r="O150" s="1069"/>
      <c r="P150" s="1069"/>
      <c r="Q150" s="1069"/>
      <c r="R150" s="1164"/>
      <c r="S150" s="1164"/>
      <c r="T150" s="1164"/>
      <c r="U150" s="1165"/>
      <c r="V150" s="1164"/>
      <c r="W150" s="1164"/>
      <c r="X150" s="1164"/>
      <c r="Y150" s="1164"/>
      <c r="Z150" s="1164"/>
      <c r="AA150" s="1164"/>
      <c r="AB150" s="1164"/>
      <c r="AC150" s="1164"/>
      <c r="AD150" s="1165"/>
    </row>
    <row r="151" spans="1:30" ht="15" customHeight="1" x14ac:dyDescent="0.25">
      <c r="A151" s="1118">
        <v>26</v>
      </c>
      <c r="B151" s="596" t="s">
        <v>303</v>
      </c>
      <c r="C151" s="1166" t="s">
        <v>304</v>
      </c>
      <c r="D151" s="1120" t="e">
        <f>SUMIF('[6]OUTAGE_NR-1_Septmber-17'!$C$13:$C$293,"="&amp;VLOOKUP($C151,'[6]OUTAGE_NR-1_Septmber-17'!$C$13:$I$293,1,FALSE),'[6]OUTAGE_NR-1_Septmber-17'!F$13:F$293)</f>
        <v>#VALUE!</v>
      </c>
      <c r="E151" s="1120" t="e">
        <f>SUMIF('[6]OUTAGE_NR-1_Septmber-17'!$C$13:$C$293,"="&amp;VLOOKUP($C151,'[6]OUTAGE_NR-1_Septmber-17'!$C$13:$I$293,1,FALSE),'[6]OUTAGE_NR-1_Septmber-17'!G$13:G$293)</f>
        <v>#VALUE!</v>
      </c>
      <c r="F151" s="1120" t="e">
        <f>SUMIF('[6]OUTAGE_NR-1_Septmber-17'!$C$13:$C$293,"="&amp;VLOOKUP($C151,'[6]OUTAGE_NR-1_Septmber-17'!$C$13:$I$293,1,FALSE),'[6]OUTAGE_NR-1_Septmber-17'!H$13:H$293)</f>
        <v>#VALUE!</v>
      </c>
      <c r="G151" s="1120" t="e">
        <f>SUMIF('[6]OUTAGE_NR-1_Septmber-17'!$C$13:$C$293,"="&amp;VLOOKUP($C151,'[6]OUTAGE_NR-1_Septmber-17'!$C$13:$I$293,1,FALSE),'[6]OUTAGE_NR-1_Septmber-17'!I$13:I$293)</f>
        <v>#VALUE!</v>
      </c>
      <c r="H151" s="1121" t="e">
        <f t="shared" si="12"/>
        <v>#VALUE!</v>
      </c>
      <c r="I151" s="241">
        <v>131</v>
      </c>
      <c r="J151" s="242">
        <v>0.17499999999999999</v>
      </c>
      <c r="K151" s="243">
        <f t="shared" si="13"/>
        <v>22.924999999999997</v>
      </c>
      <c r="L151" s="1122" t="e">
        <f t="shared" si="14"/>
        <v>#VALUE!</v>
      </c>
      <c r="M151" s="1122" t="e">
        <f t="shared" si="15"/>
        <v>#VALUE!</v>
      </c>
      <c r="N151" s="1069"/>
      <c r="O151" s="1069"/>
      <c r="P151" s="1069"/>
      <c r="Q151" s="1069"/>
      <c r="R151" s="1071"/>
      <c r="S151" s="1071"/>
      <c r="T151" s="1071"/>
      <c r="U151" s="1071"/>
      <c r="V151" s="1071"/>
      <c r="W151" s="1071"/>
      <c r="X151" s="1071"/>
      <c r="Y151" s="1071"/>
      <c r="Z151" s="1071"/>
      <c r="AA151" s="1071"/>
      <c r="AB151" s="1071"/>
      <c r="AC151" s="1071"/>
      <c r="AD151" s="1071"/>
    </row>
    <row r="152" spans="1:30" ht="15" customHeight="1" x14ac:dyDescent="0.25">
      <c r="A152" s="1118">
        <v>27</v>
      </c>
      <c r="B152" s="596" t="s">
        <v>305</v>
      </c>
      <c r="C152" s="1166" t="s">
        <v>306</v>
      </c>
      <c r="D152" s="1120" t="e">
        <f>SUMIF('[6]OUTAGE_NR-1_Septmber-17'!$C$13:$C$293,"="&amp;VLOOKUP($C152,'[6]OUTAGE_NR-1_Septmber-17'!$C$13:$I$293,1,FALSE),'[6]OUTAGE_NR-1_Septmber-17'!F$13:F$293)</f>
        <v>#VALUE!</v>
      </c>
      <c r="E152" s="1120" t="e">
        <f>SUMIF('[6]OUTAGE_NR-1_Septmber-17'!$C$13:$C$293,"="&amp;VLOOKUP($C152,'[6]OUTAGE_NR-1_Septmber-17'!$C$13:$I$293,1,FALSE),'[6]OUTAGE_NR-1_Septmber-17'!G$13:G$293)</f>
        <v>#VALUE!</v>
      </c>
      <c r="F152" s="1120" t="e">
        <f>SUMIF('[6]OUTAGE_NR-1_Septmber-17'!$C$13:$C$293,"="&amp;VLOOKUP($C152,'[6]OUTAGE_NR-1_Septmber-17'!$C$13:$I$293,1,FALSE),'[6]OUTAGE_NR-1_Septmber-17'!H$13:H$293)</f>
        <v>#VALUE!</v>
      </c>
      <c r="G152" s="1120" t="e">
        <f>SUMIF('[6]OUTAGE_NR-1_Septmber-17'!$C$13:$C$293,"="&amp;VLOOKUP($C152,'[6]OUTAGE_NR-1_Septmber-17'!$C$13:$I$293,1,FALSE),'[6]OUTAGE_NR-1_Septmber-17'!I$13:I$293)</f>
        <v>#VALUE!</v>
      </c>
      <c r="H152" s="1121" t="e">
        <f t="shared" si="12"/>
        <v>#VALUE!</v>
      </c>
      <c r="I152" s="241">
        <v>131</v>
      </c>
      <c r="J152" s="242">
        <v>230.297</v>
      </c>
      <c r="K152" s="243">
        <f t="shared" si="13"/>
        <v>30168.906999999999</v>
      </c>
      <c r="L152" s="1122" t="e">
        <f t="shared" si="14"/>
        <v>#VALUE!</v>
      </c>
      <c r="M152" s="1122" t="e">
        <f t="shared" si="15"/>
        <v>#VALUE!</v>
      </c>
      <c r="N152" s="1069"/>
      <c r="O152" s="1069"/>
      <c r="P152" s="1069"/>
      <c r="Q152" s="1069"/>
      <c r="R152" s="1069"/>
      <c r="S152" s="1069"/>
      <c r="T152" s="1069"/>
      <c r="U152" s="1069"/>
      <c r="V152" s="1069"/>
      <c r="W152" s="1069"/>
      <c r="X152" s="1069"/>
      <c r="Y152" s="1069"/>
      <c r="Z152" s="1069"/>
      <c r="AA152" s="1069"/>
      <c r="AB152" s="1069"/>
      <c r="AC152" s="1069"/>
      <c r="AD152" s="1069"/>
    </row>
    <row r="153" spans="1:30" ht="15" customHeight="1" x14ac:dyDescent="0.25">
      <c r="A153" s="1118">
        <v>28</v>
      </c>
      <c r="B153" s="596" t="s">
        <v>307</v>
      </c>
      <c r="C153" s="1166" t="s">
        <v>308</v>
      </c>
      <c r="D153" s="1120" t="e">
        <f>SUMIF('[6]OUTAGE_NR-1_Septmber-17'!$C$13:$C$293,"="&amp;VLOOKUP($C153,'[6]OUTAGE_NR-1_Septmber-17'!$C$13:$I$293,1,FALSE),'[6]OUTAGE_NR-1_Septmber-17'!F$13:F$293)</f>
        <v>#VALUE!</v>
      </c>
      <c r="E153" s="1120" t="e">
        <f>SUMIF('[6]OUTAGE_NR-1_Septmber-17'!$C$13:$C$293,"="&amp;VLOOKUP($C153,'[6]OUTAGE_NR-1_Septmber-17'!$C$13:$I$293,1,FALSE),'[6]OUTAGE_NR-1_Septmber-17'!G$13:G$293)</f>
        <v>#VALUE!</v>
      </c>
      <c r="F153" s="1120" t="e">
        <f>SUMIF('[6]OUTAGE_NR-1_Septmber-17'!$C$13:$C$293,"="&amp;VLOOKUP($C153,'[6]OUTAGE_NR-1_Septmber-17'!$C$13:$I$293,1,FALSE),'[6]OUTAGE_NR-1_Septmber-17'!H$13:H$293)</f>
        <v>#VALUE!</v>
      </c>
      <c r="G153" s="1120" t="e">
        <f>SUMIF('[6]OUTAGE_NR-1_Septmber-17'!$C$13:$C$293,"="&amp;VLOOKUP($C153,'[6]OUTAGE_NR-1_Septmber-17'!$C$13:$I$293,1,FALSE),'[6]OUTAGE_NR-1_Septmber-17'!I$13:I$293)</f>
        <v>#VALUE!</v>
      </c>
      <c r="H153" s="1121" t="e">
        <f t="shared" si="12"/>
        <v>#VALUE!</v>
      </c>
      <c r="I153" s="241">
        <v>132</v>
      </c>
      <c r="J153" s="242">
        <v>106.24299999999999</v>
      </c>
      <c r="K153" s="243">
        <f t="shared" si="13"/>
        <v>14024.075999999999</v>
      </c>
      <c r="L153" s="1122" t="e">
        <f t="shared" si="14"/>
        <v>#VALUE!</v>
      </c>
      <c r="M153" s="1122" t="e">
        <f t="shared" si="15"/>
        <v>#VALUE!</v>
      </c>
      <c r="N153" s="1069"/>
      <c r="O153" s="1069"/>
      <c r="P153" s="1069"/>
      <c r="Q153" s="1069"/>
      <c r="R153" s="1069"/>
      <c r="S153" s="1069"/>
      <c r="T153" s="1069"/>
      <c r="U153" s="1069"/>
      <c r="V153" s="1069"/>
      <c r="W153" s="1069"/>
      <c r="X153" s="1069"/>
      <c r="Y153" s="1069"/>
      <c r="Z153" s="1069"/>
      <c r="AA153" s="1069"/>
      <c r="AB153" s="1069"/>
      <c r="AC153" s="1069"/>
      <c r="AD153" s="1069"/>
    </row>
    <row r="154" spans="1:30" ht="15" customHeight="1" x14ac:dyDescent="0.25">
      <c r="A154" s="1118">
        <v>29</v>
      </c>
      <c r="B154" s="596" t="s">
        <v>309</v>
      </c>
      <c r="C154" s="1166" t="s">
        <v>310</v>
      </c>
      <c r="D154" s="1120" t="e">
        <f>SUMIF('[6]OUTAGE_NR-1_Septmber-17'!$C$13:$C$293,"="&amp;VLOOKUP($C154,'[6]OUTAGE_NR-1_Septmber-17'!$C$13:$I$293,1,FALSE),'[6]OUTAGE_NR-1_Septmber-17'!F$13:F$293)</f>
        <v>#VALUE!</v>
      </c>
      <c r="E154" s="1120" t="e">
        <f>SUMIF('[6]OUTAGE_NR-1_Septmber-17'!$C$13:$C$293,"="&amp;VLOOKUP($C154,'[6]OUTAGE_NR-1_Septmber-17'!$C$13:$I$293,1,FALSE),'[6]OUTAGE_NR-1_Septmber-17'!G$13:G$293)</f>
        <v>#VALUE!</v>
      </c>
      <c r="F154" s="1120" t="e">
        <f>SUMIF('[6]OUTAGE_NR-1_Septmber-17'!$C$13:$C$293,"="&amp;VLOOKUP($C154,'[6]OUTAGE_NR-1_Septmber-17'!$C$13:$I$293,1,FALSE),'[6]OUTAGE_NR-1_Septmber-17'!H$13:H$293)</f>
        <v>#VALUE!</v>
      </c>
      <c r="G154" s="1120" t="e">
        <f>SUMIF('[6]OUTAGE_NR-1_Septmber-17'!$C$13:$C$293,"="&amp;VLOOKUP($C154,'[6]OUTAGE_NR-1_Septmber-17'!$C$13:$I$293,1,FALSE),'[6]OUTAGE_NR-1_Septmber-17'!I$13:I$293)</f>
        <v>#VALUE!</v>
      </c>
      <c r="H154" s="1121" t="e">
        <f t="shared" si="12"/>
        <v>#VALUE!</v>
      </c>
      <c r="I154" s="241">
        <v>132</v>
      </c>
      <c r="J154" s="242">
        <v>2.83</v>
      </c>
      <c r="K154" s="243">
        <f t="shared" si="13"/>
        <v>373.56</v>
      </c>
      <c r="L154" s="1122" t="e">
        <f t="shared" si="14"/>
        <v>#VALUE!</v>
      </c>
      <c r="M154" s="1122" t="e">
        <f t="shared" si="15"/>
        <v>#VALUE!</v>
      </c>
      <c r="N154" s="1069"/>
      <c r="O154" s="1069"/>
      <c r="P154" s="1069"/>
      <c r="Q154" s="1069"/>
      <c r="R154" s="1069"/>
      <c r="S154" s="1069"/>
      <c r="T154" s="1069"/>
      <c r="U154" s="1069"/>
      <c r="V154" s="1069"/>
      <c r="W154" s="1069"/>
      <c r="X154" s="1069"/>
      <c r="Y154" s="1069"/>
      <c r="Z154" s="1069"/>
      <c r="AA154" s="1069"/>
      <c r="AB154" s="1069"/>
      <c r="AC154" s="1069"/>
      <c r="AD154" s="1069"/>
    </row>
    <row r="155" spans="1:30" ht="15" customHeight="1" x14ac:dyDescent="0.25">
      <c r="A155" s="1118">
        <v>30</v>
      </c>
      <c r="B155" s="596" t="s">
        <v>311</v>
      </c>
      <c r="C155" s="1166" t="s">
        <v>312</v>
      </c>
      <c r="D155" s="1120" t="e">
        <f>SUMIF('[6]OUTAGE_NR-1_Septmber-17'!$C$13:$C$293,"="&amp;VLOOKUP($C155,'[6]OUTAGE_NR-1_Septmber-17'!$C$13:$I$293,1,FALSE),'[6]OUTAGE_NR-1_Septmber-17'!F$13:F$293)</f>
        <v>#VALUE!</v>
      </c>
      <c r="E155" s="1120" t="e">
        <f>SUMIF('[6]OUTAGE_NR-1_Septmber-17'!$C$13:$C$293,"="&amp;VLOOKUP($C155,'[6]OUTAGE_NR-1_Septmber-17'!$C$13:$I$293,1,FALSE),'[6]OUTAGE_NR-1_Septmber-17'!G$13:G$293)</f>
        <v>#VALUE!</v>
      </c>
      <c r="F155" s="1120" t="e">
        <f>SUMIF('[6]OUTAGE_NR-1_Septmber-17'!$C$13:$C$293,"="&amp;VLOOKUP($C155,'[6]OUTAGE_NR-1_Septmber-17'!$C$13:$I$293,1,FALSE),'[6]OUTAGE_NR-1_Septmber-17'!H$13:H$293)</f>
        <v>#VALUE!</v>
      </c>
      <c r="G155" s="1120" t="e">
        <f>SUMIF('[6]OUTAGE_NR-1_Septmber-17'!$C$13:$C$293,"="&amp;VLOOKUP($C155,'[6]OUTAGE_NR-1_Septmber-17'!$C$13:$I$293,1,FALSE),'[6]OUTAGE_NR-1_Septmber-17'!I$13:I$293)</f>
        <v>#VALUE!</v>
      </c>
      <c r="H155" s="1121" t="e">
        <f t="shared" si="12"/>
        <v>#VALUE!</v>
      </c>
      <c r="I155" s="241">
        <v>132</v>
      </c>
      <c r="J155" s="242">
        <v>2.83</v>
      </c>
      <c r="K155" s="243">
        <f t="shared" si="13"/>
        <v>373.56</v>
      </c>
      <c r="L155" s="1122" t="e">
        <f t="shared" si="14"/>
        <v>#VALUE!</v>
      </c>
      <c r="M155" s="1122" t="e">
        <f t="shared" si="15"/>
        <v>#VALUE!</v>
      </c>
      <c r="N155" s="1069"/>
      <c r="O155" s="1069"/>
      <c r="P155" s="1069"/>
      <c r="Q155" s="1069"/>
      <c r="R155" s="1069"/>
      <c r="S155" s="1069"/>
      <c r="T155" s="1069"/>
      <c r="U155" s="1069"/>
      <c r="V155" s="1069"/>
      <c r="W155" s="1069"/>
      <c r="X155" s="1069"/>
      <c r="Y155" s="1069"/>
      <c r="Z155" s="1069"/>
      <c r="AA155" s="1069"/>
      <c r="AB155" s="1069"/>
      <c r="AC155" s="1069"/>
      <c r="AD155" s="1069"/>
    </row>
    <row r="156" spans="1:30" ht="15" customHeight="1" x14ac:dyDescent="0.25">
      <c r="A156" s="1118">
        <v>31</v>
      </c>
      <c r="B156" s="596" t="s">
        <v>313</v>
      </c>
      <c r="C156" s="1166" t="s">
        <v>314</v>
      </c>
      <c r="D156" s="1120" t="e">
        <f>SUMIF('[6]OUTAGE_NR-1_Septmber-17'!$C$13:$C$293,"="&amp;VLOOKUP($C156,'[6]OUTAGE_NR-1_Septmber-17'!$C$13:$I$293,1,FALSE),'[6]OUTAGE_NR-1_Septmber-17'!F$13:F$293)</f>
        <v>#VALUE!</v>
      </c>
      <c r="E156" s="1120" t="e">
        <f>SUMIF('[6]OUTAGE_NR-1_Septmber-17'!$C$13:$C$293,"="&amp;VLOOKUP($C156,'[6]OUTAGE_NR-1_Septmber-17'!$C$13:$I$293,1,FALSE),'[6]OUTAGE_NR-1_Septmber-17'!G$13:G$293)</f>
        <v>#VALUE!</v>
      </c>
      <c r="F156" s="1120" t="e">
        <f>SUMIF('[6]OUTAGE_NR-1_Septmber-17'!$C$13:$C$293,"="&amp;VLOOKUP($C156,'[6]OUTAGE_NR-1_Septmber-17'!$C$13:$I$293,1,FALSE),'[6]OUTAGE_NR-1_Septmber-17'!H$13:H$293)</f>
        <v>#VALUE!</v>
      </c>
      <c r="G156" s="1120" t="e">
        <f>SUMIF('[6]OUTAGE_NR-1_Septmber-17'!$C$13:$C$293,"="&amp;VLOOKUP($C156,'[6]OUTAGE_NR-1_Septmber-17'!$C$13:$I$293,1,FALSE),'[6]OUTAGE_NR-1_Septmber-17'!I$13:I$293)</f>
        <v>#VALUE!</v>
      </c>
      <c r="H156" s="1121" t="e">
        <f t="shared" si="12"/>
        <v>#VALUE!</v>
      </c>
      <c r="I156" s="241">
        <v>132</v>
      </c>
      <c r="J156" s="242">
        <v>3</v>
      </c>
      <c r="K156" s="243">
        <f t="shared" si="13"/>
        <v>396</v>
      </c>
      <c r="L156" s="1122" t="e">
        <f t="shared" si="14"/>
        <v>#VALUE!</v>
      </c>
      <c r="M156" s="1122" t="e">
        <f t="shared" si="15"/>
        <v>#VALUE!</v>
      </c>
      <c r="N156" s="1069"/>
      <c r="O156" s="1069"/>
      <c r="P156" s="1069"/>
      <c r="Q156" s="1069"/>
      <c r="R156" s="1069"/>
      <c r="S156" s="1069"/>
      <c r="T156" s="1069"/>
      <c r="U156" s="1069"/>
      <c r="V156" s="1069"/>
      <c r="W156" s="1069"/>
      <c r="X156" s="1069"/>
      <c r="Y156" s="1069"/>
      <c r="Z156" s="1069"/>
      <c r="AA156" s="1069"/>
      <c r="AB156" s="1069"/>
      <c r="AC156" s="1069"/>
      <c r="AD156" s="1069"/>
    </row>
    <row r="157" spans="1:30" ht="15" customHeight="1" x14ac:dyDescent="0.25">
      <c r="A157" s="1118">
        <v>32</v>
      </c>
      <c r="B157" s="596" t="s">
        <v>315</v>
      </c>
      <c r="C157" s="1166" t="s">
        <v>316</v>
      </c>
      <c r="D157" s="1120" t="e">
        <f>SUMIF('[6]OUTAGE_NR-1_Septmber-17'!$C$13:$C$293,"="&amp;VLOOKUP($C157,'[6]OUTAGE_NR-1_Septmber-17'!$C$13:$I$293,1,FALSE),'[6]OUTAGE_NR-1_Septmber-17'!F$13:F$293)</f>
        <v>#VALUE!</v>
      </c>
      <c r="E157" s="1120" t="e">
        <f>SUMIF('[6]OUTAGE_NR-1_Septmber-17'!$C$13:$C$293,"="&amp;VLOOKUP($C157,'[6]OUTAGE_NR-1_Septmber-17'!$C$13:$I$293,1,FALSE),'[6]OUTAGE_NR-1_Septmber-17'!G$13:G$293)</f>
        <v>#VALUE!</v>
      </c>
      <c r="F157" s="1120" t="e">
        <f>SUMIF('[6]OUTAGE_NR-1_Septmber-17'!$C$13:$C$293,"="&amp;VLOOKUP($C157,'[6]OUTAGE_NR-1_Septmber-17'!$C$13:$I$293,1,FALSE),'[6]OUTAGE_NR-1_Septmber-17'!H$13:H$293)</f>
        <v>#VALUE!</v>
      </c>
      <c r="G157" s="1120" t="e">
        <f>SUMIF('[6]OUTAGE_NR-1_Septmber-17'!$C$13:$C$293,"="&amp;VLOOKUP($C157,'[6]OUTAGE_NR-1_Septmber-17'!$C$13:$I$293,1,FALSE),'[6]OUTAGE_NR-1_Septmber-17'!I$13:I$293)</f>
        <v>#VALUE!</v>
      </c>
      <c r="H157" s="1121" t="e">
        <f t="shared" si="12"/>
        <v>#VALUE!</v>
      </c>
      <c r="I157" s="241">
        <v>132</v>
      </c>
      <c r="J157" s="242">
        <v>3</v>
      </c>
      <c r="K157" s="243">
        <f t="shared" si="13"/>
        <v>396</v>
      </c>
      <c r="L157" s="1122" t="e">
        <f t="shared" si="14"/>
        <v>#VALUE!</v>
      </c>
      <c r="M157" s="1122" t="e">
        <f t="shared" si="15"/>
        <v>#VALUE!</v>
      </c>
      <c r="N157" s="1069"/>
      <c r="O157" s="1069"/>
      <c r="P157" s="1069"/>
      <c r="Q157" s="1069"/>
      <c r="R157" s="1069"/>
      <c r="S157" s="1069"/>
      <c r="T157" s="1069"/>
      <c r="U157" s="1069"/>
      <c r="V157" s="1069"/>
      <c r="W157" s="1069"/>
      <c r="X157" s="1069"/>
      <c r="Y157" s="1069"/>
      <c r="Z157" s="1069"/>
      <c r="AA157" s="1069"/>
      <c r="AB157" s="1069"/>
      <c r="AC157" s="1069"/>
      <c r="AD157" s="1069"/>
    </row>
    <row r="158" spans="1:30" ht="15.75" customHeight="1" x14ac:dyDescent="0.25">
      <c r="A158" s="1167"/>
      <c r="B158" s="1168"/>
      <c r="C158" s="1166"/>
      <c r="D158" s="1169"/>
      <c r="E158" s="1169"/>
      <c r="F158" s="1169"/>
      <c r="G158" s="1169"/>
      <c r="H158" s="1170"/>
      <c r="I158" s="241"/>
      <c r="J158" s="1171">
        <f>SUM(J126:J157)</f>
        <v>1637.99</v>
      </c>
      <c r="K158" s="1172"/>
      <c r="L158" s="1173"/>
      <c r="M158" s="1173"/>
      <c r="N158" s="1069"/>
      <c r="O158" s="1069"/>
      <c r="P158" s="1069"/>
      <c r="Q158" s="1069"/>
      <c r="R158" s="1069"/>
      <c r="S158" s="1069"/>
      <c r="T158" s="1069"/>
      <c r="U158" s="1069"/>
      <c r="V158" s="1069"/>
      <c r="W158" s="1069"/>
      <c r="X158" s="1069"/>
      <c r="Y158" s="1069"/>
      <c r="Z158" s="1069"/>
      <c r="AA158" s="1069"/>
      <c r="AB158" s="1069"/>
      <c r="AC158" s="1069"/>
      <c r="AD158" s="1069"/>
    </row>
    <row r="159" spans="1:30" ht="15" customHeight="1" x14ac:dyDescent="0.25">
      <c r="A159" s="1118"/>
      <c r="B159" s="1146"/>
      <c r="C159" s="1166"/>
      <c r="D159" s="1174"/>
      <c r="E159" s="1174"/>
      <c r="F159" s="1175"/>
      <c r="G159" s="1175"/>
      <c r="H159" s="1173"/>
      <c r="I159" s="1176"/>
      <c r="J159" s="1177"/>
      <c r="K159" s="1172"/>
      <c r="L159" s="1173"/>
      <c r="M159" s="1173"/>
      <c r="N159" s="1069"/>
      <c r="O159" s="1069"/>
      <c r="P159" s="1069"/>
      <c r="Q159" s="1069"/>
      <c r="R159" s="1069"/>
      <c r="S159" s="1069"/>
      <c r="T159" s="1069"/>
      <c r="U159" s="1069"/>
      <c r="V159" s="1069"/>
      <c r="W159" s="1069"/>
      <c r="X159" s="1069"/>
      <c r="Y159" s="1069"/>
      <c r="Z159" s="1069"/>
      <c r="AA159" s="1069"/>
      <c r="AB159" s="1069"/>
      <c r="AC159" s="1069"/>
      <c r="AD159" s="1069"/>
    </row>
    <row r="160" spans="1:30" ht="21" customHeight="1" x14ac:dyDescent="0.25">
      <c r="A160" s="1178">
        <f>A24+A123+A157</f>
        <v>136</v>
      </c>
      <c r="B160" s="1179" t="s">
        <v>317</v>
      </c>
      <c r="C160" s="1180" t="s">
        <v>318</v>
      </c>
      <c r="D160" s="1181" t="e">
        <f>SUM(D18:D159)</f>
        <v>#VALUE!</v>
      </c>
      <c r="E160" s="1181" t="e">
        <f>SUM(E18:E159)</f>
        <v>#VALUE!</v>
      </c>
      <c r="F160" s="1181" t="e">
        <f>SUM(F18:F159)</f>
        <v>#VALUE!</v>
      </c>
      <c r="G160" s="1181" t="e">
        <f>SUM(G18:G159)</f>
        <v>#VALUE!</v>
      </c>
      <c r="H160" s="1182"/>
      <c r="I160" s="1181"/>
      <c r="J160" s="1183">
        <f>J158+J124</f>
        <v>12051.710000000003</v>
      </c>
      <c r="K160" s="1184">
        <f>SUM(K18:K158)</f>
        <v>6810352.8819999946</v>
      </c>
      <c r="L160" s="1184" t="e">
        <f>SUM(L18:L158)</f>
        <v>#VALUE!</v>
      </c>
      <c r="M160" s="1185" t="e">
        <f>(L160/K160)*100</f>
        <v>#VALUE!</v>
      </c>
      <c r="N160" s="1186" t="s">
        <v>319</v>
      </c>
      <c r="O160" s="1069"/>
      <c r="P160" s="1069"/>
      <c r="Q160" s="1069"/>
      <c r="R160" s="1069"/>
      <c r="S160" s="1069"/>
      <c r="T160" s="1069"/>
      <c r="U160" s="1069"/>
      <c r="V160" s="1069"/>
      <c r="W160" s="1069"/>
      <c r="X160" s="1069"/>
      <c r="Y160" s="1069"/>
      <c r="Z160" s="1069"/>
      <c r="AA160" s="1069"/>
      <c r="AB160" s="1069"/>
      <c r="AC160" s="1069"/>
      <c r="AD160" s="1069"/>
    </row>
    <row r="161" spans="1:30" ht="37.5" customHeight="1" x14ac:dyDescent="0.25">
      <c r="A161" s="1187"/>
      <c r="B161" s="1187"/>
      <c r="C161" s="1575" t="s">
        <v>641</v>
      </c>
      <c r="D161" s="1575"/>
      <c r="E161" s="1188" t="e">
        <f>(134*M160+70*M236+1*M238+47*M288)/(134+70+1+47)</f>
        <v>#VALUE!</v>
      </c>
      <c r="F161" s="1189" t="s">
        <v>642</v>
      </c>
      <c r="G161" s="1181"/>
      <c r="H161" s="1190"/>
      <c r="I161" s="1073"/>
      <c r="J161" s="1191"/>
      <c r="L161" s="1192"/>
      <c r="M161" s="1193"/>
      <c r="N161" s="1069"/>
      <c r="O161" s="1069"/>
      <c r="P161" s="1069"/>
      <c r="Q161" s="1069"/>
      <c r="R161" s="1069"/>
      <c r="S161" s="1069"/>
      <c r="T161" s="1069"/>
      <c r="U161" s="1069"/>
      <c r="V161" s="1069"/>
      <c r="W161" s="1069"/>
      <c r="X161" s="1069"/>
      <c r="Y161" s="1069"/>
      <c r="Z161" s="1069"/>
      <c r="AA161" s="1069"/>
      <c r="AB161" s="1069"/>
      <c r="AC161" s="1069"/>
      <c r="AD161" s="1069"/>
    </row>
    <row r="162" spans="1:30" ht="15" customHeight="1" x14ac:dyDescent="0.25">
      <c r="A162" s="1154" t="s">
        <v>643</v>
      </c>
      <c r="B162" s="1194"/>
      <c r="C162" s="1195" t="s">
        <v>321</v>
      </c>
      <c r="D162" s="1156"/>
      <c r="E162" s="1156"/>
      <c r="F162" s="1156"/>
      <c r="G162" s="1156"/>
      <c r="H162" s="1170"/>
      <c r="I162" s="1196" t="s">
        <v>322</v>
      </c>
      <c r="J162" s="1196"/>
      <c r="K162" s="1197" t="s">
        <v>323</v>
      </c>
      <c r="L162" s="1197"/>
      <c r="M162" s="1156"/>
      <c r="N162" s="1069"/>
      <c r="O162" s="1069"/>
      <c r="P162" s="1069"/>
      <c r="Q162" s="1069"/>
      <c r="R162" s="1069"/>
      <c r="S162" s="1069"/>
      <c r="T162" s="1069"/>
      <c r="U162" s="1069"/>
      <c r="V162" s="1069"/>
      <c r="W162" s="1069"/>
      <c r="X162" s="1069"/>
      <c r="Y162" s="1069"/>
      <c r="Z162" s="1069"/>
      <c r="AA162" s="1069"/>
      <c r="AB162" s="1069"/>
      <c r="AC162" s="1069"/>
      <c r="AD162" s="1069"/>
    </row>
    <row r="163" spans="1:30" ht="15" customHeight="1" x14ac:dyDescent="0.25">
      <c r="A163" s="1118">
        <v>1</v>
      </c>
      <c r="B163" s="596" t="s">
        <v>542</v>
      </c>
      <c r="C163" s="1166" t="s">
        <v>644</v>
      </c>
      <c r="D163" s="1120" t="e">
        <f>SUMIF('[6]OUTAGE_NR-1_Septmber-17'!$C$13:$C$293,"="&amp;VLOOKUP($C163,'[6]OUTAGE_NR-1_Septmber-17'!$C$13:$I$293,1,FALSE),'[6]OUTAGE_NR-1_Septmber-17'!F$13:F$293)</f>
        <v>#VALUE!</v>
      </c>
      <c r="E163" s="1120" t="e">
        <f>SUMIF('[6]OUTAGE_NR-1_Septmber-17'!$C$13:$C$293,"="&amp;VLOOKUP($C163,'[6]OUTAGE_NR-1_Septmber-17'!$C$13:$I$293,1,FALSE),'[6]OUTAGE_NR-1_Septmber-17'!G$13:G$293)</f>
        <v>#VALUE!</v>
      </c>
      <c r="F163" s="1120" t="e">
        <f>SUMIF('[6]OUTAGE_NR-1_Septmber-17'!$C$13:$C$293,"="&amp;VLOOKUP($C163,'[6]OUTAGE_NR-1_Septmber-17'!$C$13:$I$293,1,FALSE),'[6]OUTAGE_NR-1_Septmber-17'!H$13:H$293)</f>
        <v>#VALUE!</v>
      </c>
      <c r="G163" s="1120" t="e">
        <f>SUMIF('[6]OUTAGE_NR-1_Septmber-17'!$C$13:$C$293,"="&amp;VLOOKUP($C163,'[6]OUTAGE_NR-1_Septmber-17'!$C$13:$I$293,1,FALSE),'[6]OUTAGE_NR-1_Septmber-17'!I$13:I$293)</f>
        <v>#VALUE!</v>
      </c>
      <c r="H163" s="1121" t="e">
        <f>$N$18-(((E163+F163)*24))</f>
        <v>#VALUE!</v>
      </c>
      <c r="I163" s="495">
        <v>1000</v>
      </c>
      <c r="J163" s="242"/>
      <c r="K163" s="243">
        <f>I163</f>
        <v>1000</v>
      </c>
      <c r="L163" s="1122" t="e">
        <f>(K163*(H163-D163*24))/H163</f>
        <v>#VALUE!</v>
      </c>
      <c r="M163" s="1122" t="e">
        <f>(L163/K163)*100</f>
        <v>#VALUE!</v>
      </c>
      <c r="N163" s="1069"/>
      <c r="O163" s="1069"/>
      <c r="P163" s="1069"/>
      <c r="Q163" s="1069"/>
      <c r="R163" s="1069"/>
      <c r="S163" s="1069"/>
      <c r="T163" s="1069"/>
      <c r="U163" s="1069"/>
      <c r="V163" s="1069"/>
      <c r="W163" s="1069"/>
      <c r="X163" s="1069"/>
      <c r="Y163" s="1069"/>
      <c r="Z163" s="1069"/>
      <c r="AA163" s="1069"/>
      <c r="AB163" s="1069"/>
      <c r="AC163" s="1069"/>
      <c r="AD163" s="1069"/>
    </row>
    <row r="164" spans="1:30" ht="15" customHeight="1" x14ac:dyDescent="0.25">
      <c r="A164" s="1118">
        <v>2</v>
      </c>
      <c r="B164" s="596" t="s">
        <v>543</v>
      </c>
      <c r="C164" s="1166" t="s">
        <v>337</v>
      </c>
      <c r="D164" s="1120" t="e">
        <f>SUMIF('[6]OUTAGE_NR-1_Septmber-17'!$C$13:$C$293,"="&amp;VLOOKUP($C164,'[6]OUTAGE_NR-1_Septmber-17'!$C$13:$I$293,1,FALSE),'[6]OUTAGE_NR-1_Septmber-17'!F$13:F$293)</f>
        <v>#VALUE!</v>
      </c>
      <c r="E164" s="1120" t="e">
        <f>SUMIF('[6]OUTAGE_NR-1_Septmber-17'!$C$13:$C$293,"="&amp;VLOOKUP($C164,'[6]OUTAGE_NR-1_Septmber-17'!$C$13:$I$293,1,FALSE),'[6]OUTAGE_NR-1_Septmber-17'!G$13:G$293)</f>
        <v>#VALUE!</v>
      </c>
      <c r="F164" s="1120" t="e">
        <f>SUMIF('[6]OUTAGE_NR-1_Septmber-17'!$C$13:$C$293,"="&amp;VLOOKUP($C164,'[6]OUTAGE_NR-1_Septmber-17'!$C$13:$I$293,1,FALSE),'[6]OUTAGE_NR-1_Septmber-17'!H$13:H$293)</f>
        <v>#VALUE!</v>
      </c>
      <c r="G164" s="1120" t="e">
        <f>SUMIF('[6]OUTAGE_NR-1_Septmber-17'!$C$13:$C$293,"="&amp;VLOOKUP($C164,'[6]OUTAGE_NR-1_Septmber-17'!$C$13:$I$293,1,FALSE),'[6]OUTAGE_NR-1_Septmber-17'!I$13:I$293)</f>
        <v>#VALUE!</v>
      </c>
      <c r="H164" s="1121" t="e">
        <f>$N$18-(((E164+F164)*24))</f>
        <v>#VALUE!</v>
      </c>
      <c r="I164" s="495">
        <v>1000</v>
      </c>
      <c r="J164" s="242"/>
      <c r="K164" s="243">
        <f>I164</f>
        <v>1000</v>
      </c>
      <c r="L164" s="1122" t="e">
        <f>(K164*(H164-D164*24))/H164</f>
        <v>#VALUE!</v>
      </c>
      <c r="M164" s="1122" t="e">
        <f>(L164/K164)*100</f>
        <v>#VALUE!</v>
      </c>
      <c r="N164" s="1069"/>
      <c r="O164" s="1069"/>
      <c r="P164" s="1069"/>
      <c r="Q164" s="1069"/>
      <c r="R164" s="1069"/>
      <c r="S164" s="1069"/>
      <c r="T164" s="1069"/>
      <c r="U164" s="1069"/>
      <c r="V164" s="1069"/>
      <c r="W164" s="1069"/>
      <c r="X164" s="1069"/>
      <c r="Y164" s="1069"/>
      <c r="Z164" s="1069"/>
      <c r="AA164" s="1069"/>
      <c r="AB164" s="1069"/>
      <c r="AC164" s="1069"/>
      <c r="AD164" s="1069"/>
    </row>
    <row r="165" spans="1:30" ht="15" customHeight="1" x14ac:dyDescent="0.25">
      <c r="A165" s="1118">
        <v>3</v>
      </c>
      <c r="B165" s="596" t="s">
        <v>324</v>
      </c>
      <c r="C165" s="1166" t="s">
        <v>645</v>
      </c>
      <c r="D165" s="1120" t="e">
        <f>SUMIF('[6]OUTAGE_NR-1_Septmber-17'!$C$13:$C$293,"="&amp;VLOOKUP($C165,'[6]OUTAGE_NR-1_Septmber-17'!$C$13:$I$293,1,FALSE),'[6]OUTAGE_NR-1_Septmber-17'!F$13:F$293)</f>
        <v>#VALUE!</v>
      </c>
      <c r="E165" s="1120" t="e">
        <f>SUMIF('[6]OUTAGE_NR-1_Septmber-17'!$C$13:$C$293,"="&amp;VLOOKUP($C165,'[6]OUTAGE_NR-1_Septmber-17'!$C$13:$I$293,1,FALSE),'[6]OUTAGE_NR-1_Septmber-17'!G$13:G$293)</f>
        <v>#VALUE!</v>
      </c>
      <c r="F165" s="1120" t="e">
        <f>SUMIF('[6]OUTAGE_NR-1_Septmber-17'!$C$13:$C$293,"="&amp;VLOOKUP($C165,'[6]OUTAGE_NR-1_Septmber-17'!$C$13:$I$293,1,FALSE),'[6]OUTAGE_NR-1_Septmber-17'!H$13:H$293)</f>
        <v>#VALUE!</v>
      </c>
      <c r="G165" s="1120" t="e">
        <f>SUMIF('[6]OUTAGE_NR-1_Septmber-17'!$C$13:$C$293,"="&amp;VLOOKUP($C165,'[6]OUTAGE_NR-1_Septmber-17'!$C$13:$I$293,1,FALSE),'[6]OUTAGE_NR-1_Septmber-17'!I$13:I$293)</f>
        <v>#VALUE!</v>
      </c>
      <c r="H165" s="1121" t="e">
        <f t="shared" ref="H165:H170" si="16">$N$18-(((E165+F165)*24))</f>
        <v>#VALUE!</v>
      </c>
      <c r="I165" s="495">
        <v>1500</v>
      </c>
      <c r="J165" s="242"/>
      <c r="K165" s="243">
        <f t="shared" ref="K165:K170" si="17">I165</f>
        <v>1500</v>
      </c>
      <c r="L165" s="1122" t="e">
        <f t="shared" ref="L165:L170" si="18">(K165*(H165-D165*24))/H165</f>
        <v>#VALUE!</v>
      </c>
      <c r="M165" s="1122" t="e">
        <f t="shared" ref="M165:M170" si="19">(L165/K165)*100</f>
        <v>#VALUE!</v>
      </c>
      <c r="N165" s="1069"/>
      <c r="O165" s="1069"/>
      <c r="P165" s="1069"/>
      <c r="Q165" s="1069"/>
      <c r="R165" s="1069"/>
      <c r="S165" s="1069"/>
      <c r="T165" s="1069"/>
      <c r="U165" s="1069"/>
      <c r="V165" s="1069"/>
      <c r="W165" s="1069"/>
      <c r="X165" s="1069"/>
      <c r="Y165" s="1069"/>
      <c r="Z165" s="1069"/>
      <c r="AA165" s="1069"/>
      <c r="AB165" s="1069"/>
      <c r="AC165" s="1069"/>
      <c r="AD165" s="1069"/>
    </row>
    <row r="166" spans="1:30" ht="15" customHeight="1" x14ac:dyDescent="0.25">
      <c r="A166" s="1118">
        <v>4</v>
      </c>
      <c r="B166" s="596" t="s">
        <v>326</v>
      </c>
      <c r="C166" s="1166" t="s">
        <v>646</v>
      </c>
      <c r="D166" s="1120" t="e">
        <f>SUMIF('[6]OUTAGE_NR-1_Septmber-17'!$C$13:$C$293,"="&amp;VLOOKUP($C166,'[6]OUTAGE_NR-1_Septmber-17'!$C$13:$I$293,1,FALSE),'[6]OUTAGE_NR-1_Septmber-17'!F$13:F$293)</f>
        <v>#VALUE!</v>
      </c>
      <c r="E166" s="1120" t="e">
        <f>SUMIF('[6]OUTAGE_NR-1_Septmber-17'!$C$13:$C$293,"="&amp;VLOOKUP($C166,'[6]OUTAGE_NR-1_Septmber-17'!$C$13:$I$293,1,FALSE),'[6]OUTAGE_NR-1_Septmber-17'!G$13:G$293)</f>
        <v>#VALUE!</v>
      </c>
      <c r="F166" s="1120" t="e">
        <f>SUMIF('[6]OUTAGE_NR-1_Septmber-17'!$C$13:$C$293,"="&amp;VLOOKUP($C166,'[6]OUTAGE_NR-1_Septmber-17'!$C$13:$I$293,1,FALSE),'[6]OUTAGE_NR-1_Septmber-17'!H$13:H$293)</f>
        <v>#VALUE!</v>
      </c>
      <c r="G166" s="1120" t="e">
        <f>SUMIF('[6]OUTAGE_NR-1_Septmber-17'!$C$13:$C$293,"="&amp;VLOOKUP($C166,'[6]OUTAGE_NR-1_Septmber-17'!$C$13:$I$293,1,FALSE),'[6]OUTAGE_NR-1_Septmber-17'!I$13:I$293)</f>
        <v>#VALUE!</v>
      </c>
      <c r="H166" s="1121" t="e">
        <f t="shared" si="16"/>
        <v>#VALUE!</v>
      </c>
      <c r="I166" s="495">
        <v>1500</v>
      </c>
      <c r="J166" s="242"/>
      <c r="K166" s="243">
        <f t="shared" si="17"/>
        <v>1500</v>
      </c>
      <c r="L166" s="1122" t="e">
        <f t="shared" si="18"/>
        <v>#VALUE!</v>
      </c>
      <c r="M166" s="1122" t="e">
        <f t="shared" si="19"/>
        <v>#VALUE!</v>
      </c>
      <c r="N166" s="1069"/>
      <c r="O166" s="1069"/>
      <c r="P166" s="1069"/>
      <c r="Q166" s="1069"/>
      <c r="R166" s="1069"/>
      <c r="S166" s="1069"/>
      <c r="T166" s="1069"/>
      <c r="U166" s="1069"/>
      <c r="V166" s="1069"/>
      <c r="W166" s="1069"/>
      <c r="X166" s="1069"/>
      <c r="Y166" s="1069"/>
      <c r="Z166" s="1069"/>
      <c r="AA166" s="1069"/>
      <c r="AB166" s="1069"/>
      <c r="AC166" s="1069"/>
      <c r="AD166" s="1069"/>
    </row>
    <row r="167" spans="1:30" ht="15" customHeight="1" x14ac:dyDescent="0.25">
      <c r="A167" s="1118">
        <v>5</v>
      </c>
      <c r="B167" s="596" t="s">
        <v>328</v>
      </c>
      <c r="C167" s="1166" t="s">
        <v>647</v>
      </c>
      <c r="D167" s="1120" t="e">
        <f>SUMIF('[6]OUTAGE_NR-1_Septmber-17'!$C$13:$C$293,"="&amp;VLOOKUP($C167,'[6]OUTAGE_NR-1_Septmber-17'!$C$13:$I$293,1,FALSE),'[6]OUTAGE_NR-1_Septmber-17'!F$13:F$293)</f>
        <v>#VALUE!</v>
      </c>
      <c r="E167" s="1120" t="e">
        <f>SUMIF('[6]OUTAGE_NR-1_Septmber-17'!$C$13:$C$293,"="&amp;VLOOKUP($C167,'[6]OUTAGE_NR-1_Septmber-17'!$C$13:$I$293,1,FALSE),'[6]OUTAGE_NR-1_Septmber-17'!G$13:G$293)</f>
        <v>#VALUE!</v>
      </c>
      <c r="F167" s="1120" t="e">
        <f>SUMIF('[6]OUTAGE_NR-1_Septmber-17'!$C$13:$C$293,"="&amp;VLOOKUP($C167,'[6]OUTAGE_NR-1_Septmber-17'!$C$13:$I$293,1,FALSE),'[6]OUTAGE_NR-1_Septmber-17'!H$13:H$293)</f>
        <v>#VALUE!</v>
      </c>
      <c r="G167" s="1120" t="e">
        <f>SUMIF('[6]OUTAGE_NR-1_Septmber-17'!$C$13:$C$293,"="&amp;VLOOKUP($C167,'[6]OUTAGE_NR-1_Septmber-17'!$C$13:$I$293,1,FALSE),'[6]OUTAGE_NR-1_Septmber-17'!I$13:I$293)</f>
        <v>#VALUE!</v>
      </c>
      <c r="H167" s="1121" t="e">
        <f t="shared" si="16"/>
        <v>#VALUE!</v>
      </c>
      <c r="I167" s="495">
        <v>1500</v>
      </c>
      <c r="J167" s="242"/>
      <c r="K167" s="243">
        <f t="shared" si="17"/>
        <v>1500</v>
      </c>
      <c r="L167" s="1122" t="e">
        <f t="shared" si="18"/>
        <v>#VALUE!</v>
      </c>
      <c r="M167" s="1122" t="e">
        <f t="shared" si="19"/>
        <v>#VALUE!</v>
      </c>
      <c r="N167" s="1069"/>
      <c r="O167" s="1069"/>
      <c r="P167" s="1069"/>
      <c r="Q167" s="1069"/>
      <c r="R167" s="1069"/>
      <c r="S167" s="1069"/>
      <c r="T167" s="1069"/>
      <c r="U167" s="1069"/>
      <c r="V167" s="1069"/>
      <c r="W167" s="1069"/>
      <c r="X167" s="1069"/>
      <c r="Y167" s="1069"/>
      <c r="Z167" s="1069"/>
      <c r="AA167" s="1069"/>
      <c r="AB167" s="1069"/>
      <c r="AC167" s="1069"/>
      <c r="AD167" s="1069"/>
    </row>
    <row r="168" spans="1:30" ht="15" customHeight="1" x14ac:dyDescent="0.25">
      <c r="A168" s="1118">
        <v>6</v>
      </c>
      <c r="B168" s="596" t="s">
        <v>330</v>
      </c>
      <c r="C168" s="1166" t="s">
        <v>331</v>
      </c>
      <c r="D168" s="1120" t="e">
        <f>SUMIF('[6]OUTAGE_NR-1_Septmber-17'!$C$13:$C$293,"="&amp;VLOOKUP($C168,'[6]OUTAGE_NR-1_Septmber-17'!$C$13:$I$293,1,FALSE),'[6]OUTAGE_NR-1_Septmber-17'!F$13:F$293)</f>
        <v>#VALUE!</v>
      </c>
      <c r="E168" s="1120" t="e">
        <f>SUMIF('[6]OUTAGE_NR-1_Septmber-17'!$C$13:$C$293,"="&amp;VLOOKUP($C168,'[6]OUTAGE_NR-1_Septmber-17'!$C$13:$I$293,1,FALSE),'[6]OUTAGE_NR-1_Septmber-17'!G$13:G$293)</f>
        <v>#VALUE!</v>
      </c>
      <c r="F168" s="1120" t="e">
        <f>SUMIF('[6]OUTAGE_NR-1_Septmber-17'!$C$13:$C$293,"="&amp;VLOOKUP($C168,'[6]OUTAGE_NR-1_Septmber-17'!$C$13:$I$293,1,FALSE),'[6]OUTAGE_NR-1_Septmber-17'!H$13:H$293)</f>
        <v>#VALUE!</v>
      </c>
      <c r="G168" s="1120" t="e">
        <f>SUMIF('[6]OUTAGE_NR-1_Septmber-17'!$C$13:$C$293,"="&amp;VLOOKUP($C168,'[6]OUTAGE_NR-1_Septmber-17'!$C$13:$I$293,1,FALSE),'[6]OUTAGE_NR-1_Septmber-17'!I$13:I$293)</f>
        <v>#VALUE!</v>
      </c>
      <c r="H168" s="1121" t="e">
        <f t="shared" si="16"/>
        <v>#VALUE!</v>
      </c>
      <c r="I168" s="495">
        <v>1500</v>
      </c>
      <c r="J168" s="242"/>
      <c r="K168" s="243">
        <f t="shared" si="17"/>
        <v>1500</v>
      </c>
      <c r="L168" s="1122" t="e">
        <f t="shared" si="18"/>
        <v>#VALUE!</v>
      </c>
      <c r="M168" s="1122" t="e">
        <f t="shared" si="19"/>
        <v>#VALUE!</v>
      </c>
      <c r="N168" s="1069"/>
      <c r="O168" s="1069"/>
      <c r="P168" s="1069"/>
      <c r="Q168" s="1069"/>
      <c r="R168" s="1069"/>
      <c r="S168" s="1069"/>
      <c r="T168" s="1069"/>
      <c r="U168" s="1069"/>
      <c r="V168" s="1069"/>
      <c r="W168" s="1069"/>
      <c r="X168" s="1069"/>
      <c r="Y168" s="1069"/>
      <c r="Z168" s="1069"/>
      <c r="AA168" s="1069"/>
      <c r="AB168" s="1069"/>
      <c r="AC168" s="1069"/>
      <c r="AD168" s="1069"/>
    </row>
    <row r="169" spans="1:30" ht="15" customHeight="1" x14ac:dyDescent="0.25">
      <c r="A169" s="1118">
        <v>7</v>
      </c>
      <c r="B169" s="596" t="s">
        <v>332</v>
      </c>
      <c r="C169" s="1166" t="s">
        <v>648</v>
      </c>
      <c r="D169" s="1120" t="e">
        <f>SUMIF('[6]OUTAGE_NR-1_Septmber-17'!$C$13:$C$293,"="&amp;VLOOKUP($C169,'[6]OUTAGE_NR-1_Septmber-17'!$C$13:$I$293,1,FALSE),'[6]OUTAGE_NR-1_Septmber-17'!F$13:F$293)</f>
        <v>#VALUE!</v>
      </c>
      <c r="E169" s="1120" t="e">
        <f>SUMIF('[6]OUTAGE_NR-1_Septmber-17'!$C$13:$C$293,"="&amp;VLOOKUP($C169,'[6]OUTAGE_NR-1_Septmber-17'!$C$13:$I$293,1,FALSE),'[6]OUTAGE_NR-1_Septmber-17'!G$13:G$293)</f>
        <v>#VALUE!</v>
      </c>
      <c r="F169" s="1120" t="e">
        <f>SUMIF('[6]OUTAGE_NR-1_Septmber-17'!$C$13:$C$293,"="&amp;VLOOKUP($C169,'[6]OUTAGE_NR-1_Septmber-17'!$C$13:$I$293,1,FALSE),'[6]OUTAGE_NR-1_Septmber-17'!H$13:H$293)</f>
        <v>#VALUE!</v>
      </c>
      <c r="G169" s="1120" t="e">
        <f>SUMIF('[6]OUTAGE_NR-1_Septmber-17'!$C$13:$C$293,"="&amp;VLOOKUP($C169,'[6]OUTAGE_NR-1_Septmber-17'!$C$13:$I$293,1,FALSE),'[6]OUTAGE_NR-1_Septmber-17'!I$13:I$293)</f>
        <v>#VALUE!</v>
      </c>
      <c r="H169" s="1121" t="e">
        <f t="shared" si="16"/>
        <v>#VALUE!</v>
      </c>
      <c r="I169" s="495">
        <v>1500</v>
      </c>
      <c r="J169" s="242"/>
      <c r="K169" s="243">
        <f t="shared" si="17"/>
        <v>1500</v>
      </c>
      <c r="L169" s="1122" t="e">
        <f t="shared" si="18"/>
        <v>#VALUE!</v>
      </c>
      <c r="M169" s="1122" t="e">
        <f t="shared" si="19"/>
        <v>#VALUE!</v>
      </c>
      <c r="N169" s="1069"/>
      <c r="O169" s="1069"/>
      <c r="P169" s="1069"/>
      <c r="Q169" s="1069"/>
      <c r="R169" s="1069"/>
      <c r="S169" s="1069"/>
      <c r="T169" s="1069"/>
      <c r="U169" s="1069"/>
      <c r="V169" s="1069"/>
      <c r="W169" s="1069"/>
      <c r="X169" s="1069"/>
      <c r="Y169" s="1069"/>
      <c r="Z169" s="1069"/>
      <c r="AA169" s="1069"/>
      <c r="AB169" s="1069"/>
      <c r="AC169" s="1069"/>
      <c r="AD169" s="1069"/>
    </row>
    <row r="170" spans="1:30" ht="15" customHeight="1" x14ac:dyDescent="0.25">
      <c r="A170" s="1118">
        <v>8</v>
      </c>
      <c r="B170" s="596" t="s">
        <v>334</v>
      </c>
      <c r="C170" s="1166" t="s">
        <v>649</v>
      </c>
      <c r="D170" s="1120" t="e">
        <f>SUMIF('[6]OUTAGE_NR-1_Septmber-17'!$C$13:$C$293,"="&amp;VLOOKUP($C170,'[6]OUTAGE_NR-1_Septmber-17'!$C$13:$I$293,1,FALSE),'[6]OUTAGE_NR-1_Septmber-17'!F$13:F$293)</f>
        <v>#VALUE!</v>
      </c>
      <c r="E170" s="1120" t="e">
        <f>SUMIF('[6]OUTAGE_NR-1_Septmber-17'!$C$13:$C$293,"="&amp;VLOOKUP($C170,'[6]OUTAGE_NR-1_Septmber-17'!$C$13:$I$293,1,FALSE),'[6]OUTAGE_NR-1_Septmber-17'!G$13:G$293)</f>
        <v>#VALUE!</v>
      </c>
      <c r="F170" s="1120" t="e">
        <f>SUMIF('[6]OUTAGE_NR-1_Septmber-17'!$C$13:$C$293,"="&amp;VLOOKUP($C170,'[6]OUTAGE_NR-1_Septmber-17'!$C$13:$I$293,1,FALSE),'[6]OUTAGE_NR-1_Septmber-17'!H$13:H$293)</f>
        <v>#VALUE!</v>
      </c>
      <c r="G170" s="1120" t="e">
        <f>SUMIF('[6]OUTAGE_NR-1_Septmber-17'!$C$13:$C$293,"="&amp;VLOOKUP($C170,'[6]OUTAGE_NR-1_Septmber-17'!$C$13:$I$293,1,FALSE),'[6]OUTAGE_NR-1_Septmber-17'!I$13:I$293)</f>
        <v>#VALUE!</v>
      </c>
      <c r="H170" s="1121" t="e">
        <f t="shared" si="16"/>
        <v>#VALUE!</v>
      </c>
      <c r="I170" s="495">
        <v>1500</v>
      </c>
      <c r="J170" s="242"/>
      <c r="K170" s="243">
        <f t="shared" si="17"/>
        <v>1500</v>
      </c>
      <c r="L170" s="1122" t="e">
        <f t="shared" si="18"/>
        <v>#VALUE!</v>
      </c>
      <c r="M170" s="1122" t="e">
        <f t="shared" si="19"/>
        <v>#VALUE!</v>
      </c>
      <c r="N170" s="1069"/>
      <c r="O170" s="1069"/>
      <c r="P170" s="1069"/>
      <c r="Q170" s="1069"/>
      <c r="R170" s="1069"/>
      <c r="S170" s="1069"/>
      <c r="T170" s="1069"/>
      <c r="U170" s="1069"/>
      <c r="V170" s="1069"/>
      <c r="W170" s="1069"/>
      <c r="X170" s="1069"/>
      <c r="Y170" s="1069"/>
      <c r="Z170" s="1069"/>
      <c r="AA170" s="1069"/>
      <c r="AB170" s="1069"/>
      <c r="AC170" s="1069"/>
      <c r="AD170" s="1069"/>
    </row>
    <row r="171" spans="1:30" ht="15" customHeight="1" x14ac:dyDescent="0.25">
      <c r="A171" s="1198" t="s">
        <v>45</v>
      </c>
      <c r="B171" s="1194"/>
      <c r="C171" s="1195" t="s">
        <v>338</v>
      </c>
      <c r="D171" s="1156"/>
      <c r="E171" s="1156"/>
      <c r="F171" s="1156"/>
      <c r="G171" s="1156"/>
      <c r="H171" s="1170"/>
      <c r="I171" s="1199"/>
      <c r="J171" s="1196"/>
      <c r="K171" s="243"/>
      <c r="L171" s="1197"/>
      <c r="M171" s="1156"/>
      <c r="N171" s="1069"/>
      <c r="O171" s="1069"/>
      <c r="P171" s="1069"/>
      <c r="Q171" s="1069"/>
      <c r="R171" s="1069"/>
      <c r="S171" s="1069"/>
      <c r="T171" s="1069"/>
      <c r="U171" s="1069"/>
      <c r="V171" s="1069"/>
      <c r="W171" s="1069"/>
      <c r="X171" s="1069"/>
      <c r="Y171" s="1069"/>
      <c r="Z171" s="1069"/>
      <c r="AA171" s="1069"/>
      <c r="AB171" s="1069"/>
      <c r="AC171" s="1069"/>
      <c r="AD171" s="1069"/>
    </row>
    <row r="172" spans="1:30" ht="15" customHeight="1" x14ac:dyDescent="0.25">
      <c r="A172" s="1118">
        <v>1</v>
      </c>
      <c r="B172" s="596" t="s">
        <v>345</v>
      </c>
      <c r="C172" s="1166" t="s">
        <v>346</v>
      </c>
      <c r="D172" s="1120" t="e">
        <f>SUMIF('[6]OUTAGE_NR-1_Septmber-17'!$C$13:$C$293,"="&amp;VLOOKUP($C172,'[6]OUTAGE_NR-1_Septmber-17'!$C$13:$I$293,1,FALSE),'[6]OUTAGE_NR-1_Septmber-17'!F$13:F$293)</f>
        <v>#VALUE!</v>
      </c>
      <c r="E172" s="1120" t="e">
        <f>SUMIF('[6]OUTAGE_NR-1_Septmber-17'!$C$13:$C$293,"="&amp;VLOOKUP($C172,'[6]OUTAGE_NR-1_Septmber-17'!$C$13:$I$293,1,FALSE),'[6]OUTAGE_NR-1_Septmber-17'!G$13:G$293)</f>
        <v>#VALUE!</v>
      </c>
      <c r="F172" s="1120" t="e">
        <f>SUMIF('[6]OUTAGE_NR-1_Septmber-17'!$C$13:$C$293,"="&amp;VLOOKUP($C172,'[6]OUTAGE_NR-1_Septmber-17'!$C$13:$I$293,1,FALSE),'[6]OUTAGE_NR-1_Septmber-17'!H$13:H$293)</f>
        <v>#VALUE!</v>
      </c>
      <c r="G172" s="1120" t="e">
        <f>SUMIF('[6]OUTAGE_NR-1_Septmber-17'!$C$13:$C$293,"="&amp;VLOOKUP($C172,'[6]OUTAGE_NR-1_Septmber-17'!$C$13:$I$293,1,FALSE),'[6]OUTAGE_NR-1_Septmber-17'!I$13:I$293)</f>
        <v>#VALUE!</v>
      </c>
      <c r="H172" s="1121" t="e">
        <f t="shared" ref="H172:H234" si="20">$N$18-(((E172+F172)*24))</f>
        <v>#VALUE!</v>
      </c>
      <c r="I172" s="511">
        <v>500</v>
      </c>
      <c r="J172" s="242"/>
      <c r="K172" s="243">
        <f t="shared" ref="K172:K234" si="21">I172</f>
        <v>500</v>
      </c>
      <c r="L172" s="1122" t="e">
        <f t="shared" ref="L172:L234" si="22">(K172*(H172-D172*24))/H172</f>
        <v>#VALUE!</v>
      </c>
      <c r="M172" s="1122" t="e">
        <f t="shared" ref="M172:M234" si="23">(L172/K172)*100</f>
        <v>#VALUE!</v>
      </c>
      <c r="N172" s="1069"/>
      <c r="O172" s="1069"/>
      <c r="P172" s="1069"/>
      <c r="Q172" s="1069"/>
      <c r="R172" s="1069"/>
      <c r="S172" s="1069"/>
      <c r="T172" s="1069"/>
      <c r="U172" s="1069"/>
      <c r="V172" s="1069"/>
      <c r="W172" s="1069"/>
      <c r="X172" s="1069"/>
      <c r="Y172" s="1069"/>
      <c r="Z172" s="1069"/>
      <c r="AA172" s="1069"/>
      <c r="AB172" s="1069"/>
      <c r="AC172" s="1069"/>
      <c r="AD172" s="1069"/>
    </row>
    <row r="173" spans="1:30" ht="15" customHeight="1" x14ac:dyDescent="0.25">
      <c r="A173" s="1118">
        <v>2</v>
      </c>
      <c r="B173" s="596" t="s">
        <v>347</v>
      </c>
      <c r="C173" s="1166" t="s">
        <v>348</v>
      </c>
      <c r="D173" s="1120" t="e">
        <f>SUMIF('[6]OUTAGE_NR-1_Septmber-17'!$C$13:$C$293,"="&amp;VLOOKUP($C173,'[6]OUTAGE_NR-1_Septmber-17'!$C$13:$I$293,1,FALSE),'[6]OUTAGE_NR-1_Septmber-17'!F$13:F$293)</f>
        <v>#VALUE!</v>
      </c>
      <c r="E173" s="1120" t="e">
        <f>SUMIF('[6]OUTAGE_NR-1_Septmber-17'!$C$13:$C$293,"="&amp;VLOOKUP($C173,'[6]OUTAGE_NR-1_Septmber-17'!$C$13:$I$293,1,FALSE),'[6]OUTAGE_NR-1_Septmber-17'!G$13:G$293)</f>
        <v>#VALUE!</v>
      </c>
      <c r="F173" s="1120" t="e">
        <f>SUMIF('[6]OUTAGE_NR-1_Septmber-17'!$C$13:$C$293,"="&amp;VLOOKUP($C173,'[6]OUTAGE_NR-1_Septmber-17'!$C$13:$I$293,1,FALSE),'[6]OUTAGE_NR-1_Septmber-17'!H$13:H$293)</f>
        <v>#VALUE!</v>
      </c>
      <c r="G173" s="1120" t="e">
        <f>SUMIF('[6]OUTAGE_NR-1_Septmber-17'!$C$13:$C$293,"="&amp;VLOOKUP($C173,'[6]OUTAGE_NR-1_Septmber-17'!$C$13:$I$293,1,FALSE),'[6]OUTAGE_NR-1_Septmber-17'!I$13:I$293)</f>
        <v>#VALUE!</v>
      </c>
      <c r="H173" s="1121" t="e">
        <f t="shared" si="20"/>
        <v>#VALUE!</v>
      </c>
      <c r="I173" s="511">
        <v>500</v>
      </c>
      <c r="J173" s="242"/>
      <c r="K173" s="243">
        <f t="shared" si="21"/>
        <v>500</v>
      </c>
      <c r="L173" s="1122" t="e">
        <f t="shared" si="22"/>
        <v>#VALUE!</v>
      </c>
      <c r="M173" s="1122" t="e">
        <f t="shared" si="23"/>
        <v>#VALUE!</v>
      </c>
      <c r="N173" s="1069"/>
      <c r="O173" s="1069"/>
      <c r="P173" s="1069"/>
      <c r="Q173" s="1069"/>
      <c r="R173" s="1069"/>
      <c r="S173" s="1069"/>
      <c r="T173" s="1069"/>
      <c r="U173" s="1069"/>
      <c r="V173" s="1069"/>
      <c r="W173" s="1069"/>
      <c r="X173" s="1069"/>
      <c r="Y173" s="1069"/>
      <c r="Z173" s="1069"/>
      <c r="AA173" s="1069"/>
      <c r="AB173" s="1069"/>
      <c r="AC173" s="1069"/>
      <c r="AD173" s="1069"/>
    </row>
    <row r="174" spans="1:30" ht="18" customHeight="1" x14ac:dyDescent="0.25">
      <c r="A174" s="1118">
        <v>3</v>
      </c>
      <c r="B174" s="596" t="s">
        <v>349</v>
      </c>
      <c r="C174" s="1166" t="s">
        <v>350</v>
      </c>
      <c r="D174" s="1120" t="e">
        <f>SUMIF('[6]OUTAGE_NR-1_Septmber-17'!$C$13:$C$293,"="&amp;VLOOKUP($C174,'[6]OUTAGE_NR-1_Septmber-17'!$C$13:$I$293,1,FALSE),'[6]OUTAGE_NR-1_Septmber-17'!F$13:F$293)</f>
        <v>#VALUE!</v>
      </c>
      <c r="E174" s="1120" t="e">
        <f>SUMIF('[6]OUTAGE_NR-1_Septmber-17'!$C$13:$C$293,"="&amp;VLOOKUP($C174,'[6]OUTAGE_NR-1_Septmber-17'!$C$13:$I$293,1,FALSE),'[6]OUTAGE_NR-1_Septmber-17'!G$13:G$293)</f>
        <v>#VALUE!</v>
      </c>
      <c r="F174" s="1120" t="e">
        <f>SUMIF('[6]OUTAGE_NR-1_Septmber-17'!$C$13:$C$293,"="&amp;VLOOKUP($C174,'[6]OUTAGE_NR-1_Septmber-17'!$C$13:$I$293,1,FALSE),'[6]OUTAGE_NR-1_Septmber-17'!H$13:H$293)</f>
        <v>#VALUE!</v>
      </c>
      <c r="G174" s="1120" t="e">
        <f>SUMIF('[6]OUTAGE_NR-1_Septmber-17'!$C$13:$C$293,"="&amp;VLOOKUP($C174,'[6]OUTAGE_NR-1_Septmber-17'!$C$13:$I$293,1,FALSE),'[6]OUTAGE_NR-1_Septmber-17'!I$13:I$293)</f>
        <v>#VALUE!</v>
      </c>
      <c r="H174" s="1121" t="e">
        <f t="shared" si="20"/>
        <v>#VALUE!</v>
      </c>
      <c r="I174" s="495">
        <v>315</v>
      </c>
      <c r="J174" s="242"/>
      <c r="K174" s="243">
        <f t="shared" si="21"/>
        <v>315</v>
      </c>
      <c r="L174" s="1122" t="e">
        <f t="shared" si="22"/>
        <v>#VALUE!</v>
      </c>
      <c r="M174" s="1122" t="e">
        <f t="shared" si="23"/>
        <v>#VALUE!</v>
      </c>
      <c r="N174" s="1069"/>
      <c r="O174" s="1069"/>
      <c r="P174" s="1069"/>
      <c r="Q174" s="1069"/>
      <c r="R174" s="1069"/>
      <c r="S174" s="1069"/>
      <c r="T174" s="1069"/>
      <c r="U174" s="1069"/>
      <c r="V174" s="1069"/>
      <c r="W174" s="1069"/>
      <c r="X174" s="1069"/>
      <c r="Y174" s="1069"/>
      <c r="Z174" s="1069"/>
      <c r="AA174" s="1069"/>
      <c r="AB174" s="1069"/>
      <c r="AC174" s="1069"/>
      <c r="AD174" s="1069"/>
    </row>
    <row r="175" spans="1:30" ht="18" customHeight="1" x14ac:dyDescent="0.25">
      <c r="A175" s="1118">
        <v>4</v>
      </c>
      <c r="B175" s="596" t="s">
        <v>351</v>
      </c>
      <c r="C175" s="1166" t="s">
        <v>352</v>
      </c>
      <c r="D175" s="1120" t="e">
        <f>SUMIF('[6]OUTAGE_NR-1_Septmber-17'!$C$13:$C$293,"="&amp;VLOOKUP($C175,'[6]OUTAGE_NR-1_Septmber-17'!$C$13:$I$293,1,FALSE),'[6]OUTAGE_NR-1_Septmber-17'!F$13:F$293)</f>
        <v>#VALUE!</v>
      </c>
      <c r="E175" s="1120" t="e">
        <f>SUMIF('[6]OUTAGE_NR-1_Septmber-17'!$C$13:$C$293,"="&amp;VLOOKUP($C175,'[6]OUTAGE_NR-1_Septmber-17'!$C$13:$I$293,1,FALSE),'[6]OUTAGE_NR-1_Septmber-17'!G$13:G$293)</f>
        <v>#VALUE!</v>
      </c>
      <c r="F175" s="1120" t="e">
        <f>SUMIF('[6]OUTAGE_NR-1_Septmber-17'!$C$13:$C$293,"="&amp;VLOOKUP($C175,'[6]OUTAGE_NR-1_Septmber-17'!$C$13:$I$293,1,FALSE),'[6]OUTAGE_NR-1_Septmber-17'!H$13:H$293)</f>
        <v>#VALUE!</v>
      </c>
      <c r="G175" s="1120" t="e">
        <f>SUMIF('[6]OUTAGE_NR-1_Septmber-17'!$C$13:$C$293,"="&amp;VLOOKUP($C175,'[6]OUTAGE_NR-1_Septmber-17'!$C$13:$I$293,1,FALSE),'[6]OUTAGE_NR-1_Septmber-17'!I$13:I$293)</f>
        <v>#VALUE!</v>
      </c>
      <c r="H175" s="1121" t="e">
        <f t="shared" si="20"/>
        <v>#VALUE!</v>
      </c>
      <c r="I175" s="511">
        <v>500</v>
      </c>
      <c r="J175" s="242"/>
      <c r="K175" s="243">
        <f t="shared" si="21"/>
        <v>500</v>
      </c>
      <c r="L175" s="1122" t="e">
        <f t="shared" si="22"/>
        <v>#VALUE!</v>
      </c>
      <c r="M175" s="1122" t="e">
        <f t="shared" si="23"/>
        <v>#VALUE!</v>
      </c>
      <c r="N175" s="1069"/>
      <c r="O175" s="1069"/>
      <c r="P175" s="1069"/>
      <c r="Q175" s="1069"/>
      <c r="R175" s="1069"/>
      <c r="S175" s="1069"/>
      <c r="T175" s="1069"/>
      <c r="U175" s="1069"/>
      <c r="V175" s="1069"/>
      <c r="W175" s="1069"/>
      <c r="X175" s="1069"/>
      <c r="Y175" s="1069"/>
      <c r="Z175" s="1069"/>
      <c r="AA175" s="1069"/>
      <c r="AB175" s="1069"/>
      <c r="AC175" s="1069"/>
      <c r="AD175" s="1069"/>
    </row>
    <row r="176" spans="1:30" ht="18" customHeight="1" x14ac:dyDescent="0.25">
      <c r="A176" s="1118">
        <v>5</v>
      </c>
      <c r="B176" s="596" t="s">
        <v>339</v>
      </c>
      <c r="C176" s="1166" t="s">
        <v>340</v>
      </c>
      <c r="D176" s="1120" t="e">
        <f>SUMIF('[6]OUTAGE_NR-1_Septmber-17'!$C$13:$C$293,"="&amp;VLOOKUP($C176,'[6]OUTAGE_NR-1_Septmber-17'!$C$13:$I$293,1,FALSE),'[6]OUTAGE_NR-1_Septmber-17'!F$13:F$293)</f>
        <v>#VALUE!</v>
      </c>
      <c r="E176" s="1120" t="e">
        <f>SUMIF('[6]OUTAGE_NR-1_Septmber-17'!$C$13:$C$293,"="&amp;VLOOKUP($C176,'[6]OUTAGE_NR-1_Septmber-17'!$C$13:$I$293,1,FALSE),'[6]OUTAGE_NR-1_Septmber-17'!G$13:G$293)</f>
        <v>#VALUE!</v>
      </c>
      <c r="F176" s="1120" t="e">
        <f>SUMIF('[6]OUTAGE_NR-1_Septmber-17'!$C$13:$C$293,"="&amp;VLOOKUP($C176,'[6]OUTAGE_NR-1_Septmber-17'!$C$13:$I$293,1,FALSE),'[6]OUTAGE_NR-1_Septmber-17'!H$13:H$293)</f>
        <v>#VALUE!</v>
      </c>
      <c r="G176" s="1120" t="e">
        <f>SUMIF('[6]OUTAGE_NR-1_Septmber-17'!$C$13:$C$293,"="&amp;VLOOKUP($C176,'[6]OUTAGE_NR-1_Septmber-17'!$C$13:$I$293,1,FALSE),'[6]OUTAGE_NR-1_Septmber-17'!I$13:I$293)</f>
        <v>#VALUE!</v>
      </c>
      <c r="H176" s="1121" t="e">
        <f t="shared" si="20"/>
        <v>#VALUE!</v>
      </c>
      <c r="I176" s="495">
        <v>315</v>
      </c>
      <c r="J176" s="242"/>
      <c r="K176" s="243">
        <f t="shared" si="21"/>
        <v>315</v>
      </c>
      <c r="L176" s="1122" t="e">
        <f t="shared" si="22"/>
        <v>#VALUE!</v>
      </c>
      <c r="M176" s="1122" t="e">
        <f t="shared" si="23"/>
        <v>#VALUE!</v>
      </c>
      <c r="N176" s="1069"/>
      <c r="O176" s="1069"/>
      <c r="P176" s="1069"/>
      <c r="Q176" s="1069"/>
      <c r="R176" s="1069"/>
      <c r="S176" s="1069"/>
      <c r="T176" s="1069"/>
      <c r="U176" s="1069"/>
      <c r="V176" s="1069"/>
      <c r="W176" s="1069"/>
      <c r="X176" s="1069"/>
      <c r="Y176" s="1069"/>
      <c r="Z176" s="1069"/>
      <c r="AA176" s="1069"/>
      <c r="AB176" s="1069"/>
      <c r="AC176" s="1069"/>
      <c r="AD176" s="1069"/>
    </row>
    <row r="177" spans="1:30" ht="17.25" customHeight="1" x14ac:dyDescent="0.25">
      <c r="A177" s="1118">
        <v>6</v>
      </c>
      <c r="B177" s="596" t="s">
        <v>341</v>
      </c>
      <c r="C177" s="1166" t="s">
        <v>342</v>
      </c>
      <c r="D177" s="1120" t="e">
        <f>SUMIF('[6]OUTAGE_NR-1_Septmber-17'!$C$13:$C$293,"="&amp;VLOOKUP($C177,'[6]OUTAGE_NR-1_Septmber-17'!$C$13:$I$293,1,FALSE),'[6]OUTAGE_NR-1_Septmber-17'!F$13:F$293)</f>
        <v>#VALUE!</v>
      </c>
      <c r="E177" s="1120" t="e">
        <f>SUMIF('[6]OUTAGE_NR-1_Septmber-17'!$C$13:$C$293,"="&amp;VLOOKUP($C177,'[6]OUTAGE_NR-1_Septmber-17'!$C$13:$I$293,1,FALSE),'[6]OUTAGE_NR-1_Septmber-17'!G$13:G$293)</f>
        <v>#VALUE!</v>
      </c>
      <c r="F177" s="1120" t="e">
        <f>SUMIF('[6]OUTAGE_NR-1_Septmber-17'!$C$13:$C$293,"="&amp;VLOOKUP($C177,'[6]OUTAGE_NR-1_Septmber-17'!$C$13:$I$293,1,FALSE),'[6]OUTAGE_NR-1_Septmber-17'!H$13:H$293)</f>
        <v>#VALUE!</v>
      </c>
      <c r="G177" s="1120" t="e">
        <f>SUMIF('[6]OUTAGE_NR-1_Septmber-17'!$C$13:$C$293,"="&amp;VLOOKUP($C177,'[6]OUTAGE_NR-1_Septmber-17'!$C$13:$I$293,1,FALSE),'[6]OUTAGE_NR-1_Septmber-17'!I$13:I$293)</f>
        <v>#VALUE!</v>
      </c>
      <c r="H177" s="1121" t="e">
        <f t="shared" si="20"/>
        <v>#VALUE!</v>
      </c>
      <c r="I177" s="495">
        <v>315</v>
      </c>
      <c r="J177" s="242"/>
      <c r="K177" s="243">
        <f t="shared" si="21"/>
        <v>315</v>
      </c>
      <c r="L177" s="1122" t="e">
        <f t="shared" si="22"/>
        <v>#VALUE!</v>
      </c>
      <c r="M177" s="1122" t="e">
        <f t="shared" si="23"/>
        <v>#VALUE!</v>
      </c>
      <c r="N177" s="1069"/>
      <c r="O177" s="1069"/>
      <c r="P177" s="1069"/>
      <c r="Q177" s="1069"/>
      <c r="R177" s="1069"/>
      <c r="S177" s="1069"/>
      <c r="T177" s="1069"/>
      <c r="U177" s="1069"/>
      <c r="V177" s="1069"/>
      <c r="W177" s="1069"/>
      <c r="X177" s="1069"/>
      <c r="Y177" s="1069"/>
      <c r="Z177" s="1069"/>
      <c r="AA177" s="1069"/>
      <c r="AB177" s="1069"/>
      <c r="AC177" s="1069"/>
      <c r="AD177" s="1069"/>
    </row>
    <row r="178" spans="1:30" ht="15" customHeight="1" x14ac:dyDescent="0.25">
      <c r="A178" s="1118">
        <v>7</v>
      </c>
      <c r="B178" s="596" t="s">
        <v>343</v>
      </c>
      <c r="C178" s="1166" t="s">
        <v>344</v>
      </c>
      <c r="D178" s="1120" t="e">
        <f>SUMIF('[6]OUTAGE_NR-1_Septmber-17'!$C$13:$C$293,"="&amp;VLOOKUP($C178,'[6]OUTAGE_NR-1_Septmber-17'!$C$13:$I$293,1,FALSE),'[6]OUTAGE_NR-1_Septmber-17'!F$13:F$293)</f>
        <v>#VALUE!</v>
      </c>
      <c r="E178" s="1120" t="e">
        <f>SUMIF('[6]OUTAGE_NR-1_Septmber-17'!$C$13:$C$293,"="&amp;VLOOKUP($C178,'[6]OUTAGE_NR-1_Septmber-17'!$C$13:$I$293,1,FALSE),'[6]OUTAGE_NR-1_Septmber-17'!G$13:G$293)</f>
        <v>#VALUE!</v>
      </c>
      <c r="F178" s="1120" t="e">
        <f>SUMIF('[6]OUTAGE_NR-1_Septmber-17'!$C$13:$C$293,"="&amp;VLOOKUP($C178,'[6]OUTAGE_NR-1_Septmber-17'!$C$13:$I$293,1,FALSE),'[6]OUTAGE_NR-1_Septmber-17'!H$13:H$293)</f>
        <v>#VALUE!</v>
      </c>
      <c r="G178" s="1120" t="e">
        <f>SUMIF('[6]OUTAGE_NR-1_Septmber-17'!$C$13:$C$293,"="&amp;VLOOKUP($C178,'[6]OUTAGE_NR-1_Septmber-17'!$C$13:$I$293,1,FALSE),'[6]OUTAGE_NR-1_Septmber-17'!I$13:I$293)</f>
        <v>#VALUE!</v>
      </c>
      <c r="H178" s="1121" t="e">
        <f t="shared" si="20"/>
        <v>#VALUE!</v>
      </c>
      <c r="I178" s="511">
        <v>500</v>
      </c>
      <c r="J178" s="242"/>
      <c r="K178" s="243">
        <f t="shared" si="21"/>
        <v>500</v>
      </c>
      <c r="L178" s="1122" t="e">
        <f t="shared" si="22"/>
        <v>#VALUE!</v>
      </c>
      <c r="M178" s="1122" t="e">
        <f t="shared" si="23"/>
        <v>#VALUE!</v>
      </c>
      <c r="N178" s="1069"/>
      <c r="O178" s="1069"/>
      <c r="P178" s="1069"/>
      <c r="Q178" s="1069"/>
      <c r="R178" s="1069"/>
      <c r="S178" s="1069"/>
      <c r="T178" s="1066"/>
      <c r="U178" s="1066"/>
      <c r="V178" s="1069"/>
      <c r="W178" s="1069"/>
      <c r="X178" s="1069"/>
      <c r="Y178" s="1069"/>
      <c r="Z178" s="1069"/>
      <c r="AA178" s="1069"/>
      <c r="AB178" s="1069"/>
      <c r="AC178" s="1069"/>
      <c r="AD178" s="1069"/>
    </row>
    <row r="179" spans="1:30" ht="15" customHeight="1" x14ac:dyDescent="0.25">
      <c r="A179" s="1118">
        <v>8</v>
      </c>
      <c r="B179" s="596" t="s">
        <v>353</v>
      </c>
      <c r="C179" s="1166" t="s">
        <v>354</v>
      </c>
      <c r="D179" s="1120" t="e">
        <f>SUMIF('[6]OUTAGE_NR-1_Septmber-17'!$C$13:$C$293,"="&amp;VLOOKUP($C179,'[6]OUTAGE_NR-1_Septmber-17'!$C$13:$I$293,1,FALSE),'[6]OUTAGE_NR-1_Septmber-17'!F$13:F$293)</f>
        <v>#VALUE!</v>
      </c>
      <c r="E179" s="1120" t="e">
        <f>SUMIF('[6]OUTAGE_NR-1_Septmber-17'!$C$13:$C$293,"="&amp;VLOOKUP($C179,'[6]OUTAGE_NR-1_Septmber-17'!$C$13:$I$293,1,FALSE),'[6]OUTAGE_NR-1_Septmber-17'!G$13:G$293)</f>
        <v>#VALUE!</v>
      </c>
      <c r="F179" s="1120" t="e">
        <f>SUMIF('[6]OUTAGE_NR-1_Septmber-17'!$C$13:$C$293,"="&amp;VLOOKUP($C179,'[6]OUTAGE_NR-1_Septmber-17'!$C$13:$I$293,1,FALSE),'[6]OUTAGE_NR-1_Septmber-17'!H$13:H$293)</f>
        <v>#VALUE!</v>
      </c>
      <c r="G179" s="1120" t="e">
        <f>SUMIF('[6]OUTAGE_NR-1_Septmber-17'!$C$13:$C$293,"="&amp;VLOOKUP($C179,'[6]OUTAGE_NR-1_Septmber-17'!$C$13:$I$293,1,FALSE),'[6]OUTAGE_NR-1_Septmber-17'!I$13:I$293)</f>
        <v>#VALUE!</v>
      </c>
      <c r="H179" s="1121" t="e">
        <f t="shared" si="20"/>
        <v>#VALUE!</v>
      </c>
      <c r="I179" s="495">
        <v>315</v>
      </c>
      <c r="J179" s="242"/>
      <c r="K179" s="243">
        <f t="shared" si="21"/>
        <v>315</v>
      </c>
      <c r="L179" s="1122" t="e">
        <f t="shared" si="22"/>
        <v>#VALUE!</v>
      </c>
      <c r="M179" s="1122" t="e">
        <f t="shared" si="23"/>
        <v>#VALUE!</v>
      </c>
      <c r="N179" s="1069"/>
      <c r="O179" s="1069"/>
      <c r="P179" s="1069"/>
      <c r="Q179" s="1069"/>
      <c r="R179" s="1069"/>
      <c r="S179" s="1069"/>
      <c r="T179" s="1066"/>
      <c r="U179" s="1066"/>
      <c r="V179" s="1069"/>
      <c r="W179" s="1069"/>
      <c r="X179" s="1069"/>
      <c r="Y179" s="1069"/>
      <c r="Z179" s="1069"/>
      <c r="AA179" s="1069"/>
      <c r="AB179" s="1069"/>
      <c r="AC179" s="1069"/>
      <c r="AD179" s="1069"/>
    </row>
    <row r="180" spans="1:30" ht="15" customHeight="1" x14ac:dyDescent="0.25">
      <c r="A180" s="1118">
        <v>9</v>
      </c>
      <c r="B180" s="596" t="s">
        <v>355</v>
      </c>
      <c r="C180" s="1166" t="s">
        <v>650</v>
      </c>
      <c r="D180" s="1120" t="e">
        <f>SUMIF('[6]OUTAGE_NR-1_Septmber-17'!$C$13:$C$293,"="&amp;VLOOKUP($C180,'[6]OUTAGE_NR-1_Septmber-17'!$C$13:$I$293,1,FALSE),'[6]OUTAGE_NR-1_Septmber-17'!F$13:F$293)</f>
        <v>#VALUE!</v>
      </c>
      <c r="E180" s="1120" t="e">
        <f>SUMIF('[6]OUTAGE_NR-1_Septmber-17'!$C$13:$C$293,"="&amp;VLOOKUP($C180,'[6]OUTAGE_NR-1_Septmber-17'!$C$13:$I$293,1,FALSE),'[6]OUTAGE_NR-1_Septmber-17'!G$13:G$293)</f>
        <v>#VALUE!</v>
      </c>
      <c r="F180" s="1120" t="e">
        <f>SUMIF('[6]OUTAGE_NR-1_Septmber-17'!$C$13:$C$293,"="&amp;VLOOKUP($C180,'[6]OUTAGE_NR-1_Septmber-17'!$C$13:$I$293,1,FALSE),'[6]OUTAGE_NR-1_Septmber-17'!H$13:H$293)</f>
        <v>#VALUE!</v>
      </c>
      <c r="G180" s="1120" t="e">
        <f>SUMIF('[6]OUTAGE_NR-1_Septmber-17'!$C$13:$C$293,"="&amp;VLOOKUP($C180,'[6]OUTAGE_NR-1_Septmber-17'!$C$13:$I$293,1,FALSE),'[6]OUTAGE_NR-1_Septmber-17'!I$13:I$293)</f>
        <v>#VALUE!</v>
      </c>
      <c r="H180" s="1121" t="e">
        <f t="shared" si="20"/>
        <v>#VALUE!</v>
      </c>
      <c r="I180" s="495">
        <v>315</v>
      </c>
      <c r="J180" s="242"/>
      <c r="K180" s="243">
        <f t="shared" si="21"/>
        <v>315</v>
      </c>
      <c r="L180" s="1122" t="e">
        <f t="shared" si="22"/>
        <v>#VALUE!</v>
      </c>
      <c r="M180" s="1122" t="e">
        <f t="shared" si="23"/>
        <v>#VALUE!</v>
      </c>
      <c r="N180" s="1069"/>
      <c r="O180" s="1069"/>
      <c r="P180" s="1069"/>
      <c r="Q180" s="1069"/>
      <c r="R180" s="1069"/>
      <c r="S180" s="1069"/>
      <c r="T180" s="1069"/>
      <c r="U180" s="1069"/>
      <c r="V180" s="1069"/>
      <c r="W180" s="1069"/>
      <c r="X180" s="1069"/>
      <c r="Y180" s="1069"/>
      <c r="Z180" s="1069"/>
      <c r="AA180" s="1069"/>
      <c r="AB180" s="1069"/>
      <c r="AC180" s="1069"/>
      <c r="AD180" s="1069"/>
    </row>
    <row r="181" spans="1:30" ht="15" customHeight="1" x14ac:dyDescent="0.25">
      <c r="A181" s="1118">
        <v>10</v>
      </c>
      <c r="B181" s="596" t="s">
        <v>357</v>
      </c>
      <c r="C181" s="1166" t="s">
        <v>358</v>
      </c>
      <c r="D181" s="1120" t="e">
        <f>SUMIF('[6]OUTAGE_NR-1_Septmber-17'!$C$13:$C$293,"="&amp;VLOOKUP($C181,'[6]OUTAGE_NR-1_Septmber-17'!$C$13:$I$293,1,FALSE),'[6]OUTAGE_NR-1_Septmber-17'!F$13:F$293)</f>
        <v>#VALUE!</v>
      </c>
      <c r="E181" s="1120" t="e">
        <f>SUMIF('[6]OUTAGE_NR-1_Septmber-17'!$C$13:$C$293,"="&amp;VLOOKUP($C181,'[6]OUTAGE_NR-1_Septmber-17'!$C$13:$I$293,1,FALSE),'[6]OUTAGE_NR-1_Septmber-17'!G$13:G$293)</f>
        <v>#VALUE!</v>
      </c>
      <c r="F181" s="1120" t="e">
        <f>SUMIF('[6]OUTAGE_NR-1_Septmber-17'!$C$13:$C$293,"="&amp;VLOOKUP($C181,'[6]OUTAGE_NR-1_Septmber-17'!$C$13:$I$293,1,FALSE),'[6]OUTAGE_NR-1_Septmber-17'!H$13:H$293)</f>
        <v>#VALUE!</v>
      </c>
      <c r="G181" s="1120" t="e">
        <f>SUMIF('[6]OUTAGE_NR-1_Septmber-17'!$C$13:$C$293,"="&amp;VLOOKUP($C181,'[6]OUTAGE_NR-1_Septmber-17'!$C$13:$I$293,1,FALSE),'[6]OUTAGE_NR-1_Septmber-17'!I$13:I$293)</f>
        <v>#VALUE!</v>
      </c>
      <c r="H181" s="1121" t="e">
        <f t="shared" si="20"/>
        <v>#VALUE!</v>
      </c>
      <c r="I181" s="495">
        <v>315</v>
      </c>
      <c r="J181" s="242"/>
      <c r="K181" s="243">
        <f t="shared" si="21"/>
        <v>315</v>
      </c>
      <c r="L181" s="1122" t="e">
        <f t="shared" si="22"/>
        <v>#VALUE!</v>
      </c>
      <c r="M181" s="1122" t="e">
        <f t="shared" si="23"/>
        <v>#VALUE!</v>
      </c>
      <c r="N181" s="1069"/>
      <c r="O181" s="1069"/>
      <c r="P181" s="1069"/>
      <c r="Q181" s="1069"/>
      <c r="R181" s="1069"/>
      <c r="S181" s="1069"/>
      <c r="T181" s="1069"/>
      <c r="U181" s="1069"/>
      <c r="V181" s="1069"/>
      <c r="W181" s="1069"/>
      <c r="X181" s="1069"/>
      <c r="Y181" s="1069"/>
      <c r="Z181" s="1069"/>
      <c r="AA181" s="1069"/>
      <c r="AB181" s="1069"/>
      <c r="AC181" s="1069"/>
      <c r="AD181" s="1069"/>
    </row>
    <row r="182" spans="1:30" ht="15" customHeight="1" x14ac:dyDescent="0.25">
      <c r="A182" s="1118">
        <v>11</v>
      </c>
      <c r="B182" s="596" t="s">
        <v>359</v>
      </c>
      <c r="C182" s="1166" t="s">
        <v>360</v>
      </c>
      <c r="D182" s="1120" t="e">
        <f>SUMIF('[6]OUTAGE_NR-1_Septmber-17'!$C$13:$C$293,"="&amp;VLOOKUP($C182,'[6]OUTAGE_NR-1_Septmber-17'!$C$13:$I$293,1,FALSE),'[6]OUTAGE_NR-1_Septmber-17'!F$13:F$293)</f>
        <v>#VALUE!</v>
      </c>
      <c r="E182" s="1120" t="e">
        <f>SUMIF('[6]OUTAGE_NR-1_Septmber-17'!$C$13:$C$293,"="&amp;VLOOKUP($C182,'[6]OUTAGE_NR-1_Septmber-17'!$C$13:$I$293,1,FALSE),'[6]OUTAGE_NR-1_Septmber-17'!G$13:G$293)</f>
        <v>#VALUE!</v>
      </c>
      <c r="F182" s="1120" t="e">
        <f>SUMIF('[6]OUTAGE_NR-1_Septmber-17'!$C$13:$C$293,"="&amp;VLOOKUP($C182,'[6]OUTAGE_NR-1_Septmber-17'!$C$13:$I$293,1,FALSE),'[6]OUTAGE_NR-1_Septmber-17'!H$13:H$293)</f>
        <v>#VALUE!</v>
      </c>
      <c r="G182" s="1120" t="e">
        <f>SUMIF('[6]OUTAGE_NR-1_Septmber-17'!$C$13:$C$293,"="&amp;VLOOKUP($C182,'[6]OUTAGE_NR-1_Septmber-17'!$C$13:$I$293,1,FALSE),'[6]OUTAGE_NR-1_Septmber-17'!I$13:I$293)</f>
        <v>#VALUE!</v>
      </c>
      <c r="H182" s="1121" t="e">
        <f t="shared" si="20"/>
        <v>#VALUE!</v>
      </c>
      <c r="I182" s="495">
        <v>315</v>
      </c>
      <c r="J182" s="242"/>
      <c r="K182" s="243">
        <f t="shared" si="21"/>
        <v>315</v>
      </c>
      <c r="L182" s="1122" t="e">
        <f t="shared" si="22"/>
        <v>#VALUE!</v>
      </c>
      <c r="M182" s="1122" t="e">
        <f t="shared" si="23"/>
        <v>#VALUE!</v>
      </c>
      <c r="N182" s="1069"/>
      <c r="O182" s="1069"/>
      <c r="P182" s="1069"/>
      <c r="Q182" s="1069"/>
      <c r="R182" s="1069"/>
      <c r="S182" s="1069"/>
      <c r="T182" s="1069"/>
      <c r="U182" s="1069"/>
      <c r="V182" s="1069"/>
      <c r="W182" s="1069"/>
      <c r="X182" s="1069"/>
      <c r="Y182" s="1069"/>
      <c r="Z182" s="1069"/>
      <c r="AA182" s="1069"/>
      <c r="AB182" s="1069"/>
      <c r="AC182" s="1069"/>
      <c r="AD182" s="1069"/>
    </row>
    <row r="183" spans="1:30" ht="15" customHeight="1" x14ac:dyDescent="0.25">
      <c r="A183" s="1118">
        <v>12</v>
      </c>
      <c r="B183" s="596" t="s">
        <v>361</v>
      </c>
      <c r="C183" s="1166" t="s">
        <v>362</v>
      </c>
      <c r="D183" s="1120" t="e">
        <f>SUMIF('[6]OUTAGE_NR-1_Septmber-17'!$C$13:$C$293,"="&amp;VLOOKUP($C183,'[6]OUTAGE_NR-1_Septmber-17'!$C$13:$I$293,1,FALSE),'[6]OUTAGE_NR-1_Septmber-17'!F$13:F$293)</f>
        <v>#VALUE!</v>
      </c>
      <c r="E183" s="1120" t="e">
        <f>SUMIF('[6]OUTAGE_NR-1_Septmber-17'!$C$13:$C$293,"="&amp;VLOOKUP($C183,'[6]OUTAGE_NR-1_Septmber-17'!$C$13:$I$293,1,FALSE),'[6]OUTAGE_NR-1_Septmber-17'!G$13:G$293)</f>
        <v>#VALUE!</v>
      </c>
      <c r="F183" s="1120" t="e">
        <f>SUMIF('[6]OUTAGE_NR-1_Septmber-17'!$C$13:$C$293,"="&amp;VLOOKUP($C183,'[6]OUTAGE_NR-1_Septmber-17'!$C$13:$I$293,1,FALSE),'[6]OUTAGE_NR-1_Septmber-17'!H$13:H$293)</f>
        <v>#VALUE!</v>
      </c>
      <c r="G183" s="1120" t="e">
        <f>SUMIF('[6]OUTAGE_NR-1_Septmber-17'!$C$13:$C$293,"="&amp;VLOOKUP($C183,'[6]OUTAGE_NR-1_Septmber-17'!$C$13:$I$293,1,FALSE),'[6]OUTAGE_NR-1_Septmber-17'!I$13:I$293)</f>
        <v>#VALUE!</v>
      </c>
      <c r="H183" s="1121" t="e">
        <f t="shared" si="20"/>
        <v>#VALUE!</v>
      </c>
      <c r="I183" s="495">
        <v>315</v>
      </c>
      <c r="J183" s="242"/>
      <c r="K183" s="243">
        <f t="shared" si="21"/>
        <v>315</v>
      </c>
      <c r="L183" s="1122" t="e">
        <f t="shared" si="22"/>
        <v>#VALUE!</v>
      </c>
      <c r="M183" s="1122" t="e">
        <f t="shared" si="23"/>
        <v>#VALUE!</v>
      </c>
      <c r="N183" s="1069"/>
      <c r="O183" s="1069"/>
      <c r="P183" s="1069"/>
      <c r="Q183" s="1069"/>
      <c r="R183" s="1069"/>
      <c r="S183" s="1069"/>
      <c r="T183" s="1069"/>
      <c r="U183" s="1069"/>
      <c r="V183" s="1069"/>
      <c r="W183" s="1069"/>
      <c r="X183" s="1069"/>
      <c r="Y183" s="1069"/>
      <c r="Z183" s="1069"/>
      <c r="AA183" s="1069"/>
      <c r="AB183" s="1069"/>
      <c r="AC183" s="1069"/>
      <c r="AD183" s="1069"/>
    </row>
    <row r="184" spans="1:30" ht="15" customHeight="1" x14ac:dyDescent="0.25">
      <c r="A184" s="1118">
        <v>13</v>
      </c>
      <c r="B184" s="596" t="s">
        <v>363</v>
      </c>
      <c r="C184" s="1166" t="s">
        <v>364</v>
      </c>
      <c r="D184" s="1120" t="e">
        <f>SUMIF('[6]OUTAGE_NR-1_Septmber-17'!$C$13:$C$293,"="&amp;VLOOKUP($C184,'[6]OUTAGE_NR-1_Septmber-17'!$C$13:$I$293,1,FALSE),'[6]OUTAGE_NR-1_Septmber-17'!F$13:F$293)</f>
        <v>#VALUE!</v>
      </c>
      <c r="E184" s="1120" t="e">
        <f>SUMIF('[6]OUTAGE_NR-1_Septmber-17'!$C$13:$C$293,"="&amp;VLOOKUP($C184,'[6]OUTAGE_NR-1_Septmber-17'!$C$13:$I$293,1,FALSE),'[6]OUTAGE_NR-1_Septmber-17'!G$13:G$293)</f>
        <v>#VALUE!</v>
      </c>
      <c r="F184" s="1120" t="e">
        <f>SUMIF('[6]OUTAGE_NR-1_Septmber-17'!$C$13:$C$293,"="&amp;VLOOKUP($C184,'[6]OUTAGE_NR-1_Septmber-17'!$C$13:$I$293,1,FALSE),'[6]OUTAGE_NR-1_Septmber-17'!H$13:H$293)</f>
        <v>#VALUE!</v>
      </c>
      <c r="G184" s="1120" t="e">
        <f>SUMIF('[6]OUTAGE_NR-1_Septmber-17'!$C$13:$C$293,"="&amp;VLOOKUP($C184,'[6]OUTAGE_NR-1_Septmber-17'!$C$13:$I$293,1,FALSE),'[6]OUTAGE_NR-1_Septmber-17'!I$13:I$293)</f>
        <v>#VALUE!</v>
      </c>
      <c r="H184" s="1121" t="e">
        <f t="shared" si="20"/>
        <v>#VALUE!</v>
      </c>
      <c r="I184" s="495">
        <v>315</v>
      </c>
      <c r="J184" s="242"/>
      <c r="K184" s="243">
        <f t="shared" si="21"/>
        <v>315</v>
      </c>
      <c r="L184" s="1122" t="e">
        <f t="shared" si="22"/>
        <v>#VALUE!</v>
      </c>
      <c r="M184" s="1122" t="e">
        <f t="shared" si="23"/>
        <v>#VALUE!</v>
      </c>
      <c r="N184" s="1069"/>
      <c r="O184" s="1069"/>
      <c r="P184" s="1069"/>
      <c r="Q184" s="1069"/>
      <c r="R184" s="1069"/>
      <c r="S184" s="1069"/>
      <c r="T184" s="1069"/>
      <c r="U184" s="1069"/>
      <c r="V184" s="1069"/>
      <c r="W184" s="1069"/>
      <c r="X184" s="1069"/>
      <c r="Y184" s="1069"/>
      <c r="Z184" s="1069"/>
      <c r="AA184" s="1069"/>
      <c r="AB184" s="1069"/>
      <c r="AC184" s="1069"/>
      <c r="AD184" s="1069"/>
    </row>
    <row r="185" spans="1:30" ht="15" customHeight="1" x14ac:dyDescent="0.25">
      <c r="A185" s="1118">
        <v>14</v>
      </c>
      <c r="B185" s="596" t="s">
        <v>365</v>
      </c>
      <c r="C185" s="1166" t="s">
        <v>366</v>
      </c>
      <c r="D185" s="1120" t="e">
        <f>SUMIF('[6]OUTAGE_NR-1_Septmber-17'!$C$13:$C$293,"="&amp;VLOOKUP($C185,'[6]OUTAGE_NR-1_Septmber-17'!$C$13:$I$293,1,FALSE),'[6]OUTAGE_NR-1_Septmber-17'!F$13:F$293)</f>
        <v>#VALUE!</v>
      </c>
      <c r="E185" s="1120" t="e">
        <f>SUMIF('[6]OUTAGE_NR-1_Septmber-17'!$C$13:$C$293,"="&amp;VLOOKUP($C185,'[6]OUTAGE_NR-1_Septmber-17'!$C$13:$I$293,1,FALSE),'[6]OUTAGE_NR-1_Septmber-17'!G$13:G$293)</f>
        <v>#VALUE!</v>
      </c>
      <c r="F185" s="1120" t="e">
        <f>SUMIF('[6]OUTAGE_NR-1_Septmber-17'!$C$13:$C$293,"="&amp;VLOOKUP($C185,'[6]OUTAGE_NR-1_Septmber-17'!$C$13:$I$293,1,FALSE),'[6]OUTAGE_NR-1_Septmber-17'!H$13:H$293)</f>
        <v>#VALUE!</v>
      </c>
      <c r="G185" s="1120" t="e">
        <f>SUMIF('[6]OUTAGE_NR-1_Septmber-17'!$C$13:$C$293,"="&amp;VLOOKUP($C185,'[6]OUTAGE_NR-1_Septmber-17'!$C$13:$I$293,1,FALSE),'[6]OUTAGE_NR-1_Septmber-17'!I$13:I$293)</f>
        <v>#VALUE!</v>
      </c>
      <c r="H185" s="1121" t="e">
        <f t="shared" si="20"/>
        <v>#VALUE!</v>
      </c>
      <c r="I185" s="495">
        <v>315</v>
      </c>
      <c r="J185" s="242"/>
      <c r="K185" s="243">
        <f t="shared" si="21"/>
        <v>315</v>
      </c>
      <c r="L185" s="1122" t="e">
        <f t="shared" si="22"/>
        <v>#VALUE!</v>
      </c>
      <c r="M185" s="1122" t="e">
        <f t="shared" si="23"/>
        <v>#VALUE!</v>
      </c>
      <c r="R185" s="1069"/>
      <c r="S185" s="1069"/>
      <c r="T185" s="1069"/>
      <c r="U185" s="1069"/>
      <c r="V185" s="1069"/>
      <c r="W185" s="1069"/>
      <c r="X185" s="1069"/>
      <c r="Y185" s="1069"/>
      <c r="Z185" s="1069"/>
      <c r="AA185" s="1069"/>
      <c r="AB185" s="1069"/>
      <c r="AC185" s="1069"/>
      <c r="AD185" s="1069"/>
    </row>
    <row r="186" spans="1:30" ht="15" customHeight="1" x14ac:dyDescent="0.25">
      <c r="A186" s="1118">
        <v>15</v>
      </c>
      <c r="B186" s="596" t="s">
        <v>367</v>
      </c>
      <c r="C186" s="1166" t="s">
        <v>368</v>
      </c>
      <c r="D186" s="1120" t="e">
        <f>SUMIF('[6]OUTAGE_NR-1_Septmber-17'!$C$13:$C$293,"="&amp;VLOOKUP($C186,'[6]OUTAGE_NR-1_Septmber-17'!$C$13:$I$293,1,FALSE),'[6]OUTAGE_NR-1_Septmber-17'!F$13:F$293)</f>
        <v>#VALUE!</v>
      </c>
      <c r="E186" s="1120" t="e">
        <f>SUMIF('[6]OUTAGE_NR-1_Septmber-17'!$C$13:$C$293,"="&amp;VLOOKUP($C186,'[6]OUTAGE_NR-1_Septmber-17'!$C$13:$I$293,1,FALSE),'[6]OUTAGE_NR-1_Septmber-17'!G$13:G$293)</f>
        <v>#VALUE!</v>
      </c>
      <c r="F186" s="1120" t="e">
        <f>SUMIF('[6]OUTAGE_NR-1_Septmber-17'!$C$13:$C$293,"="&amp;VLOOKUP($C186,'[6]OUTAGE_NR-1_Septmber-17'!$C$13:$I$293,1,FALSE),'[6]OUTAGE_NR-1_Septmber-17'!H$13:H$293)</f>
        <v>#VALUE!</v>
      </c>
      <c r="G186" s="1120" t="e">
        <f>SUMIF('[6]OUTAGE_NR-1_Septmber-17'!$C$13:$C$293,"="&amp;VLOOKUP($C186,'[6]OUTAGE_NR-1_Septmber-17'!$C$13:$I$293,1,FALSE),'[6]OUTAGE_NR-1_Septmber-17'!I$13:I$293)</f>
        <v>#VALUE!</v>
      </c>
      <c r="H186" s="1121" t="e">
        <f t="shared" si="20"/>
        <v>#VALUE!</v>
      </c>
      <c r="I186" s="495">
        <v>315</v>
      </c>
      <c r="J186" s="242"/>
      <c r="K186" s="243">
        <f t="shared" si="21"/>
        <v>315</v>
      </c>
      <c r="L186" s="1122" t="e">
        <f t="shared" si="22"/>
        <v>#VALUE!</v>
      </c>
      <c r="M186" s="1122" t="e">
        <f t="shared" si="23"/>
        <v>#VALUE!</v>
      </c>
      <c r="R186" s="1069"/>
      <c r="S186" s="1069"/>
      <c r="T186" s="1069"/>
      <c r="U186" s="1069"/>
      <c r="V186" s="1069"/>
      <c r="W186" s="1069"/>
      <c r="X186" s="1069"/>
      <c r="Y186" s="1069"/>
      <c r="Z186" s="1069"/>
      <c r="AA186" s="1069"/>
      <c r="AB186" s="1069"/>
      <c r="AC186" s="1069"/>
      <c r="AD186" s="1069"/>
    </row>
    <row r="187" spans="1:30" ht="15" customHeight="1" x14ac:dyDescent="0.25">
      <c r="A187" s="1118">
        <v>16</v>
      </c>
      <c r="B187" s="596" t="s">
        <v>544</v>
      </c>
      <c r="C187" s="1166" t="s">
        <v>545</v>
      </c>
      <c r="D187" s="1120" t="e">
        <f>SUMIF('[6]OUTAGE_NR-1_Septmber-17'!$C$13:$C$293,"="&amp;VLOOKUP($C187,'[6]OUTAGE_NR-1_Septmber-17'!$C$13:$I$293,1,FALSE),'[6]OUTAGE_NR-1_Septmber-17'!F$13:F$293)</f>
        <v>#VALUE!</v>
      </c>
      <c r="E187" s="1120" t="e">
        <f>SUMIF('[6]OUTAGE_NR-1_Septmber-17'!$C$13:$C$293,"="&amp;VLOOKUP($C187,'[6]OUTAGE_NR-1_Septmber-17'!$C$13:$I$293,1,FALSE),'[6]OUTAGE_NR-1_Septmber-17'!G$13:G$293)</f>
        <v>#VALUE!</v>
      </c>
      <c r="F187" s="1120" t="e">
        <f>SUMIF('[6]OUTAGE_NR-1_Septmber-17'!$C$13:$C$293,"="&amp;VLOOKUP($C187,'[6]OUTAGE_NR-1_Septmber-17'!$C$13:$I$293,1,FALSE),'[6]OUTAGE_NR-1_Septmber-17'!H$13:H$293)</f>
        <v>#VALUE!</v>
      </c>
      <c r="G187" s="1120" t="e">
        <f>SUMIF('[6]OUTAGE_NR-1_Septmber-17'!$C$13:$C$293,"="&amp;VLOOKUP($C187,'[6]OUTAGE_NR-1_Septmber-17'!$C$13:$I$293,1,FALSE),'[6]OUTAGE_NR-1_Septmber-17'!I$13:I$293)</f>
        <v>#VALUE!</v>
      </c>
      <c r="H187" s="1121" t="e">
        <f t="shared" si="20"/>
        <v>#VALUE!</v>
      </c>
      <c r="I187" s="511">
        <v>500</v>
      </c>
      <c r="J187" s="242"/>
      <c r="K187" s="243">
        <f t="shared" si="21"/>
        <v>500</v>
      </c>
      <c r="L187" s="1122" t="e">
        <f t="shared" si="22"/>
        <v>#VALUE!</v>
      </c>
      <c r="M187" s="1122" t="e">
        <f t="shared" si="23"/>
        <v>#VALUE!</v>
      </c>
      <c r="R187" s="1069"/>
      <c r="S187" s="1069"/>
      <c r="T187" s="1069"/>
      <c r="U187" s="1069"/>
      <c r="V187" s="1069"/>
      <c r="W187" s="1069"/>
      <c r="X187" s="1069"/>
      <c r="Y187" s="1069"/>
      <c r="Z187" s="1069"/>
      <c r="AA187" s="1069"/>
      <c r="AB187" s="1069"/>
      <c r="AC187" s="1069"/>
      <c r="AD187" s="1069"/>
    </row>
    <row r="188" spans="1:30" ht="15" customHeight="1" x14ac:dyDescent="0.25">
      <c r="A188" s="1118">
        <v>17</v>
      </c>
      <c r="B188" s="596" t="s">
        <v>369</v>
      </c>
      <c r="C188" s="1166" t="s">
        <v>370</v>
      </c>
      <c r="D188" s="1120" t="e">
        <f>SUMIF('[6]OUTAGE_NR-1_Septmber-17'!$C$13:$C$293,"="&amp;VLOOKUP($C188,'[6]OUTAGE_NR-1_Septmber-17'!$C$13:$I$293,1,FALSE),'[6]OUTAGE_NR-1_Septmber-17'!F$13:F$293)</f>
        <v>#VALUE!</v>
      </c>
      <c r="E188" s="1120" t="e">
        <f>SUMIF('[6]OUTAGE_NR-1_Septmber-17'!$C$13:$C$293,"="&amp;VLOOKUP($C188,'[6]OUTAGE_NR-1_Septmber-17'!$C$13:$I$293,1,FALSE),'[6]OUTAGE_NR-1_Septmber-17'!G$13:G$293)</f>
        <v>#VALUE!</v>
      </c>
      <c r="F188" s="1120" t="e">
        <f>SUMIF('[6]OUTAGE_NR-1_Septmber-17'!$C$13:$C$293,"="&amp;VLOOKUP($C188,'[6]OUTAGE_NR-1_Septmber-17'!$C$13:$I$293,1,FALSE),'[6]OUTAGE_NR-1_Septmber-17'!H$13:H$293)</f>
        <v>#VALUE!</v>
      </c>
      <c r="G188" s="1120" t="e">
        <f>SUMIF('[6]OUTAGE_NR-1_Septmber-17'!$C$13:$C$293,"="&amp;VLOOKUP($C188,'[6]OUTAGE_NR-1_Septmber-17'!$C$13:$I$293,1,FALSE),'[6]OUTAGE_NR-1_Septmber-17'!I$13:I$293)</f>
        <v>#VALUE!</v>
      </c>
      <c r="H188" s="1121" t="e">
        <f t="shared" si="20"/>
        <v>#VALUE!</v>
      </c>
      <c r="I188" s="511">
        <v>500</v>
      </c>
      <c r="J188" s="242"/>
      <c r="K188" s="243">
        <f t="shared" si="21"/>
        <v>500</v>
      </c>
      <c r="L188" s="1122" t="e">
        <f t="shared" si="22"/>
        <v>#VALUE!</v>
      </c>
      <c r="M188" s="1122" t="e">
        <f t="shared" si="23"/>
        <v>#VALUE!</v>
      </c>
      <c r="R188" s="1069"/>
      <c r="S188" s="1069"/>
      <c r="T188" s="1069"/>
      <c r="U188" s="1069"/>
      <c r="V188" s="1069"/>
      <c r="W188" s="1069"/>
      <c r="X188" s="1069"/>
      <c r="Y188" s="1069"/>
      <c r="Z188" s="1069"/>
      <c r="AA188" s="1069"/>
      <c r="AB188" s="1069"/>
      <c r="AC188" s="1069"/>
      <c r="AD188" s="1069"/>
    </row>
    <row r="189" spans="1:30" ht="15" customHeight="1" x14ac:dyDescent="0.25">
      <c r="A189" s="1118">
        <v>18</v>
      </c>
      <c r="B189" s="596" t="s">
        <v>574</v>
      </c>
      <c r="C189" s="1166" t="s">
        <v>573</v>
      </c>
      <c r="D189" s="1120" t="e">
        <f>SUMIF('[6]OUTAGE_NR-1_Septmber-17'!$C$13:$C$293,"="&amp;VLOOKUP($C189,'[6]OUTAGE_NR-1_Septmber-17'!$C$13:$I$293,1,FALSE),'[6]OUTAGE_NR-1_Septmber-17'!F$13:F$293)</f>
        <v>#VALUE!</v>
      </c>
      <c r="E189" s="1120" t="e">
        <f>SUMIF('[6]OUTAGE_NR-1_Septmber-17'!$C$13:$C$293,"="&amp;VLOOKUP($C189,'[6]OUTAGE_NR-1_Septmber-17'!$C$13:$I$293,1,FALSE),'[6]OUTAGE_NR-1_Septmber-17'!G$13:G$293)</f>
        <v>#VALUE!</v>
      </c>
      <c r="F189" s="1120" t="e">
        <f>SUMIF('[6]OUTAGE_NR-1_Septmber-17'!$C$13:$C$293,"="&amp;VLOOKUP($C189,'[6]OUTAGE_NR-1_Septmber-17'!$C$13:$I$293,1,FALSE),'[6]OUTAGE_NR-1_Septmber-17'!H$13:H$293)</f>
        <v>#VALUE!</v>
      </c>
      <c r="G189" s="1120" t="e">
        <f>SUMIF('[6]OUTAGE_NR-1_Septmber-17'!$C$13:$C$293,"="&amp;VLOOKUP($C189,'[6]OUTAGE_NR-1_Septmber-17'!$C$13:$I$293,1,FALSE),'[6]OUTAGE_NR-1_Septmber-17'!I$13:I$293)</f>
        <v>#VALUE!</v>
      </c>
      <c r="H189" s="1121" t="e">
        <f t="shared" si="20"/>
        <v>#VALUE!</v>
      </c>
      <c r="I189" s="511">
        <v>500</v>
      </c>
      <c r="J189" s="242"/>
      <c r="K189" s="243">
        <f t="shared" si="21"/>
        <v>500</v>
      </c>
      <c r="L189" s="1122" t="e">
        <f t="shared" si="22"/>
        <v>#VALUE!</v>
      </c>
      <c r="M189" s="1122" t="e">
        <f t="shared" si="23"/>
        <v>#VALUE!</v>
      </c>
      <c r="R189" s="1069"/>
      <c r="S189" s="1069"/>
      <c r="T189" s="1069"/>
      <c r="U189" s="1069"/>
      <c r="V189" s="1069"/>
      <c r="W189" s="1069"/>
      <c r="X189" s="1069"/>
      <c r="Y189" s="1069"/>
      <c r="Z189" s="1069"/>
      <c r="AA189" s="1069"/>
      <c r="AB189" s="1069"/>
      <c r="AC189" s="1069"/>
      <c r="AD189" s="1069"/>
    </row>
    <row r="190" spans="1:30" ht="15" customHeight="1" x14ac:dyDescent="0.25">
      <c r="A190" s="1118">
        <v>19</v>
      </c>
      <c r="B190" s="1133" t="s">
        <v>585</v>
      </c>
      <c r="C190" s="1200" t="s">
        <v>586</v>
      </c>
      <c r="D190" s="1120" t="e">
        <f>SUMIF('[6]OUTAGE_NR-1_Septmber-17'!$C$13:$C$293,"="&amp;VLOOKUP($C190,'[6]OUTAGE_NR-1_Septmber-17'!$C$13:$I$293,1,FALSE),'[6]OUTAGE_NR-1_Septmber-17'!F$13:F$293)</f>
        <v>#VALUE!</v>
      </c>
      <c r="E190" s="1120" t="e">
        <f>SUMIF('[6]OUTAGE_NR-1_Septmber-17'!$C$13:$C$293,"="&amp;VLOOKUP($C190,'[6]OUTAGE_NR-1_Septmber-17'!$C$13:$I$293,1,FALSE),'[6]OUTAGE_NR-1_Septmber-17'!G$13:G$293)</f>
        <v>#VALUE!</v>
      </c>
      <c r="F190" s="1120" t="e">
        <f>SUMIF('[6]OUTAGE_NR-1_Septmber-17'!$C$13:$C$293,"="&amp;VLOOKUP($C190,'[6]OUTAGE_NR-1_Septmber-17'!$C$13:$I$293,1,FALSE),'[6]OUTAGE_NR-1_Septmber-17'!H$13:H$293)</f>
        <v>#VALUE!</v>
      </c>
      <c r="G190" s="1120" t="e">
        <f>SUMIF('[6]OUTAGE_NR-1_Septmber-17'!$C$13:$C$293,"="&amp;VLOOKUP($C190,'[6]OUTAGE_NR-1_Septmber-17'!$C$13:$I$293,1,FALSE),'[6]OUTAGE_NR-1_Septmber-17'!I$13:I$293)</f>
        <v>#VALUE!</v>
      </c>
      <c r="H190" s="1121" t="e">
        <f t="shared" si="20"/>
        <v>#VALUE!</v>
      </c>
      <c r="I190" s="511">
        <v>500</v>
      </c>
      <c r="J190" s="242"/>
      <c r="K190" s="243">
        <f t="shared" si="21"/>
        <v>500</v>
      </c>
      <c r="L190" s="1122" t="e">
        <f t="shared" si="22"/>
        <v>#VALUE!</v>
      </c>
      <c r="M190" s="1122" t="e">
        <f t="shared" si="23"/>
        <v>#VALUE!</v>
      </c>
      <c r="R190" s="1069"/>
      <c r="S190" s="1069"/>
      <c r="T190" s="1069"/>
      <c r="U190" s="1069"/>
      <c r="V190" s="1069"/>
      <c r="W190" s="1069"/>
      <c r="X190" s="1069"/>
      <c r="Y190" s="1069"/>
      <c r="Z190" s="1069"/>
      <c r="AA190" s="1069"/>
      <c r="AB190" s="1069"/>
      <c r="AC190" s="1069"/>
      <c r="AD190" s="1069"/>
    </row>
    <row r="191" spans="1:30" ht="15" customHeight="1" x14ac:dyDescent="0.25">
      <c r="A191" s="1118">
        <v>20</v>
      </c>
      <c r="B191" s="596" t="s">
        <v>560</v>
      </c>
      <c r="C191" s="1166" t="s">
        <v>561</v>
      </c>
      <c r="D191" s="1120" t="e">
        <f>SUMIF('[6]OUTAGE_NR-1_Septmber-17'!$C$13:$C$293,"="&amp;VLOOKUP($C191,'[6]OUTAGE_NR-1_Septmber-17'!$C$13:$I$293,1,FALSE),'[6]OUTAGE_NR-1_Septmber-17'!F$13:F$293)</f>
        <v>#VALUE!</v>
      </c>
      <c r="E191" s="1120" t="e">
        <f>SUMIF('[6]OUTAGE_NR-1_Septmber-17'!$C$13:$C$293,"="&amp;VLOOKUP($C191,'[6]OUTAGE_NR-1_Septmber-17'!$C$13:$I$293,1,FALSE),'[6]OUTAGE_NR-1_Septmber-17'!G$13:G$293)</f>
        <v>#VALUE!</v>
      </c>
      <c r="F191" s="1120" t="e">
        <f>SUMIF('[6]OUTAGE_NR-1_Septmber-17'!$C$13:$C$293,"="&amp;VLOOKUP($C191,'[6]OUTAGE_NR-1_Septmber-17'!$C$13:$I$293,1,FALSE),'[6]OUTAGE_NR-1_Septmber-17'!H$13:H$293)</f>
        <v>#VALUE!</v>
      </c>
      <c r="G191" s="1120" t="e">
        <f>SUMIF('[6]OUTAGE_NR-1_Septmber-17'!$C$13:$C$293,"="&amp;VLOOKUP($C191,'[6]OUTAGE_NR-1_Septmber-17'!$C$13:$I$293,1,FALSE),'[6]OUTAGE_NR-1_Septmber-17'!I$13:I$293)</f>
        <v>#VALUE!</v>
      </c>
      <c r="H191" s="1121" t="e">
        <f t="shared" si="20"/>
        <v>#VALUE!</v>
      </c>
      <c r="I191" s="495">
        <v>315</v>
      </c>
      <c r="J191" s="242"/>
      <c r="K191" s="243">
        <f t="shared" si="21"/>
        <v>315</v>
      </c>
      <c r="L191" s="1122" t="e">
        <f t="shared" si="22"/>
        <v>#VALUE!</v>
      </c>
      <c r="M191" s="1122" t="e">
        <f t="shared" si="23"/>
        <v>#VALUE!</v>
      </c>
      <c r="R191" s="1069"/>
      <c r="S191" s="1069"/>
      <c r="T191" s="1069"/>
      <c r="U191" s="1069"/>
      <c r="V191" s="1069"/>
      <c r="W191" s="1069"/>
      <c r="X191" s="1069"/>
      <c r="Y191" s="1069"/>
      <c r="Z191" s="1069"/>
      <c r="AA191" s="1069"/>
      <c r="AB191" s="1069"/>
      <c r="AC191" s="1069"/>
      <c r="AD191" s="1069"/>
    </row>
    <row r="192" spans="1:30" ht="15" customHeight="1" x14ac:dyDescent="0.25">
      <c r="A192" s="1118">
        <v>21</v>
      </c>
      <c r="B192" s="596" t="s">
        <v>562</v>
      </c>
      <c r="C192" s="1166" t="s">
        <v>563</v>
      </c>
      <c r="D192" s="1120" t="e">
        <f>SUMIF('[6]OUTAGE_NR-1_Septmber-17'!$C$13:$C$293,"="&amp;VLOOKUP($C192,'[6]OUTAGE_NR-1_Septmber-17'!$C$13:$I$293,1,FALSE),'[6]OUTAGE_NR-1_Septmber-17'!F$13:F$293)</f>
        <v>#VALUE!</v>
      </c>
      <c r="E192" s="1120" t="e">
        <f>SUMIF('[6]OUTAGE_NR-1_Septmber-17'!$C$13:$C$293,"="&amp;VLOOKUP($C192,'[6]OUTAGE_NR-1_Septmber-17'!$C$13:$I$293,1,FALSE),'[6]OUTAGE_NR-1_Septmber-17'!G$13:G$293)</f>
        <v>#VALUE!</v>
      </c>
      <c r="F192" s="1120" t="e">
        <f>SUMIF('[6]OUTAGE_NR-1_Septmber-17'!$C$13:$C$293,"="&amp;VLOOKUP($C192,'[6]OUTAGE_NR-1_Septmber-17'!$C$13:$I$293,1,FALSE),'[6]OUTAGE_NR-1_Septmber-17'!H$13:H$293)</f>
        <v>#VALUE!</v>
      </c>
      <c r="G192" s="1120" t="e">
        <f>SUMIF('[6]OUTAGE_NR-1_Septmber-17'!$C$13:$C$293,"="&amp;VLOOKUP($C192,'[6]OUTAGE_NR-1_Septmber-17'!$C$13:$I$293,1,FALSE),'[6]OUTAGE_NR-1_Septmber-17'!I$13:I$293)</f>
        <v>#VALUE!</v>
      </c>
      <c r="H192" s="1121" t="e">
        <f t="shared" si="20"/>
        <v>#VALUE!</v>
      </c>
      <c r="I192" s="495">
        <v>315</v>
      </c>
      <c r="J192" s="242"/>
      <c r="K192" s="243">
        <f t="shared" si="21"/>
        <v>315</v>
      </c>
      <c r="L192" s="1122" t="e">
        <f t="shared" si="22"/>
        <v>#VALUE!</v>
      </c>
      <c r="M192" s="1122" t="e">
        <f t="shared" si="23"/>
        <v>#VALUE!</v>
      </c>
      <c r="R192" s="1069"/>
      <c r="S192" s="1069"/>
      <c r="T192" s="1069"/>
      <c r="U192" s="1069"/>
      <c r="V192" s="1069"/>
      <c r="W192" s="1069"/>
      <c r="X192" s="1069"/>
      <c r="Y192" s="1069"/>
      <c r="Z192" s="1069"/>
      <c r="AA192" s="1069"/>
      <c r="AB192" s="1069"/>
      <c r="AC192" s="1069"/>
      <c r="AD192" s="1069"/>
    </row>
    <row r="193" spans="1:30" ht="15" customHeight="1" x14ac:dyDescent="0.25">
      <c r="A193" s="1118">
        <v>22</v>
      </c>
      <c r="B193" s="596" t="s">
        <v>375</v>
      </c>
      <c r="C193" s="1166" t="s">
        <v>376</v>
      </c>
      <c r="D193" s="1120" t="e">
        <f>SUMIF('[6]OUTAGE_NR-1_Septmber-17'!$C$13:$C$293,"="&amp;VLOOKUP($C193,'[6]OUTAGE_NR-1_Septmber-17'!$C$13:$I$293,1,FALSE),'[6]OUTAGE_NR-1_Septmber-17'!F$13:F$293)</f>
        <v>#VALUE!</v>
      </c>
      <c r="E193" s="1120" t="e">
        <f>SUMIF('[6]OUTAGE_NR-1_Septmber-17'!$C$13:$C$293,"="&amp;VLOOKUP($C193,'[6]OUTAGE_NR-1_Septmber-17'!$C$13:$I$293,1,FALSE),'[6]OUTAGE_NR-1_Septmber-17'!G$13:G$293)</f>
        <v>#VALUE!</v>
      </c>
      <c r="F193" s="1120" t="e">
        <f>SUMIF('[6]OUTAGE_NR-1_Septmber-17'!$C$13:$C$293,"="&amp;VLOOKUP($C193,'[6]OUTAGE_NR-1_Septmber-17'!$C$13:$I$293,1,FALSE),'[6]OUTAGE_NR-1_Septmber-17'!H$13:H$293)</f>
        <v>#VALUE!</v>
      </c>
      <c r="G193" s="1120" t="e">
        <f>SUMIF('[6]OUTAGE_NR-1_Septmber-17'!$C$13:$C$293,"="&amp;VLOOKUP($C193,'[6]OUTAGE_NR-1_Septmber-17'!$C$13:$I$293,1,FALSE),'[6]OUTAGE_NR-1_Septmber-17'!I$13:I$293)</f>
        <v>#VALUE!</v>
      </c>
      <c r="H193" s="1121" t="e">
        <f t="shared" si="20"/>
        <v>#VALUE!</v>
      </c>
      <c r="I193" s="495">
        <v>315</v>
      </c>
      <c r="J193" s="242"/>
      <c r="K193" s="243">
        <f t="shared" si="21"/>
        <v>315</v>
      </c>
      <c r="L193" s="1122" t="e">
        <f t="shared" si="22"/>
        <v>#VALUE!</v>
      </c>
      <c r="M193" s="1122" t="e">
        <f t="shared" si="23"/>
        <v>#VALUE!</v>
      </c>
      <c r="R193" s="1069"/>
      <c r="S193" s="1069"/>
      <c r="T193" s="1069"/>
      <c r="U193" s="1069"/>
      <c r="V193" s="1069"/>
      <c r="W193" s="1069"/>
      <c r="X193" s="1069"/>
      <c r="Y193" s="1069"/>
      <c r="Z193" s="1069"/>
      <c r="AA193" s="1069"/>
      <c r="AB193" s="1069"/>
      <c r="AC193" s="1069"/>
      <c r="AD193" s="1069"/>
    </row>
    <row r="194" spans="1:30" ht="15" customHeight="1" x14ac:dyDescent="0.25">
      <c r="A194" s="1118">
        <v>23</v>
      </c>
      <c r="B194" s="596" t="s">
        <v>377</v>
      </c>
      <c r="C194" s="1166" t="s">
        <v>651</v>
      </c>
      <c r="D194" s="1120" t="e">
        <f>SUMIF('[6]OUTAGE_NR-1_Septmber-17'!$C$13:$C$293,"="&amp;VLOOKUP($C194,'[6]OUTAGE_NR-1_Septmber-17'!$C$13:$I$293,1,FALSE),'[6]OUTAGE_NR-1_Septmber-17'!F$13:F$293)</f>
        <v>#VALUE!</v>
      </c>
      <c r="E194" s="1120" t="e">
        <f>SUMIF('[6]OUTAGE_NR-1_Septmber-17'!$C$13:$C$293,"="&amp;VLOOKUP($C194,'[6]OUTAGE_NR-1_Septmber-17'!$C$13:$I$293,1,FALSE),'[6]OUTAGE_NR-1_Septmber-17'!G$13:G$293)</f>
        <v>#VALUE!</v>
      </c>
      <c r="F194" s="1120" t="e">
        <f>SUMIF('[6]OUTAGE_NR-1_Septmber-17'!$C$13:$C$293,"="&amp;VLOOKUP($C194,'[6]OUTAGE_NR-1_Septmber-17'!$C$13:$I$293,1,FALSE),'[6]OUTAGE_NR-1_Septmber-17'!H$13:H$293)</f>
        <v>#VALUE!</v>
      </c>
      <c r="G194" s="1120" t="e">
        <f>SUMIF('[6]OUTAGE_NR-1_Septmber-17'!$C$13:$C$293,"="&amp;VLOOKUP($C194,'[6]OUTAGE_NR-1_Septmber-17'!$C$13:$I$293,1,FALSE),'[6]OUTAGE_NR-1_Septmber-17'!I$13:I$293)</f>
        <v>#VALUE!</v>
      </c>
      <c r="H194" s="1121" t="e">
        <f t="shared" si="20"/>
        <v>#VALUE!</v>
      </c>
      <c r="I194" s="495">
        <v>315</v>
      </c>
      <c r="J194" s="242"/>
      <c r="K194" s="243">
        <f t="shared" si="21"/>
        <v>315</v>
      </c>
      <c r="L194" s="1122" t="e">
        <f t="shared" si="22"/>
        <v>#VALUE!</v>
      </c>
      <c r="M194" s="1122" t="e">
        <f t="shared" si="23"/>
        <v>#VALUE!</v>
      </c>
      <c r="R194" s="1069"/>
      <c r="S194" s="1069"/>
      <c r="T194" s="1069"/>
      <c r="U194" s="1069"/>
      <c r="V194" s="1069"/>
      <c r="W194" s="1069"/>
      <c r="X194" s="1069"/>
      <c r="Y194" s="1069"/>
      <c r="Z194" s="1069"/>
      <c r="AA194" s="1069"/>
      <c r="AB194" s="1069"/>
      <c r="AC194" s="1069"/>
      <c r="AD194" s="1069"/>
    </row>
    <row r="195" spans="1:30" s="1144" customFormat="1" ht="15" customHeight="1" x14ac:dyDescent="0.25">
      <c r="A195" s="1118">
        <v>24</v>
      </c>
      <c r="B195" s="1133" t="s">
        <v>601</v>
      </c>
      <c r="C195" s="1200" t="s">
        <v>600</v>
      </c>
      <c r="D195" s="1135" t="e">
        <f>SUMIF('[6]OUTAGE_NR-1_Septmber-17'!$C$13:$C$293,"="&amp;VLOOKUP($C195,'[6]OUTAGE_NR-1_Septmber-17'!$C$13:$I$293,1,FALSE),'[6]OUTAGE_NR-1_Septmber-17'!F$13:F$293)</f>
        <v>#VALUE!</v>
      </c>
      <c r="E195" s="1135" t="e">
        <f>SUMIF('[6]OUTAGE_NR-1_Septmber-17'!$C$13:$C$293,"="&amp;VLOOKUP($C195,'[6]OUTAGE_NR-1_Septmber-17'!$C$13:$I$293,1,FALSE),'[6]OUTAGE_NR-1_Septmber-17'!G$13:G$293)</f>
        <v>#VALUE!</v>
      </c>
      <c r="F195" s="1135" t="e">
        <f>SUMIF('[6]OUTAGE_NR-1_Septmber-17'!$C$13:$C$293,"="&amp;VLOOKUP($C195,'[6]OUTAGE_NR-1_Septmber-17'!$C$13:$I$293,1,FALSE),'[6]OUTAGE_NR-1_Septmber-17'!H$13:H$293)</f>
        <v>#VALUE!</v>
      </c>
      <c r="G195" s="1135" t="e">
        <f>SUMIF('[6]OUTAGE_NR-1_Septmber-17'!$C$13:$C$293,"="&amp;VLOOKUP($C195,'[6]OUTAGE_NR-1_Septmber-17'!$C$13:$I$293,1,FALSE),'[6]OUTAGE_NR-1_Septmber-17'!I$13:I$293)</f>
        <v>#VALUE!</v>
      </c>
      <c r="H195" s="1136" t="e">
        <f>$N$18-(((E195+F195)*24))</f>
        <v>#VALUE!</v>
      </c>
      <c r="I195" s="511">
        <v>500</v>
      </c>
      <c r="J195" s="1138"/>
      <c r="K195" s="1139">
        <f>I195</f>
        <v>500</v>
      </c>
      <c r="L195" s="1140" t="e">
        <f>(K195*(H195-D195*24))/H195</f>
        <v>#VALUE!</v>
      </c>
      <c r="M195" s="1140" t="e">
        <f>(L195/K195)*100</f>
        <v>#VALUE!</v>
      </c>
      <c r="N195" s="1142"/>
      <c r="O195" s="1142"/>
      <c r="P195" s="1142"/>
      <c r="Q195" s="1142"/>
      <c r="R195" s="1143"/>
      <c r="S195" s="1143"/>
      <c r="T195" s="1143"/>
      <c r="U195" s="1143"/>
      <c r="V195" s="1143"/>
      <c r="W195" s="1143"/>
      <c r="X195" s="1143"/>
      <c r="Y195" s="1143"/>
      <c r="Z195" s="1143"/>
      <c r="AA195" s="1143"/>
      <c r="AB195" s="1143"/>
      <c r="AC195" s="1143"/>
      <c r="AD195" s="1143"/>
    </row>
    <row r="196" spans="1:30" ht="15" customHeight="1" x14ac:dyDescent="0.25">
      <c r="A196" s="1118">
        <v>25</v>
      </c>
      <c r="B196" s="596" t="s">
        <v>379</v>
      </c>
      <c r="C196" s="1166" t="s">
        <v>652</v>
      </c>
      <c r="D196" s="1120" t="e">
        <f>SUMIF('[6]OUTAGE_NR-1_Septmber-17'!$C$13:$C$293,"="&amp;VLOOKUP($C196,'[6]OUTAGE_NR-1_Septmber-17'!$C$13:$I$293,1,FALSE),'[6]OUTAGE_NR-1_Septmber-17'!F$13:F$293)</f>
        <v>#VALUE!</v>
      </c>
      <c r="E196" s="1120" t="e">
        <f>SUMIF('[6]OUTAGE_NR-1_Septmber-17'!$C$13:$C$293,"="&amp;VLOOKUP($C196,'[6]OUTAGE_NR-1_Septmber-17'!$C$13:$I$293,1,FALSE),'[6]OUTAGE_NR-1_Septmber-17'!G$13:G$293)</f>
        <v>#VALUE!</v>
      </c>
      <c r="F196" s="1120" t="e">
        <f>SUMIF('[6]OUTAGE_NR-1_Septmber-17'!$C$13:$C$293,"="&amp;VLOOKUP($C196,'[6]OUTAGE_NR-1_Septmber-17'!$C$13:$I$293,1,FALSE),'[6]OUTAGE_NR-1_Septmber-17'!H$13:H$293)</f>
        <v>#VALUE!</v>
      </c>
      <c r="G196" s="1120" t="e">
        <f>SUMIF('[6]OUTAGE_NR-1_Septmber-17'!$C$13:$C$293,"="&amp;VLOOKUP($C196,'[6]OUTAGE_NR-1_Septmber-17'!$C$13:$I$293,1,FALSE),'[6]OUTAGE_NR-1_Septmber-17'!I$13:I$293)</f>
        <v>#VALUE!</v>
      </c>
      <c r="H196" s="1121" t="e">
        <f t="shared" si="20"/>
        <v>#VALUE!</v>
      </c>
      <c r="I196" s="495">
        <v>315</v>
      </c>
      <c r="J196" s="242"/>
      <c r="K196" s="243">
        <f t="shared" si="21"/>
        <v>315</v>
      </c>
      <c r="L196" s="1122" t="e">
        <f t="shared" si="22"/>
        <v>#VALUE!</v>
      </c>
      <c r="M196" s="1122" t="e">
        <f t="shared" si="23"/>
        <v>#VALUE!</v>
      </c>
      <c r="R196" s="1069"/>
      <c r="S196" s="1069"/>
      <c r="T196" s="1069"/>
      <c r="U196" s="1069"/>
      <c r="V196" s="1069"/>
      <c r="W196" s="1069"/>
      <c r="X196" s="1069"/>
      <c r="Y196" s="1069"/>
      <c r="Z196" s="1069"/>
      <c r="AA196" s="1069"/>
      <c r="AB196" s="1069"/>
      <c r="AC196" s="1069"/>
      <c r="AD196" s="1069"/>
    </row>
    <row r="197" spans="1:30" ht="15" customHeight="1" x14ac:dyDescent="0.25">
      <c r="A197" s="1118">
        <v>26</v>
      </c>
      <c r="B197" s="596" t="s">
        <v>383</v>
      </c>
      <c r="C197" s="1166" t="s">
        <v>382</v>
      </c>
      <c r="D197" s="1120" t="e">
        <f>SUMIF('[6]OUTAGE_NR-1_Septmber-17'!$C$13:$C$293,"="&amp;VLOOKUP($C197,'[6]OUTAGE_NR-1_Septmber-17'!$C$13:$I$293,1,FALSE),'[6]OUTAGE_NR-1_Septmber-17'!F$13:F$293)</f>
        <v>#VALUE!</v>
      </c>
      <c r="E197" s="1120" t="e">
        <f>SUMIF('[6]OUTAGE_NR-1_Septmber-17'!$C$13:$C$293,"="&amp;VLOOKUP($C197,'[6]OUTAGE_NR-1_Septmber-17'!$C$13:$I$293,1,FALSE),'[6]OUTAGE_NR-1_Septmber-17'!G$13:G$293)</f>
        <v>#VALUE!</v>
      </c>
      <c r="F197" s="1120" t="e">
        <f>SUMIF('[6]OUTAGE_NR-1_Septmber-17'!$C$13:$C$293,"="&amp;VLOOKUP($C197,'[6]OUTAGE_NR-1_Septmber-17'!$C$13:$I$293,1,FALSE),'[6]OUTAGE_NR-1_Septmber-17'!H$13:H$293)</f>
        <v>#VALUE!</v>
      </c>
      <c r="G197" s="1120" t="e">
        <f>SUMIF('[6]OUTAGE_NR-1_Septmber-17'!$C$13:$C$293,"="&amp;VLOOKUP($C197,'[6]OUTAGE_NR-1_Septmber-17'!$C$13:$I$293,1,FALSE),'[6]OUTAGE_NR-1_Septmber-17'!I$13:I$293)</f>
        <v>#VALUE!</v>
      </c>
      <c r="H197" s="1121" t="e">
        <f t="shared" si="20"/>
        <v>#VALUE!</v>
      </c>
      <c r="I197" s="495">
        <v>315</v>
      </c>
      <c r="J197" s="242"/>
      <c r="K197" s="243">
        <f t="shared" si="21"/>
        <v>315</v>
      </c>
      <c r="L197" s="1122" t="e">
        <f t="shared" si="22"/>
        <v>#VALUE!</v>
      </c>
      <c r="M197" s="1122" t="e">
        <f t="shared" si="23"/>
        <v>#VALUE!</v>
      </c>
      <c r="R197" s="1069"/>
      <c r="S197" s="1069"/>
      <c r="T197" s="1069"/>
      <c r="U197" s="1069"/>
      <c r="V197" s="1069"/>
      <c r="W197" s="1069"/>
      <c r="X197" s="1069"/>
      <c r="Y197" s="1069"/>
      <c r="Z197" s="1069"/>
      <c r="AA197" s="1069"/>
      <c r="AB197" s="1069"/>
      <c r="AC197" s="1069"/>
      <c r="AD197" s="1069"/>
    </row>
    <row r="198" spans="1:30" ht="15" customHeight="1" x14ac:dyDescent="0.25">
      <c r="A198" s="1118">
        <v>27</v>
      </c>
      <c r="B198" s="596" t="s">
        <v>381</v>
      </c>
      <c r="C198" s="1166" t="s">
        <v>653</v>
      </c>
      <c r="D198" s="1120" t="e">
        <f>SUMIF('[6]OUTAGE_NR-1_Septmber-17'!$C$13:$C$293,"="&amp;VLOOKUP($C198,'[6]OUTAGE_NR-1_Septmber-17'!$C$13:$I$293,1,FALSE),'[6]OUTAGE_NR-1_Septmber-17'!F$13:F$293)</f>
        <v>#VALUE!</v>
      </c>
      <c r="E198" s="1120" t="e">
        <f>SUMIF('[6]OUTAGE_NR-1_Septmber-17'!$C$13:$C$293,"="&amp;VLOOKUP($C198,'[6]OUTAGE_NR-1_Septmber-17'!$C$13:$I$293,1,FALSE),'[6]OUTAGE_NR-1_Septmber-17'!G$13:G$293)</f>
        <v>#VALUE!</v>
      </c>
      <c r="F198" s="1120" t="e">
        <f>SUMIF('[6]OUTAGE_NR-1_Septmber-17'!$C$13:$C$293,"="&amp;VLOOKUP($C198,'[6]OUTAGE_NR-1_Septmber-17'!$C$13:$I$293,1,FALSE),'[6]OUTAGE_NR-1_Septmber-17'!H$13:H$293)</f>
        <v>#VALUE!</v>
      </c>
      <c r="G198" s="1120" t="e">
        <f>SUMIF('[6]OUTAGE_NR-1_Septmber-17'!$C$13:$C$293,"="&amp;VLOOKUP($C198,'[6]OUTAGE_NR-1_Septmber-17'!$C$13:$I$293,1,FALSE),'[6]OUTAGE_NR-1_Septmber-17'!I$13:I$293)</f>
        <v>#VALUE!</v>
      </c>
      <c r="H198" s="1121" t="e">
        <f t="shared" si="20"/>
        <v>#VALUE!</v>
      </c>
      <c r="I198" s="495">
        <v>315</v>
      </c>
      <c r="J198" s="242"/>
      <c r="K198" s="243">
        <f t="shared" si="21"/>
        <v>315</v>
      </c>
      <c r="L198" s="1122" t="e">
        <f t="shared" si="22"/>
        <v>#VALUE!</v>
      </c>
      <c r="M198" s="1122" t="e">
        <f t="shared" si="23"/>
        <v>#VALUE!</v>
      </c>
      <c r="R198" s="1069"/>
      <c r="S198" s="1069"/>
      <c r="T198" s="1069"/>
      <c r="U198" s="1069"/>
      <c r="V198" s="1069"/>
      <c r="W198" s="1069"/>
      <c r="X198" s="1069"/>
      <c r="Y198" s="1069"/>
      <c r="Z198" s="1069"/>
      <c r="AA198" s="1069"/>
      <c r="AB198" s="1069"/>
      <c r="AC198" s="1069"/>
      <c r="AD198" s="1069"/>
    </row>
    <row r="199" spans="1:30" ht="15" customHeight="1" x14ac:dyDescent="0.25">
      <c r="A199" s="1118">
        <v>28</v>
      </c>
      <c r="B199" s="596" t="s">
        <v>385</v>
      </c>
      <c r="C199" s="1166" t="s">
        <v>654</v>
      </c>
      <c r="D199" s="1120" t="e">
        <f>SUMIF('[6]OUTAGE_NR-1_Septmber-17'!$C$13:$C$293,"="&amp;VLOOKUP($C199,'[6]OUTAGE_NR-1_Septmber-17'!$C$13:$I$293,1,FALSE),'[6]OUTAGE_NR-1_Septmber-17'!F$13:F$293)</f>
        <v>#VALUE!</v>
      </c>
      <c r="E199" s="1120" t="e">
        <f>SUMIF('[6]OUTAGE_NR-1_Septmber-17'!$C$13:$C$293,"="&amp;VLOOKUP($C199,'[6]OUTAGE_NR-1_Septmber-17'!$C$13:$I$293,1,FALSE),'[6]OUTAGE_NR-1_Septmber-17'!G$13:G$293)</f>
        <v>#VALUE!</v>
      </c>
      <c r="F199" s="1120" t="e">
        <f>SUMIF('[6]OUTAGE_NR-1_Septmber-17'!$C$13:$C$293,"="&amp;VLOOKUP($C199,'[6]OUTAGE_NR-1_Septmber-17'!$C$13:$I$293,1,FALSE),'[6]OUTAGE_NR-1_Septmber-17'!H$13:H$293)</f>
        <v>#VALUE!</v>
      </c>
      <c r="G199" s="1120" t="e">
        <f>SUMIF('[6]OUTAGE_NR-1_Septmber-17'!$C$13:$C$293,"="&amp;VLOOKUP($C199,'[6]OUTAGE_NR-1_Septmber-17'!$C$13:$I$293,1,FALSE),'[6]OUTAGE_NR-1_Septmber-17'!I$13:I$293)</f>
        <v>#VALUE!</v>
      </c>
      <c r="H199" s="1121" t="e">
        <f t="shared" si="20"/>
        <v>#VALUE!</v>
      </c>
      <c r="I199" s="511">
        <v>500</v>
      </c>
      <c r="J199" s="1201"/>
      <c r="K199" s="243">
        <f t="shared" si="21"/>
        <v>500</v>
      </c>
      <c r="L199" s="1122" t="e">
        <f t="shared" si="22"/>
        <v>#VALUE!</v>
      </c>
      <c r="M199" s="1122" t="e">
        <f t="shared" si="23"/>
        <v>#VALUE!</v>
      </c>
      <c r="R199" s="1069"/>
      <c r="S199" s="1069"/>
      <c r="T199" s="1069"/>
      <c r="U199" s="1069"/>
      <c r="V199" s="1069"/>
      <c r="W199" s="1069"/>
      <c r="X199" s="1069"/>
      <c r="Y199" s="1069"/>
      <c r="Z199" s="1069"/>
      <c r="AA199" s="1069"/>
      <c r="AB199" s="1069"/>
      <c r="AC199" s="1069"/>
      <c r="AD199" s="1069"/>
    </row>
    <row r="200" spans="1:30" ht="15" customHeight="1" x14ac:dyDescent="0.25">
      <c r="A200" s="1118">
        <v>29</v>
      </c>
      <c r="B200" s="596" t="s">
        <v>387</v>
      </c>
      <c r="C200" s="1166" t="s">
        <v>388</v>
      </c>
      <c r="D200" s="1120" t="e">
        <f>SUMIF('[6]OUTAGE_NR-1_Septmber-17'!$C$13:$C$293,"="&amp;VLOOKUP($C200,'[6]OUTAGE_NR-1_Septmber-17'!$C$13:$I$293,1,FALSE),'[6]OUTAGE_NR-1_Septmber-17'!F$13:F$293)</f>
        <v>#VALUE!</v>
      </c>
      <c r="E200" s="1120" t="e">
        <f>SUMIF('[6]OUTAGE_NR-1_Septmber-17'!$C$13:$C$293,"="&amp;VLOOKUP($C200,'[6]OUTAGE_NR-1_Septmber-17'!$C$13:$I$293,1,FALSE),'[6]OUTAGE_NR-1_Septmber-17'!G$13:G$293)</f>
        <v>#VALUE!</v>
      </c>
      <c r="F200" s="1120" t="e">
        <f>SUMIF('[6]OUTAGE_NR-1_Septmber-17'!$C$13:$C$293,"="&amp;VLOOKUP($C200,'[6]OUTAGE_NR-1_Septmber-17'!$C$13:$I$293,1,FALSE),'[6]OUTAGE_NR-1_Septmber-17'!H$13:H$293)</f>
        <v>#VALUE!</v>
      </c>
      <c r="G200" s="1120" t="e">
        <f>SUMIF('[6]OUTAGE_NR-1_Septmber-17'!$C$13:$C$293,"="&amp;VLOOKUP($C200,'[6]OUTAGE_NR-1_Septmber-17'!$C$13:$I$293,1,FALSE),'[6]OUTAGE_NR-1_Septmber-17'!I$13:I$293)</f>
        <v>#VALUE!</v>
      </c>
      <c r="H200" s="1121" t="e">
        <f t="shared" si="20"/>
        <v>#VALUE!</v>
      </c>
      <c r="I200" s="511">
        <v>500</v>
      </c>
      <c r="J200" s="1201"/>
      <c r="K200" s="243">
        <f t="shared" si="21"/>
        <v>500</v>
      </c>
      <c r="L200" s="1122" t="e">
        <f t="shared" si="22"/>
        <v>#VALUE!</v>
      </c>
      <c r="M200" s="1122" t="e">
        <f t="shared" si="23"/>
        <v>#VALUE!</v>
      </c>
      <c r="R200" s="1069"/>
      <c r="S200" s="1069"/>
      <c r="T200" s="1069"/>
      <c r="U200" s="1069"/>
      <c r="V200" s="1069"/>
      <c r="W200" s="1069"/>
      <c r="X200" s="1069"/>
      <c r="Y200" s="1069"/>
      <c r="Z200" s="1069"/>
      <c r="AA200" s="1069"/>
      <c r="AB200" s="1069"/>
      <c r="AC200" s="1069"/>
      <c r="AD200" s="1069"/>
    </row>
    <row r="201" spans="1:30" ht="15" customHeight="1" x14ac:dyDescent="0.25">
      <c r="A201" s="1118">
        <v>30</v>
      </c>
      <c r="B201" s="596" t="s">
        <v>389</v>
      </c>
      <c r="C201" s="1166" t="s">
        <v>655</v>
      </c>
      <c r="D201" s="1120" t="e">
        <f>SUMIF('[6]OUTAGE_NR-1_Septmber-17'!$C$13:$C$293,"="&amp;VLOOKUP($C201,'[6]OUTAGE_NR-1_Septmber-17'!$C$13:$I$293,1,FALSE),'[6]OUTAGE_NR-1_Septmber-17'!F$13:F$293)</f>
        <v>#VALUE!</v>
      </c>
      <c r="E201" s="1120" t="e">
        <f>SUMIF('[6]OUTAGE_NR-1_Septmber-17'!$C$13:$C$293,"="&amp;VLOOKUP($C201,'[6]OUTAGE_NR-1_Septmber-17'!$C$13:$I$293,1,FALSE),'[6]OUTAGE_NR-1_Septmber-17'!G$13:G$293)</f>
        <v>#VALUE!</v>
      </c>
      <c r="F201" s="1120" t="e">
        <f>SUMIF('[6]OUTAGE_NR-1_Septmber-17'!$C$13:$C$293,"="&amp;VLOOKUP($C201,'[6]OUTAGE_NR-1_Septmber-17'!$C$13:$I$293,1,FALSE),'[6]OUTAGE_NR-1_Septmber-17'!H$13:H$293)</f>
        <v>#VALUE!</v>
      </c>
      <c r="G201" s="1120" t="e">
        <f>SUMIF('[6]OUTAGE_NR-1_Septmber-17'!$C$13:$C$293,"="&amp;VLOOKUP($C201,'[6]OUTAGE_NR-1_Septmber-17'!$C$13:$I$293,1,FALSE),'[6]OUTAGE_NR-1_Septmber-17'!I$13:I$293)</f>
        <v>#VALUE!</v>
      </c>
      <c r="H201" s="1121" t="e">
        <f t="shared" si="20"/>
        <v>#VALUE!</v>
      </c>
      <c r="I201" s="511">
        <v>500</v>
      </c>
      <c r="J201" s="242"/>
      <c r="K201" s="243">
        <f t="shared" si="21"/>
        <v>500</v>
      </c>
      <c r="L201" s="1122" t="e">
        <f t="shared" si="22"/>
        <v>#VALUE!</v>
      </c>
      <c r="M201" s="1122" t="e">
        <f t="shared" si="23"/>
        <v>#VALUE!</v>
      </c>
      <c r="R201" s="1069"/>
      <c r="S201" s="1069"/>
      <c r="T201" s="1069"/>
      <c r="U201" s="1069"/>
      <c r="V201" s="1069"/>
      <c r="W201" s="1069"/>
      <c r="X201" s="1069"/>
      <c r="Y201" s="1069"/>
      <c r="Z201" s="1069"/>
      <c r="AA201" s="1069"/>
      <c r="AB201" s="1069"/>
      <c r="AC201" s="1069"/>
      <c r="AD201" s="1069"/>
    </row>
    <row r="202" spans="1:30" ht="15" customHeight="1" x14ac:dyDescent="0.25">
      <c r="A202" s="1118">
        <v>31</v>
      </c>
      <c r="B202" s="596" t="s">
        <v>391</v>
      </c>
      <c r="C202" s="1166" t="s">
        <v>656</v>
      </c>
      <c r="D202" s="1120" t="e">
        <f>SUMIF('[6]OUTAGE_NR-1_Septmber-17'!$C$13:$C$293,"="&amp;VLOOKUP($C202,'[6]OUTAGE_NR-1_Septmber-17'!$C$13:$I$293,1,FALSE),'[6]OUTAGE_NR-1_Septmber-17'!F$13:F$293)</f>
        <v>#VALUE!</v>
      </c>
      <c r="E202" s="1120" t="e">
        <f>SUMIF('[6]OUTAGE_NR-1_Septmber-17'!$C$13:$C$293,"="&amp;VLOOKUP($C202,'[6]OUTAGE_NR-1_Septmber-17'!$C$13:$I$293,1,FALSE),'[6]OUTAGE_NR-1_Septmber-17'!G$13:G$293)</f>
        <v>#VALUE!</v>
      </c>
      <c r="F202" s="1120" t="e">
        <f>SUMIF('[6]OUTAGE_NR-1_Septmber-17'!$C$13:$C$293,"="&amp;VLOOKUP($C202,'[6]OUTAGE_NR-1_Septmber-17'!$C$13:$I$293,1,FALSE),'[6]OUTAGE_NR-1_Septmber-17'!H$13:H$293)</f>
        <v>#VALUE!</v>
      </c>
      <c r="G202" s="1120" t="e">
        <f>SUMIF('[6]OUTAGE_NR-1_Septmber-17'!$C$13:$C$293,"="&amp;VLOOKUP($C202,'[6]OUTAGE_NR-1_Septmber-17'!$C$13:$I$293,1,FALSE),'[6]OUTAGE_NR-1_Septmber-17'!I$13:I$293)</f>
        <v>#VALUE!</v>
      </c>
      <c r="H202" s="1121" t="e">
        <f t="shared" si="20"/>
        <v>#VALUE!</v>
      </c>
      <c r="I202" s="511">
        <v>500</v>
      </c>
      <c r="J202" s="242"/>
      <c r="K202" s="243">
        <f t="shared" si="21"/>
        <v>500</v>
      </c>
      <c r="L202" s="1122" t="e">
        <f t="shared" si="22"/>
        <v>#VALUE!</v>
      </c>
      <c r="M202" s="1122" t="e">
        <f t="shared" si="23"/>
        <v>#VALUE!</v>
      </c>
      <c r="R202" s="1069"/>
      <c r="S202" s="1069"/>
      <c r="T202" s="1069"/>
      <c r="U202" s="1069"/>
      <c r="V202" s="1069"/>
      <c r="W202" s="1069"/>
      <c r="X202" s="1069"/>
      <c r="Y202" s="1069"/>
      <c r="Z202" s="1069"/>
      <c r="AA202" s="1069"/>
      <c r="AB202" s="1069"/>
      <c r="AC202" s="1069"/>
      <c r="AD202" s="1069"/>
    </row>
    <row r="203" spans="1:30" ht="15" customHeight="1" x14ac:dyDescent="0.25">
      <c r="A203" s="1118">
        <v>32</v>
      </c>
      <c r="B203" s="596" t="s">
        <v>393</v>
      </c>
      <c r="C203" s="1166" t="s">
        <v>394</v>
      </c>
      <c r="D203" s="1120" t="e">
        <f>SUMIF('[6]OUTAGE_NR-1_Septmber-17'!$C$13:$C$293,"="&amp;VLOOKUP($C203,'[6]OUTAGE_NR-1_Septmber-17'!$C$13:$I$293,1,FALSE),'[6]OUTAGE_NR-1_Septmber-17'!F$13:F$293)</f>
        <v>#VALUE!</v>
      </c>
      <c r="E203" s="1120" t="e">
        <f>SUMIF('[6]OUTAGE_NR-1_Septmber-17'!$C$13:$C$293,"="&amp;VLOOKUP($C203,'[6]OUTAGE_NR-1_Septmber-17'!$C$13:$I$293,1,FALSE),'[6]OUTAGE_NR-1_Septmber-17'!G$13:G$293)</f>
        <v>#VALUE!</v>
      </c>
      <c r="F203" s="1120" t="e">
        <f>SUMIF('[6]OUTAGE_NR-1_Septmber-17'!$C$13:$C$293,"="&amp;VLOOKUP($C203,'[6]OUTAGE_NR-1_Septmber-17'!$C$13:$I$293,1,FALSE),'[6]OUTAGE_NR-1_Septmber-17'!H$13:H$293)</f>
        <v>#VALUE!</v>
      </c>
      <c r="G203" s="1120" t="e">
        <f>SUMIF('[6]OUTAGE_NR-1_Septmber-17'!$C$13:$C$293,"="&amp;VLOOKUP($C203,'[6]OUTAGE_NR-1_Septmber-17'!$C$13:$I$293,1,FALSE),'[6]OUTAGE_NR-1_Septmber-17'!I$13:I$293)</f>
        <v>#VALUE!</v>
      </c>
      <c r="H203" s="1121" t="e">
        <f t="shared" si="20"/>
        <v>#VALUE!</v>
      </c>
      <c r="I203" s="495">
        <v>315</v>
      </c>
      <c r="J203" s="242"/>
      <c r="K203" s="243">
        <f t="shared" si="21"/>
        <v>315</v>
      </c>
      <c r="L203" s="1122" t="e">
        <f t="shared" si="22"/>
        <v>#VALUE!</v>
      </c>
      <c r="M203" s="1122" t="e">
        <f t="shared" si="23"/>
        <v>#VALUE!</v>
      </c>
      <c r="R203" s="1069"/>
      <c r="S203" s="1069"/>
      <c r="T203" s="1069"/>
      <c r="U203" s="1069"/>
      <c r="V203" s="1069"/>
      <c r="W203" s="1069"/>
      <c r="X203" s="1069"/>
      <c r="Y203" s="1069"/>
      <c r="Z203" s="1069"/>
      <c r="AA203" s="1069"/>
      <c r="AB203" s="1069"/>
      <c r="AC203" s="1069"/>
      <c r="AD203" s="1069"/>
    </row>
    <row r="204" spans="1:30" ht="15" customHeight="1" x14ac:dyDescent="0.25">
      <c r="A204" s="1118">
        <v>33</v>
      </c>
      <c r="B204" s="596" t="s">
        <v>395</v>
      </c>
      <c r="C204" s="1166" t="s">
        <v>396</v>
      </c>
      <c r="D204" s="1120" t="e">
        <f>SUMIF('[6]OUTAGE_NR-1_Septmber-17'!$C$13:$C$293,"="&amp;VLOOKUP($C204,'[6]OUTAGE_NR-1_Septmber-17'!$C$13:$I$293,1,FALSE),'[6]OUTAGE_NR-1_Septmber-17'!F$13:F$293)</f>
        <v>#VALUE!</v>
      </c>
      <c r="E204" s="1120" t="e">
        <f>SUMIF('[6]OUTAGE_NR-1_Septmber-17'!$C$13:$C$293,"="&amp;VLOOKUP($C204,'[6]OUTAGE_NR-1_Septmber-17'!$C$13:$I$293,1,FALSE),'[6]OUTAGE_NR-1_Septmber-17'!G$13:G$293)</f>
        <v>#VALUE!</v>
      </c>
      <c r="F204" s="1120" t="e">
        <f>SUMIF('[6]OUTAGE_NR-1_Septmber-17'!$C$13:$C$293,"="&amp;VLOOKUP($C204,'[6]OUTAGE_NR-1_Septmber-17'!$C$13:$I$293,1,FALSE),'[6]OUTAGE_NR-1_Septmber-17'!H$13:H$293)</f>
        <v>#VALUE!</v>
      </c>
      <c r="G204" s="1120" t="e">
        <f>SUMIF('[6]OUTAGE_NR-1_Septmber-17'!$C$13:$C$293,"="&amp;VLOOKUP($C204,'[6]OUTAGE_NR-1_Septmber-17'!$C$13:$I$293,1,FALSE),'[6]OUTAGE_NR-1_Septmber-17'!I$13:I$293)</f>
        <v>#VALUE!</v>
      </c>
      <c r="H204" s="1121" t="e">
        <f t="shared" si="20"/>
        <v>#VALUE!</v>
      </c>
      <c r="I204" s="495">
        <v>315</v>
      </c>
      <c r="J204" s="242"/>
      <c r="K204" s="243">
        <f t="shared" si="21"/>
        <v>315</v>
      </c>
      <c r="L204" s="1122" t="e">
        <f t="shared" si="22"/>
        <v>#VALUE!</v>
      </c>
      <c r="M204" s="1122" t="e">
        <f t="shared" si="23"/>
        <v>#VALUE!</v>
      </c>
      <c r="R204" s="1069"/>
      <c r="S204" s="1069"/>
      <c r="T204" s="1069"/>
      <c r="U204" s="1069"/>
      <c r="V204" s="1069"/>
      <c r="W204" s="1069"/>
      <c r="X204" s="1069"/>
      <c r="Y204" s="1069"/>
      <c r="Z204" s="1069"/>
      <c r="AA204" s="1069"/>
      <c r="AB204" s="1069"/>
      <c r="AC204" s="1069"/>
      <c r="AD204" s="1069"/>
    </row>
    <row r="205" spans="1:30" ht="15" customHeight="1" x14ac:dyDescent="0.25">
      <c r="A205" s="1118">
        <v>34</v>
      </c>
      <c r="B205" s="596" t="s">
        <v>397</v>
      </c>
      <c r="C205" s="1166" t="s">
        <v>398</v>
      </c>
      <c r="D205" s="1120" t="e">
        <f>SUMIF('[6]OUTAGE_NR-1_Septmber-17'!$C$13:$C$293,"="&amp;VLOOKUP($C205,'[6]OUTAGE_NR-1_Septmber-17'!$C$13:$I$293,1,FALSE),'[6]OUTAGE_NR-1_Septmber-17'!F$13:F$293)</f>
        <v>#VALUE!</v>
      </c>
      <c r="E205" s="1120" t="e">
        <f>SUMIF('[6]OUTAGE_NR-1_Septmber-17'!$C$13:$C$293,"="&amp;VLOOKUP($C205,'[6]OUTAGE_NR-1_Septmber-17'!$C$13:$I$293,1,FALSE),'[6]OUTAGE_NR-1_Septmber-17'!G$13:G$293)</f>
        <v>#VALUE!</v>
      </c>
      <c r="F205" s="1120" t="e">
        <f>SUMIF('[6]OUTAGE_NR-1_Septmber-17'!$C$13:$C$293,"="&amp;VLOOKUP($C205,'[6]OUTAGE_NR-1_Septmber-17'!$C$13:$I$293,1,FALSE),'[6]OUTAGE_NR-1_Septmber-17'!H$13:H$293)</f>
        <v>#VALUE!</v>
      </c>
      <c r="G205" s="1120" t="e">
        <f>SUMIF('[6]OUTAGE_NR-1_Septmber-17'!$C$13:$C$293,"="&amp;VLOOKUP($C205,'[6]OUTAGE_NR-1_Septmber-17'!$C$13:$I$293,1,FALSE),'[6]OUTAGE_NR-1_Septmber-17'!I$13:I$293)</f>
        <v>#VALUE!</v>
      </c>
      <c r="H205" s="1121" t="e">
        <f t="shared" si="20"/>
        <v>#VALUE!</v>
      </c>
      <c r="I205" s="495">
        <v>315</v>
      </c>
      <c r="J205" s="242"/>
      <c r="K205" s="243">
        <f t="shared" si="21"/>
        <v>315</v>
      </c>
      <c r="L205" s="1122" t="e">
        <f t="shared" si="22"/>
        <v>#VALUE!</v>
      </c>
      <c r="M205" s="1122" t="e">
        <f t="shared" si="23"/>
        <v>#VALUE!</v>
      </c>
      <c r="R205" s="1069"/>
      <c r="S205" s="1069"/>
      <c r="T205" s="1069"/>
      <c r="U205" s="1069"/>
      <c r="V205" s="1069"/>
      <c r="W205" s="1069"/>
      <c r="X205" s="1069"/>
      <c r="Y205" s="1069"/>
      <c r="Z205" s="1069"/>
      <c r="AA205" s="1069"/>
      <c r="AB205" s="1069"/>
      <c r="AC205" s="1069"/>
      <c r="AD205" s="1069"/>
    </row>
    <row r="206" spans="1:30" ht="15" customHeight="1" x14ac:dyDescent="0.25">
      <c r="A206" s="1118">
        <v>35</v>
      </c>
      <c r="B206" s="596" t="s">
        <v>399</v>
      </c>
      <c r="C206" s="1166" t="s">
        <v>400</v>
      </c>
      <c r="D206" s="1120" t="e">
        <f>SUMIF('[6]OUTAGE_NR-1_Septmber-17'!$C$13:$C$293,"="&amp;VLOOKUP($C206,'[6]OUTAGE_NR-1_Septmber-17'!$C$13:$I$293,1,FALSE),'[6]OUTAGE_NR-1_Septmber-17'!F$13:F$293)</f>
        <v>#VALUE!</v>
      </c>
      <c r="E206" s="1120" t="e">
        <f>SUMIF('[6]OUTAGE_NR-1_Septmber-17'!$C$13:$C$293,"="&amp;VLOOKUP($C206,'[6]OUTAGE_NR-1_Septmber-17'!$C$13:$I$293,1,FALSE),'[6]OUTAGE_NR-1_Septmber-17'!G$13:G$293)</f>
        <v>#VALUE!</v>
      </c>
      <c r="F206" s="1120" t="e">
        <f>SUMIF('[6]OUTAGE_NR-1_Septmber-17'!$C$13:$C$293,"="&amp;VLOOKUP($C206,'[6]OUTAGE_NR-1_Septmber-17'!$C$13:$I$293,1,FALSE),'[6]OUTAGE_NR-1_Septmber-17'!H$13:H$293)</f>
        <v>#VALUE!</v>
      </c>
      <c r="G206" s="1120" t="e">
        <f>SUMIF('[6]OUTAGE_NR-1_Septmber-17'!$C$13:$C$293,"="&amp;VLOOKUP($C206,'[6]OUTAGE_NR-1_Septmber-17'!$C$13:$I$293,1,FALSE),'[6]OUTAGE_NR-1_Septmber-17'!I$13:I$293)</f>
        <v>#VALUE!</v>
      </c>
      <c r="H206" s="1121" t="e">
        <f t="shared" si="20"/>
        <v>#VALUE!</v>
      </c>
      <c r="I206" s="495">
        <v>315</v>
      </c>
      <c r="J206" s="242"/>
      <c r="K206" s="243">
        <f t="shared" si="21"/>
        <v>315</v>
      </c>
      <c r="L206" s="1122" t="e">
        <f t="shared" si="22"/>
        <v>#VALUE!</v>
      </c>
      <c r="M206" s="1122" t="e">
        <f t="shared" si="23"/>
        <v>#VALUE!</v>
      </c>
      <c r="R206" s="1069"/>
      <c r="S206" s="1069"/>
      <c r="T206" s="1069"/>
      <c r="U206" s="1069"/>
      <c r="V206" s="1069"/>
      <c r="W206" s="1069"/>
      <c r="X206" s="1069"/>
      <c r="Y206" s="1069"/>
      <c r="Z206" s="1069"/>
      <c r="AA206" s="1069"/>
      <c r="AB206" s="1069"/>
      <c r="AC206" s="1069"/>
      <c r="AD206" s="1069"/>
    </row>
    <row r="207" spans="1:30" ht="15" customHeight="1" x14ac:dyDescent="0.25">
      <c r="A207" s="1118">
        <v>36</v>
      </c>
      <c r="B207" s="596" t="s">
        <v>401</v>
      </c>
      <c r="C207" s="1166" t="s">
        <v>402</v>
      </c>
      <c r="D207" s="1120" t="e">
        <f>SUMIF('[6]OUTAGE_NR-1_Septmber-17'!$C$13:$C$293,"="&amp;VLOOKUP($C207,'[6]OUTAGE_NR-1_Septmber-17'!$C$13:$I$293,1,FALSE),'[6]OUTAGE_NR-1_Septmber-17'!F$13:F$293)</f>
        <v>#VALUE!</v>
      </c>
      <c r="E207" s="1120" t="e">
        <f>SUMIF('[6]OUTAGE_NR-1_Septmber-17'!$C$13:$C$293,"="&amp;VLOOKUP($C207,'[6]OUTAGE_NR-1_Septmber-17'!$C$13:$I$293,1,FALSE),'[6]OUTAGE_NR-1_Septmber-17'!G$13:G$293)</f>
        <v>#VALUE!</v>
      </c>
      <c r="F207" s="1120" t="e">
        <f>SUMIF('[6]OUTAGE_NR-1_Septmber-17'!$C$13:$C$293,"="&amp;VLOOKUP($C207,'[6]OUTAGE_NR-1_Septmber-17'!$C$13:$I$293,1,FALSE),'[6]OUTAGE_NR-1_Septmber-17'!H$13:H$293)</f>
        <v>#VALUE!</v>
      </c>
      <c r="G207" s="1120" t="e">
        <f>SUMIF('[6]OUTAGE_NR-1_Septmber-17'!$C$13:$C$293,"="&amp;VLOOKUP($C207,'[6]OUTAGE_NR-1_Septmber-17'!$C$13:$I$293,1,FALSE),'[6]OUTAGE_NR-1_Septmber-17'!I$13:I$293)</f>
        <v>#VALUE!</v>
      </c>
      <c r="H207" s="1121" t="e">
        <f t="shared" si="20"/>
        <v>#VALUE!</v>
      </c>
      <c r="I207" s="495">
        <v>315</v>
      </c>
      <c r="J207" s="242"/>
      <c r="K207" s="243">
        <f t="shared" si="21"/>
        <v>315</v>
      </c>
      <c r="L207" s="1122" t="e">
        <f t="shared" si="22"/>
        <v>#VALUE!</v>
      </c>
      <c r="M207" s="1122" t="e">
        <f t="shared" si="23"/>
        <v>#VALUE!</v>
      </c>
      <c r="R207" s="1069"/>
      <c r="S207" s="1069"/>
      <c r="T207" s="1069"/>
      <c r="U207" s="1069"/>
      <c r="V207" s="1069"/>
      <c r="W207" s="1069"/>
      <c r="X207" s="1069"/>
      <c r="Y207" s="1069"/>
      <c r="Z207" s="1069"/>
      <c r="AA207" s="1069"/>
      <c r="AB207" s="1069"/>
      <c r="AC207" s="1069"/>
      <c r="AD207" s="1069"/>
    </row>
    <row r="208" spans="1:30" ht="15" customHeight="1" x14ac:dyDescent="0.25">
      <c r="A208" s="1118">
        <v>37</v>
      </c>
      <c r="B208" s="596" t="s">
        <v>403</v>
      </c>
      <c r="C208" s="1166" t="s">
        <v>404</v>
      </c>
      <c r="D208" s="1120" t="e">
        <f>SUMIF('[6]OUTAGE_NR-1_Septmber-17'!$C$13:$C$293,"="&amp;VLOOKUP($C208,'[6]OUTAGE_NR-1_Septmber-17'!$C$13:$I$293,1,FALSE),'[6]OUTAGE_NR-1_Septmber-17'!F$13:F$293)</f>
        <v>#VALUE!</v>
      </c>
      <c r="E208" s="1120" t="e">
        <f>SUMIF('[6]OUTAGE_NR-1_Septmber-17'!$C$13:$C$293,"="&amp;VLOOKUP($C208,'[6]OUTAGE_NR-1_Septmber-17'!$C$13:$I$293,1,FALSE),'[6]OUTAGE_NR-1_Septmber-17'!G$13:G$293)</f>
        <v>#VALUE!</v>
      </c>
      <c r="F208" s="1120" t="e">
        <f>SUMIF('[6]OUTAGE_NR-1_Septmber-17'!$C$13:$C$293,"="&amp;VLOOKUP($C208,'[6]OUTAGE_NR-1_Septmber-17'!$C$13:$I$293,1,FALSE),'[6]OUTAGE_NR-1_Septmber-17'!H$13:H$293)</f>
        <v>#VALUE!</v>
      </c>
      <c r="G208" s="1120" t="e">
        <f>SUMIF('[6]OUTAGE_NR-1_Septmber-17'!$C$13:$C$293,"="&amp;VLOOKUP($C208,'[6]OUTAGE_NR-1_Septmber-17'!$C$13:$I$293,1,FALSE),'[6]OUTAGE_NR-1_Septmber-17'!I$13:I$293)</f>
        <v>#VALUE!</v>
      </c>
      <c r="H208" s="1121" t="e">
        <f t="shared" si="20"/>
        <v>#VALUE!</v>
      </c>
      <c r="I208" s="495">
        <v>315</v>
      </c>
      <c r="J208" s="242"/>
      <c r="K208" s="243">
        <f t="shared" si="21"/>
        <v>315</v>
      </c>
      <c r="L208" s="1122" t="e">
        <f t="shared" si="22"/>
        <v>#VALUE!</v>
      </c>
      <c r="M208" s="1122" t="e">
        <f t="shared" si="23"/>
        <v>#VALUE!</v>
      </c>
      <c r="R208" s="1069"/>
      <c r="S208" s="1069"/>
      <c r="T208" s="1069"/>
      <c r="U208" s="1069"/>
      <c r="V208" s="1069"/>
      <c r="W208" s="1069"/>
      <c r="X208" s="1069"/>
      <c r="Y208" s="1069"/>
      <c r="Z208" s="1069"/>
      <c r="AA208" s="1069"/>
      <c r="AB208" s="1069"/>
      <c r="AC208" s="1069"/>
      <c r="AD208" s="1069"/>
    </row>
    <row r="209" spans="1:30" ht="15" customHeight="1" x14ac:dyDescent="0.25">
      <c r="A209" s="1118">
        <v>38</v>
      </c>
      <c r="B209" s="596" t="s">
        <v>405</v>
      </c>
      <c r="C209" s="1166" t="s">
        <v>657</v>
      </c>
      <c r="D209" s="1120" t="e">
        <f>SUMIF('[6]OUTAGE_NR-1_Septmber-17'!$C$13:$C$293,"="&amp;VLOOKUP($C209,'[6]OUTAGE_NR-1_Septmber-17'!$C$13:$I$293,1,FALSE),'[6]OUTAGE_NR-1_Septmber-17'!F$13:F$293)</f>
        <v>#VALUE!</v>
      </c>
      <c r="E209" s="1120" t="e">
        <f>SUMIF('[6]OUTAGE_NR-1_Septmber-17'!$C$13:$C$293,"="&amp;VLOOKUP($C209,'[6]OUTAGE_NR-1_Septmber-17'!$C$13:$I$293,1,FALSE),'[6]OUTAGE_NR-1_Septmber-17'!G$13:G$293)</f>
        <v>#VALUE!</v>
      </c>
      <c r="F209" s="1120" t="e">
        <f>SUMIF('[6]OUTAGE_NR-1_Septmber-17'!$C$13:$C$293,"="&amp;VLOOKUP($C209,'[6]OUTAGE_NR-1_Septmber-17'!$C$13:$I$293,1,FALSE),'[6]OUTAGE_NR-1_Septmber-17'!H$13:H$293)</f>
        <v>#VALUE!</v>
      </c>
      <c r="G209" s="1120" t="e">
        <f>SUMIF('[6]OUTAGE_NR-1_Septmber-17'!$C$13:$C$293,"="&amp;VLOOKUP($C209,'[6]OUTAGE_NR-1_Septmber-17'!$C$13:$I$293,1,FALSE),'[6]OUTAGE_NR-1_Septmber-17'!I$13:I$293)</f>
        <v>#VALUE!</v>
      </c>
      <c r="H209" s="1121" t="e">
        <f t="shared" si="20"/>
        <v>#VALUE!</v>
      </c>
      <c r="I209" s="495">
        <v>315</v>
      </c>
      <c r="J209" s="242"/>
      <c r="K209" s="243">
        <f t="shared" si="21"/>
        <v>315</v>
      </c>
      <c r="L209" s="1122" t="e">
        <f t="shared" si="22"/>
        <v>#VALUE!</v>
      </c>
      <c r="M209" s="1122" t="e">
        <f t="shared" si="23"/>
        <v>#VALUE!</v>
      </c>
      <c r="R209" s="1069"/>
      <c r="S209" s="1069"/>
      <c r="T209" s="1069"/>
      <c r="U209" s="1069"/>
      <c r="V209" s="1069"/>
      <c r="W209" s="1069"/>
      <c r="X209" s="1069"/>
      <c r="Y209" s="1069"/>
      <c r="Z209" s="1069"/>
      <c r="AA209" s="1069"/>
      <c r="AB209" s="1069"/>
      <c r="AC209" s="1069"/>
      <c r="AD209" s="1069"/>
    </row>
    <row r="210" spans="1:30" ht="15" customHeight="1" x14ac:dyDescent="0.25">
      <c r="A210" s="1118">
        <v>39</v>
      </c>
      <c r="B210" s="596" t="s">
        <v>407</v>
      </c>
      <c r="C210" s="1166" t="s">
        <v>408</v>
      </c>
      <c r="D210" s="1120" t="e">
        <f>SUMIF('[6]OUTAGE_NR-1_Septmber-17'!$C$13:$C$293,"="&amp;VLOOKUP($C210,'[6]OUTAGE_NR-1_Septmber-17'!$C$13:$I$293,1,FALSE),'[6]OUTAGE_NR-1_Septmber-17'!F$13:F$293)</f>
        <v>#VALUE!</v>
      </c>
      <c r="E210" s="1120" t="e">
        <f>SUMIF('[6]OUTAGE_NR-1_Septmber-17'!$C$13:$C$293,"="&amp;VLOOKUP($C210,'[6]OUTAGE_NR-1_Septmber-17'!$C$13:$I$293,1,FALSE),'[6]OUTAGE_NR-1_Septmber-17'!G$13:G$293)</f>
        <v>#VALUE!</v>
      </c>
      <c r="F210" s="1120" t="e">
        <f>SUMIF('[6]OUTAGE_NR-1_Septmber-17'!$C$13:$C$293,"="&amp;VLOOKUP($C210,'[6]OUTAGE_NR-1_Septmber-17'!$C$13:$I$293,1,FALSE),'[6]OUTAGE_NR-1_Septmber-17'!H$13:H$293)</f>
        <v>#VALUE!</v>
      </c>
      <c r="G210" s="1120" t="e">
        <f>SUMIF('[6]OUTAGE_NR-1_Septmber-17'!$C$13:$C$293,"="&amp;VLOOKUP($C210,'[6]OUTAGE_NR-1_Septmber-17'!$C$13:$I$293,1,FALSE),'[6]OUTAGE_NR-1_Septmber-17'!I$13:I$293)</f>
        <v>#VALUE!</v>
      </c>
      <c r="H210" s="1121" t="e">
        <f t="shared" si="20"/>
        <v>#VALUE!</v>
      </c>
      <c r="I210" s="495">
        <v>315</v>
      </c>
      <c r="J210" s="242"/>
      <c r="K210" s="243">
        <f t="shared" si="21"/>
        <v>315</v>
      </c>
      <c r="L210" s="1122" t="e">
        <f t="shared" si="22"/>
        <v>#VALUE!</v>
      </c>
      <c r="M210" s="1122" t="e">
        <f t="shared" si="23"/>
        <v>#VALUE!</v>
      </c>
      <c r="R210" s="1069"/>
      <c r="S210" s="1069"/>
      <c r="T210" s="1069"/>
      <c r="U210" s="1069"/>
      <c r="V210" s="1069"/>
      <c r="W210" s="1069"/>
      <c r="X210" s="1069"/>
      <c r="Y210" s="1069"/>
      <c r="Z210" s="1069"/>
      <c r="AA210" s="1069"/>
      <c r="AB210" s="1069"/>
      <c r="AC210" s="1069"/>
      <c r="AD210" s="1069"/>
    </row>
    <row r="211" spans="1:30" ht="15" customHeight="1" x14ac:dyDescent="0.25">
      <c r="A211" s="1118">
        <v>40</v>
      </c>
      <c r="B211" s="596" t="s">
        <v>409</v>
      </c>
      <c r="C211" s="1166" t="s">
        <v>410</v>
      </c>
      <c r="D211" s="1120" t="e">
        <f>SUMIF('[6]OUTAGE_NR-1_Septmber-17'!$C$13:$C$293,"="&amp;VLOOKUP($C211,'[6]OUTAGE_NR-1_Septmber-17'!$C$13:$I$293,1,FALSE),'[6]OUTAGE_NR-1_Septmber-17'!F$13:F$293)</f>
        <v>#VALUE!</v>
      </c>
      <c r="E211" s="1120" t="e">
        <f>SUMIF('[6]OUTAGE_NR-1_Septmber-17'!$C$13:$C$293,"="&amp;VLOOKUP($C211,'[6]OUTAGE_NR-1_Septmber-17'!$C$13:$I$293,1,FALSE),'[6]OUTAGE_NR-1_Septmber-17'!G$13:G$293)</f>
        <v>#VALUE!</v>
      </c>
      <c r="F211" s="1120" t="e">
        <f>SUMIF('[6]OUTAGE_NR-1_Septmber-17'!$C$13:$C$293,"="&amp;VLOOKUP($C211,'[6]OUTAGE_NR-1_Septmber-17'!$C$13:$I$293,1,FALSE),'[6]OUTAGE_NR-1_Septmber-17'!H$13:H$293)</f>
        <v>#VALUE!</v>
      </c>
      <c r="G211" s="1120" t="e">
        <f>SUMIF('[6]OUTAGE_NR-1_Septmber-17'!$C$13:$C$293,"="&amp;VLOOKUP($C211,'[6]OUTAGE_NR-1_Septmber-17'!$C$13:$I$293,1,FALSE),'[6]OUTAGE_NR-1_Septmber-17'!I$13:I$293)</f>
        <v>#VALUE!</v>
      </c>
      <c r="H211" s="1121" t="e">
        <f t="shared" si="20"/>
        <v>#VALUE!</v>
      </c>
      <c r="I211" s="495">
        <v>315</v>
      </c>
      <c r="J211" s="242"/>
      <c r="K211" s="243">
        <f t="shared" si="21"/>
        <v>315</v>
      </c>
      <c r="L211" s="1122" t="e">
        <f t="shared" si="22"/>
        <v>#VALUE!</v>
      </c>
      <c r="M211" s="1122" t="e">
        <f t="shared" si="23"/>
        <v>#VALUE!</v>
      </c>
      <c r="R211" s="1069"/>
      <c r="S211" s="1069"/>
      <c r="T211" s="1069"/>
      <c r="U211" s="1069"/>
      <c r="V211" s="1069"/>
      <c r="W211" s="1069"/>
      <c r="X211" s="1069"/>
      <c r="Y211" s="1069"/>
      <c r="Z211" s="1069"/>
      <c r="AA211" s="1069"/>
      <c r="AB211" s="1069"/>
      <c r="AC211" s="1069"/>
      <c r="AD211" s="1069"/>
    </row>
    <row r="212" spans="1:30" ht="15" customHeight="1" x14ac:dyDescent="0.25">
      <c r="A212" s="1118">
        <v>41</v>
      </c>
      <c r="B212" s="596" t="s">
        <v>411</v>
      </c>
      <c r="C212" s="1166" t="s">
        <v>412</v>
      </c>
      <c r="D212" s="1120" t="e">
        <f>SUMIF('[6]OUTAGE_NR-1_Septmber-17'!$C$13:$C$293,"="&amp;VLOOKUP($C212,'[6]OUTAGE_NR-1_Septmber-17'!$C$13:$I$293,1,FALSE),'[6]OUTAGE_NR-1_Septmber-17'!F$13:F$293)</f>
        <v>#VALUE!</v>
      </c>
      <c r="E212" s="1120" t="e">
        <f>SUMIF('[6]OUTAGE_NR-1_Septmber-17'!$C$13:$C$293,"="&amp;VLOOKUP($C212,'[6]OUTAGE_NR-1_Septmber-17'!$C$13:$I$293,1,FALSE),'[6]OUTAGE_NR-1_Septmber-17'!G$13:G$293)</f>
        <v>#VALUE!</v>
      </c>
      <c r="F212" s="1120" t="e">
        <f>SUMIF('[6]OUTAGE_NR-1_Septmber-17'!$C$13:$C$293,"="&amp;VLOOKUP($C212,'[6]OUTAGE_NR-1_Septmber-17'!$C$13:$I$293,1,FALSE),'[6]OUTAGE_NR-1_Septmber-17'!H$13:H$293)</f>
        <v>#VALUE!</v>
      </c>
      <c r="G212" s="1120" t="e">
        <f>SUMIF('[6]OUTAGE_NR-1_Septmber-17'!$C$13:$C$293,"="&amp;VLOOKUP($C212,'[6]OUTAGE_NR-1_Septmber-17'!$C$13:$I$293,1,FALSE),'[6]OUTAGE_NR-1_Septmber-17'!I$13:I$293)</f>
        <v>#VALUE!</v>
      </c>
      <c r="H212" s="1121" t="e">
        <f t="shared" si="20"/>
        <v>#VALUE!</v>
      </c>
      <c r="I212" s="511">
        <v>500</v>
      </c>
      <c r="J212" s="1201"/>
      <c r="K212" s="243">
        <f t="shared" si="21"/>
        <v>500</v>
      </c>
      <c r="L212" s="1122" t="e">
        <f t="shared" si="22"/>
        <v>#VALUE!</v>
      </c>
      <c r="M212" s="1122" t="e">
        <f t="shared" si="23"/>
        <v>#VALUE!</v>
      </c>
      <c r="R212" s="1069"/>
      <c r="S212" s="1069"/>
      <c r="T212" s="1069"/>
      <c r="U212" s="1069"/>
      <c r="V212" s="1069"/>
      <c r="W212" s="1069"/>
      <c r="X212" s="1069"/>
      <c r="Y212" s="1069"/>
      <c r="Z212" s="1069"/>
      <c r="AA212" s="1069"/>
      <c r="AB212" s="1069"/>
      <c r="AC212" s="1069"/>
      <c r="AD212" s="1069"/>
    </row>
    <row r="213" spans="1:30" ht="15" customHeight="1" x14ac:dyDescent="0.25">
      <c r="A213" s="1118">
        <v>42</v>
      </c>
      <c r="B213" s="596" t="s">
        <v>413</v>
      </c>
      <c r="C213" s="1166" t="s">
        <v>414</v>
      </c>
      <c r="D213" s="1120" t="e">
        <f>SUMIF('[6]OUTAGE_NR-1_Septmber-17'!$C$13:$C$293,"="&amp;VLOOKUP($C213,'[6]OUTAGE_NR-1_Septmber-17'!$C$13:$I$293,1,FALSE),'[6]OUTAGE_NR-1_Septmber-17'!F$13:F$293)</f>
        <v>#VALUE!</v>
      </c>
      <c r="E213" s="1120" t="e">
        <f>SUMIF('[6]OUTAGE_NR-1_Septmber-17'!$C$13:$C$293,"="&amp;VLOOKUP($C213,'[6]OUTAGE_NR-1_Septmber-17'!$C$13:$I$293,1,FALSE),'[6]OUTAGE_NR-1_Septmber-17'!G$13:G$293)</f>
        <v>#VALUE!</v>
      </c>
      <c r="F213" s="1120" t="e">
        <f>SUMIF('[6]OUTAGE_NR-1_Septmber-17'!$C$13:$C$293,"="&amp;VLOOKUP($C213,'[6]OUTAGE_NR-1_Septmber-17'!$C$13:$I$293,1,FALSE),'[6]OUTAGE_NR-1_Septmber-17'!H$13:H$293)</f>
        <v>#VALUE!</v>
      </c>
      <c r="G213" s="1120" t="e">
        <f>SUMIF('[6]OUTAGE_NR-1_Septmber-17'!$C$13:$C$293,"="&amp;VLOOKUP($C213,'[6]OUTAGE_NR-1_Septmber-17'!$C$13:$I$293,1,FALSE),'[6]OUTAGE_NR-1_Septmber-17'!I$13:I$293)</f>
        <v>#VALUE!</v>
      </c>
      <c r="H213" s="1121" t="e">
        <f t="shared" si="20"/>
        <v>#VALUE!</v>
      </c>
      <c r="I213" s="511">
        <v>500</v>
      </c>
      <c r="J213" s="1201"/>
      <c r="K213" s="243">
        <f t="shared" si="21"/>
        <v>500</v>
      </c>
      <c r="L213" s="1122" t="e">
        <f t="shared" si="22"/>
        <v>#VALUE!</v>
      </c>
      <c r="M213" s="1122" t="e">
        <f t="shared" si="23"/>
        <v>#VALUE!</v>
      </c>
      <c r="R213" s="1069"/>
      <c r="S213" s="1069"/>
      <c r="T213" s="1069"/>
      <c r="U213" s="1069"/>
      <c r="V213" s="1069"/>
      <c r="W213" s="1069"/>
      <c r="X213" s="1069"/>
      <c r="Y213" s="1069"/>
      <c r="Z213" s="1069"/>
      <c r="AA213" s="1069"/>
      <c r="AB213" s="1069"/>
      <c r="AC213" s="1069"/>
      <c r="AD213" s="1069"/>
    </row>
    <row r="214" spans="1:30" ht="15" customHeight="1" x14ac:dyDescent="0.25">
      <c r="A214" s="1118">
        <v>43</v>
      </c>
      <c r="B214" s="596" t="s">
        <v>415</v>
      </c>
      <c r="C214" s="1166" t="s">
        <v>658</v>
      </c>
      <c r="D214" s="1120" t="e">
        <f>SUMIF('[6]OUTAGE_NR-1_Septmber-17'!$C$13:$C$293,"="&amp;VLOOKUP($C214,'[6]OUTAGE_NR-1_Septmber-17'!$C$13:$I$293,1,FALSE),'[6]OUTAGE_NR-1_Septmber-17'!F$13:F$293)</f>
        <v>#VALUE!</v>
      </c>
      <c r="E214" s="1120" t="e">
        <f>SUMIF('[6]OUTAGE_NR-1_Septmber-17'!$C$13:$C$293,"="&amp;VLOOKUP($C214,'[6]OUTAGE_NR-1_Septmber-17'!$C$13:$I$293,1,FALSE),'[6]OUTAGE_NR-1_Septmber-17'!G$13:G$293)</f>
        <v>#VALUE!</v>
      </c>
      <c r="F214" s="1120" t="e">
        <f>SUMIF('[6]OUTAGE_NR-1_Septmber-17'!$C$13:$C$293,"="&amp;VLOOKUP($C214,'[6]OUTAGE_NR-1_Septmber-17'!$C$13:$I$293,1,FALSE),'[6]OUTAGE_NR-1_Septmber-17'!H$13:H$293)</f>
        <v>#VALUE!</v>
      </c>
      <c r="G214" s="1120" t="e">
        <f>SUMIF('[6]OUTAGE_NR-1_Septmber-17'!$C$13:$C$293,"="&amp;VLOOKUP($C214,'[6]OUTAGE_NR-1_Septmber-17'!$C$13:$I$293,1,FALSE),'[6]OUTAGE_NR-1_Septmber-17'!I$13:I$293)</f>
        <v>#VALUE!</v>
      </c>
      <c r="H214" s="1121" t="e">
        <f t="shared" si="20"/>
        <v>#VALUE!</v>
      </c>
      <c r="I214" s="511">
        <v>500</v>
      </c>
      <c r="J214" s="242"/>
      <c r="K214" s="243">
        <f t="shared" si="21"/>
        <v>500</v>
      </c>
      <c r="L214" s="1122" t="e">
        <f t="shared" si="22"/>
        <v>#VALUE!</v>
      </c>
      <c r="M214" s="1122" t="e">
        <f t="shared" si="23"/>
        <v>#VALUE!</v>
      </c>
      <c r="R214" s="1069"/>
      <c r="S214" s="1069"/>
      <c r="T214" s="1069"/>
      <c r="U214" s="1069"/>
      <c r="V214" s="1069"/>
      <c r="W214" s="1069"/>
      <c r="X214" s="1069"/>
      <c r="Y214" s="1069"/>
      <c r="Z214" s="1069"/>
      <c r="AA214" s="1069"/>
      <c r="AB214" s="1069"/>
      <c r="AC214" s="1069"/>
      <c r="AD214" s="1069"/>
    </row>
    <row r="215" spans="1:30" ht="15" customHeight="1" x14ac:dyDescent="0.25">
      <c r="A215" s="1118">
        <v>44</v>
      </c>
      <c r="B215" s="596" t="s">
        <v>546</v>
      </c>
      <c r="C215" s="1166" t="s">
        <v>547</v>
      </c>
      <c r="D215" s="1120" t="e">
        <f>SUMIF('[6]OUTAGE_NR-1_Septmber-17'!$C$13:$C$293,"="&amp;VLOOKUP($C215,'[6]OUTAGE_NR-1_Septmber-17'!$C$13:$I$293,1,FALSE),'[6]OUTAGE_NR-1_Septmber-17'!F$13:F$293)</f>
        <v>#VALUE!</v>
      </c>
      <c r="E215" s="1120" t="e">
        <f>SUMIF('[6]OUTAGE_NR-1_Septmber-17'!$C$13:$C$293,"="&amp;VLOOKUP($C215,'[6]OUTAGE_NR-1_Septmber-17'!$C$13:$I$293,1,FALSE),'[6]OUTAGE_NR-1_Septmber-17'!G$13:G$293)</f>
        <v>#VALUE!</v>
      </c>
      <c r="F215" s="1120" t="e">
        <f>SUMIF('[6]OUTAGE_NR-1_Septmber-17'!$C$13:$C$293,"="&amp;VLOOKUP($C215,'[6]OUTAGE_NR-1_Septmber-17'!$C$13:$I$293,1,FALSE),'[6]OUTAGE_NR-1_Septmber-17'!H$13:H$293)</f>
        <v>#VALUE!</v>
      </c>
      <c r="G215" s="1120" t="e">
        <f>SUMIF('[6]OUTAGE_NR-1_Septmber-17'!$C$13:$C$293,"="&amp;VLOOKUP($C215,'[6]OUTAGE_NR-1_Septmber-17'!$C$13:$I$293,1,FALSE),'[6]OUTAGE_NR-1_Septmber-17'!I$13:I$293)</f>
        <v>#VALUE!</v>
      </c>
      <c r="H215" s="1121" t="e">
        <f t="shared" si="20"/>
        <v>#VALUE!</v>
      </c>
      <c r="I215" s="511">
        <v>500</v>
      </c>
      <c r="J215" s="242"/>
      <c r="K215" s="243">
        <f t="shared" si="21"/>
        <v>500</v>
      </c>
      <c r="L215" s="1122" t="e">
        <f t="shared" si="22"/>
        <v>#VALUE!</v>
      </c>
      <c r="M215" s="1122" t="e">
        <f t="shared" si="23"/>
        <v>#VALUE!</v>
      </c>
      <c r="R215" s="1069"/>
      <c r="S215" s="1069"/>
      <c r="T215" s="1069"/>
      <c r="U215" s="1069"/>
      <c r="V215" s="1069"/>
      <c r="W215" s="1069"/>
      <c r="X215" s="1069"/>
      <c r="Y215" s="1069"/>
      <c r="Z215" s="1069"/>
      <c r="AA215" s="1069"/>
      <c r="AB215" s="1069"/>
      <c r="AC215" s="1069"/>
      <c r="AD215" s="1069"/>
    </row>
    <row r="216" spans="1:30" ht="15" customHeight="1" x14ac:dyDescent="0.25">
      <c r="A216" s="1118">
        <v>45</v>
      </c>
      <c r="B216" s="596" t="s">
        <v>417</v>
      </c>
      <c r="C216" s="1166" t="s">
        <v>659</v>
      </c>
      <c r="D216" s="1120" t="e">
        <f>SUMIF('[6]OUTAGE_NR-1_Septmber-17'!$C$13:$C$293,"="&amp;VLOOKUP($C216,'[6]OUTAGE_NR-1_Septmber-17'!$C$13:$I$293,1,FALSE),'[6]OUTAGE_NR-1_Septmber-17'!F$13:F$293)</f>
        <v>#VALUE!</v>
      </c>
      <c r="E216" s="1120" t="e">
        <f>SUMIF('[6]OUTAGE_NR-1_Septmber-17'!$C$13:$C$293,"="&amp;VLOOKUP($C216,'[6]OUTAGE_NR-1_Septmber-17'!$C$13:$I$293,1,FALSE),'[6]OUTAGE_NR-1_Septmber-17'!G$13:G$293)</f>
        <v>#VALUE!</v>
      </c>
      <c r="F216" s="1120" t="e">
        <f>SUMIF('[6]OUTAGE_NR-1_Septmber-17'!$C$13:$C$293,"="&amp;VLOOKUP($C216,'[6]OUTAGE_NR-1_Septmber-17'!$C$13:$I$293,1,FALSE),'[6]OUTAGE_NR-1_Septmber-17'!H$13:H$293)</f>
        <v>#VALUE!</v>
      </c>
      <c r="G216" s="1120" t="e">
        <f>SUMIF('[6]OUTAGE_NR-1_Septmber-17'!$C$13:$C$293,"="&amp;VLOOKUP($C216,'[6]OUTAGE_NR-1_Septmber-17'!$C$13:$I$293,1,FALSE),'[6]OUTAGE_NR-1_Septmber-17'!I$13:I$293)</f>
        <v>#VALUE!</v>
      </c>
      <c r="H216" s="1121" t="e">
        <f t="shared" si="20"/>
        <v>#VALUE!</v>
      </c>
      <c r="I216" s="511">
        <v>500</v>
      </c>
      <c r="J216" s="242"/>
      <c r="K216" s="243">
        <f t="shared" si="21"/>
        <v>500</v>
      </c>
      <c r="L216" s="1122" t="e">
        <f t="shared" si="22"/>
        <v>#VALUE!</v>
      </c>
      <c r="M216" s="1122" t="e">
        <f t="shared" si="23"/>
        <v>#VALUE!</v>
      </c>
      <c r="R216" s="1069"/>
      <c r="S216" s="1069"/>
      <c r="T216" s="1069"/>
      <c r="U216" s="1069"/>
      <c r="V216" s="1069"/>
      <c r="W216" s="1069"/>
      <c r="X216" s="1069"/>
      <c r="Y216" s="1069"/>
      <c r="Z216" s="1069"/>
      <c r="AA216" s="1069"/>
      <c r="AB216" s="1069"/>
      <c r="AC216" s="1069"/>
      <c r="AD216" s="1069"/>
    </row>
    <row r="217" spans="1:30" ht="15" customHeight="1" x14ac:dyDescent="0.25">
      <c r="A217" s="1118">
        <v>46</v>
      </c>
      <c r="B217" s="596" t="s">
        <v>419</v>
      </c>
      <c r="C217" s="1166" t="s">
        <v>660</v>
      </c>
      <c r="D217" s="1120" t="e">
        <f>SUMIF('[6]OUTAGE_NR-1_Septmber-17'!$C$13:$C$293,"="&amp;VLOOKUP($C217,'[6]OUTAGE_NR-1_Septmber-17'!$C$13:$I$293,1,FALSE),'[6]OUTAGE_NR-1_Septmber-17'!F$13:F$293)</f>
        <v>#VALUE!</v>
      </c>
      <c r="E217" s="1120" t="e">
        <f>SUMIF('[6]OUTAGE_NR-1_Septmber-17'!$C$13:$C$293,"="&amp;VLOOKUP($C217,'[6]OUTAGE_NR-1_Septmber-17'!$C$13:$I$293,1,FALSE),'[6]OUTAGE_NR-1_Septmber-17'!G$13:G$293)</f>
        <v>#VALUE!</v>
      </c>
      <c r="F217" s="1120" t="e">
        <f>SUMIF('[6]OUTAGE_NR-1_Septmber-17'!$C$13:$C$293,"="&amp;VLOOKUP($C217,'[6]OUTAGE_NR-1_Septmber-17'!$C$13:$I$293,1,FALSE),'[6]OUTAGE_NR-1_Septmber-17'!H$13:H$293)</f>
        <v>#VALUE!</v>
      </c>
      <c r="G217" s="1120" t="e">
        <f>SUMIF('[6]OUTAGE_NR-1_Septmber-17'!$C$13:$C$293,"="&amp;VLOOKUP($C217,'[6]OUTAGE_NR-1_Septmber-17'!$C$13:$I$293,1,FALSE),'[6]OUTAGE_NR-1_Septmber-17'!I$13:I$293)</f>
        <v>#VALUE!</v>
      </c>
      <c r="H217" s="1121" t="e">
        <f t="shared" si="20"/>
        <v>#VALUE!</v>
      </c>
      <c r="I217" s="511">
        <v>500</v>
      </c>
      <c r="J217" s="242"/>
      <c r="K217" s="243">
        <f t="shared" si="21"/>
        <v>500</v>
      </c>
      <c r="L217" s="1122" t="e">
        <f t="shared" si="22"/>
        <v>#VALUE!</v>
      </c>
      <c r="M217" s="1122" t="e">
        <f t="shared" si="23"/>
        <v>#VALUE!</v>
      </c>
      <c r="R217" s="1069"/>
      <c r="S217" s="1069"/>
      <c r="T217" s="1069"/>
      <c r="U217" s="1069"/>
      <c r="V217" s="1069"/>
      <c r="W217" s="1069"/>
      <c r="X217" s="1069"/>
      <c r="Y217" s="1069"/>
      <c r="Z217" s="1069"/>
      <c r="AA217" s="1069"/>
      <c r="AB217" s="1069"/>
      <c r="AC217" s="1069"/>
      <c r="AD217" s="1069"/>
    </row>
    <row r="218" spans="1:30" ht="15" customHeight="1" x14ac:dyDescent="0.25">
      <c r="A218" s="1118">
        <v>47</v>
      </c>
      <c r="B218" s="596" t="s">
        <v>421</v>
      </c>
      <c r="C218" s="1166" t="s">
        <v>661</v>
      </c>
      <c r="D218" s="1120" t="e">
        <f>SUMIF('[6]OUTAGE_NR-1_Septmber-17'!$C$13:$C$293,"="&amp;VLOOKUP($C218,'[6]OUTAGE_NR-1_Septmber-17'!$C$13:$I$293,1,FALSE),'[6]OUTAGE_NR-1_Septmber-17'!F$13:F$293)</f>
        <v>#VALUE!</v>
      </c>
      <c r="E218" s="1120" t="e">
        <f>SUMIF('[6]OUTAGE_NR-1_Septmber-17'!$C$13:$C$293,"="&amp;VLOOKUP($C218,'[6]OUTAGE_NR-1_Septmber-17'!$C$13:$I$293,1,FALSE),'[6]OUTAGE_NR-1_Septmber-17'!G$13:G$293)</f>
        <v>#VALUE!</v>
      </c>
      <c r="F218" s="1120" t="e">
        <f>SUMIF('[6]OUTAGE_NR-1_Septmber-17'!$C$13:$C$293,"="&amp;VLOOKUP($C218,'[6]OUTAGE_NR-1_Septmber-17'!$C$13:$I$293,1,FALSE),'[6]OUTAGE_NR-1_Septmber-17'!H$13:H$293)</f>
        <v>#VALUE!</v>
      </c>
      <c r="G218" s="1120" t="e">
        <f>SUMIF('[6]OUTAGE_NR-1_Septmber-17'!$C$13:$C$293,"="&amp;VLOOKUP($C218,'[6]OUTAGE_NR-1_Septmber-17'!$C$13:$I$293,1,FALSE),'[6]OUTAGE_NR-1_Septmber-17'!I$13:I$293)</f>
        <v>#VALUE!</v>
      </c>
      <c r="H218" s="1121" t="e">
        <f t="shared" si="20"/>
        <v>#VALUE!</v>
      </c>
      <c r="I218" s="511">
        <v>500</v>
      </c>
      <c r="J218" s="1201"/>
      <c r="K218" s="243">
        <f t="shared" si="21"/>
        <v>500</v>
      </c>
      <c r="L218" s="1122" t="e">
        <f t="shared" si="22"/>
        <v>#VALUE!</v>
      </c>
      <c r="M218" s="1122" t="e">
        <f t="shared" si="23"/>
        <v>#VALUE!</v>
      </c>
      <c r="R218" s="1069"/>
      <c r="S218" s="1069"/>
      <c r="T218" s="1069"/>
      <c r="U218" s="1069"/>
      <c r="V218" s="1069"/>
      <c r="W218" s="1069"/>
      <c r="X218" s="1069"/>
      <c r="Y218" s="1069"/>
      <c r="Z218" s="1069"/>
      <c r="AA218" s="1069"/>
      <c r="AB218" s="1069"/>
      <c r="AC218" s="1069"/>
      <c r="AD218" s="1069"/>
    </row>
    <row r="219" spans="1:30" ht="15" customHeight="1" x14ac:dyDescent="0.25">
      <c r="A219" s="1118">
        <v>48</v>
      </c>
      <c r="B219" s="596" t="s">
        <v>423</v>
      </c>
      <c r="C219" s="1166" t="s">
        <v>424</v>
      </c>
      <c r="D219" s="1120" t="e">
        <f>SUMIF('[6]OUTAGE_NR-1_Septmber-17'!$C$13:$C$293,"="&amp;VLOOKUP($C219,'[6]OUTAGE_NR-1_Septmber-17'!$C$13:$I$293,1,FALSE),'[6]OUTAGE_NR-1_Septmber-17'!F$13:F$293)</f>
        <v>#VALUE!</v>
      </c>
      <c r="E219" s="1120" t="e">
        <f>SUMIF('[6]OUTAGE_NR-1_Septmber-17'!$C$13:$C$293,"="&amp;VLOOKUP($C219,'[6]OUTAGE_NR-1_Septmber-17'!$C$13:$I$293,1,FALSE),'[6]OUTAGE_NR-1_Septmber-17'!G$13:G$293)</f>
        <v>#VALUE!</v>
      </c>
      <c r="F219" s="1120" t="e">
        <f>SUMIF('[6]OUTAGE_NR-1_Septmber-17'!$C$13:$C$293,"="&amp;VLOOKUP($C219,'[6]OUTAGE_NR-1_Septmber-17'!$C$13:$I$293,1,FALSE),'[6]OUTAGE_NR-1_Septmber-17'!H$13:H$293)</f>
        <v>#VALUE!</v>
      </c>
      <c r="G219" s="1120" t="e">
        <f>SUMIF('[6]OUTAGE_NR-1_Septmber-17'!$C$13:$C$293,"="&amp;VLOOKUP($C219,'[6]OUTAGE_NR-1_Septmber-17'!$C$13:$I$293,1,FALSE),'[6]OUTAGE_NR-1_Septmber-17'!I$13:I$293)</f>
        <v>#VALUE!</v>
      </c>
      <c r="H219" s="1121" t="e">
        <f t="shared" si="20"/>
        <v>#VALUE!</v>
      </c>
      <c r="I219" s="511">
        <v>500</v>
      </c>
      <c r="J219" s="1201"/>
      <c r="K219" s="243">
        <f t="shared" si="21"/>
        <v>500</v>
      </c>
      <c r="L219" s="1122" t="e">
        <f t="shared" si="22"/>
        <v>#VALUE!</v>
      </c>
      <c r="M219" s="1122" t="e">
        <f t="shared" si="23"/>
        <v>#VALUE!</v>
      </c>
      <c r="R219" s="1069"/>
      <c r="S219" s="1069"/>
      <c r="T219" s="1069"/>
      <c r="U219" s="1069"/>
      <c r="V219" s="1069"/>
      <c r="W219" s="1069"/>
      <c r="X219" s="1069"/>
      <c r="Y219" s="1069"/>
      <c r="Z219" s="1069"/>
      <c r="AA219" s="1069"/>
      <c r="AB219" s="1069"/>
      <c r="AC219" s="1069"/>
      <c r="AD219" s="1069"/>
    </row>
    <row r="220" spans="1:30" ht="15" customHeight="1" x14ac:dyDescent="0.25">
      <c r="A220" s="1118">
        <v>49</v>
      </c>
      <c r="B220" s="596" t="s">
        <v>425</v>
      </c>
      <c r="C220" s="1166" t="s">
        <v>426</v>
      </c>
      <c r="D220" s="1120" t="e">
        <f>SUMIF('[6]OUTAGE_NR-1_Septmber-17'!$C$13:$C$293,"="&amp;VLOOKUP($C220,'[6]OUTAGE_NR-1_Septmber-17'!$C$13:$I$293,1,FALSE),'[6]OUTAGE_NR-1_Septmber-17'!F$13:F$293)</f>
        <v>#VALUE!</v>
      </c>
      <c r="E220" s="1120" t="e">
        <f>SUMIF('[6]OUTAGE_NR-1_Septmber-17'!$C$13:$C$293,"="&amp;VLOOKUP($C220,'[6]OUTAGE_NR-1_Septmber-17'!$C$13:$I$293,1,FALSE),'[6]OUTAGE_NR-1_Septmber-17'!G$13:G$293)</f>
        <v>#VALUE!</v>
      </c>
      <c r="F220" s="1120" t="e">
        <f>SUMIF('[6]OUTAGE_NR-1_Septmber-17'!$C$13:$C$293,"="&amp;VLOOKUP($C220,'[6]OUTAGE_NR-1_Septmber-17'!$C$13:$I$293,1,FALSE),'[6]OUTAGE_NR-1_Septmber-17'!H$13:H$293)</f>
        <v>#VALUE!</v>
      </c>
      <c r="G220" s="1120" t="e">
        <f>SUMIF('[6]OUTAGE_NR-1_Septmber-17'!$C$13:$C$293,"="&amp;VLOOKUP($C220,'[6]OUTAGE_NR-1_Septmber-17'!$C$13:$I$293,1,FALSE),'[6]OUTAGE_NR-1_Septmber-17'!I$13:I$293)</f>
        <v>#VALUE!</v>
      </c>
      <c r="H220" s="1121" t="e">
        <f t="shared" si="20"/>
        <v>#VALUE!</v>
      </c>
      <c r="I220" s="495">
        <v>315</v>
      </c>
      <c r="J220" s="242"/>
      <c r="K220" s="243">
        <f t="shared" si="21"/>
        <v>315</v>
      </c>
      <c r="L220" s="1122" t="e">
        <f t="shared" si="22"/>
        <v>#VALUE!</v>
      </c>
      <c r="M220" s="1122" t="e">
        <f t="shared" si="23"/>
        <v>#VALUE!</v>
      </c>
      <c r="R220" s="1069"/>
      <c r="S220" s="1069"/>
      <c r="T220" s="1069"/>
      <c r="U220" s="1069"/>
      <c r="V220" s="1069"/>
      <c r="W220" s="1069"/>
      <c r="X220" s="1069"/>
      <c r="Y220" s="1069"/>
      <c r="Z220" s="1069"/>
      <c r="AA220" s="1069"/>
      <c r="AB220" s="1069"/>
      <c r="AC220" s="1069"/>
      <c r="AD220" s="1069"/>
    </row>
    <row r="221" spans="1:30" ht="15" customHeight="1" x14ac:dyDescent="0.25">
      <c r="A221" s="1118">
        <v>50</v>
      </c>
      <c r="B221" s="596" t="s">
        <v>427</v>
      </c>
      <c r="C221" s="1166" t="s">
        <v>428</v>
      </c>
      <c r="D221" s="1120" t="e">
        <f>SUMIF('[6]OUTAGE_NR-1_Septmber-17'!$C$13:$C$293,"="&amp;VLOOKUP($C221,'[6]OUTAGE_NR-1_Septmber-17'!$C$13:$I$293,1,FALSE),'[6]OUTAGE_NR-1_Septmber-17'!F$13:F$293)</f>
        <v>#VALUE!</v>
      </c>
      <c r="E221" s="1120" t="e">
        <f>SUMIF('[6]OUTAGE_NR-1_Septmber-17'!$C$13:$C$293,"="&amp;VLOOKUP($C221,'[6]OUTAGE_NR-1_Septmber-17'!$C$13:$I$293,1,FALSE),'[6]OUTAGE_NR-1_Septmber-17'!G$13:G$293)</f>
        <v>#VALUE!</v>
      </c>
      <c r="F221" s="1120" t="e">
        <f>SUMIF('[6]OUTAGE_NR-1_Septmber-17'!$C$13:$C$293,"="&amp;VLOOKUP($C221,'[6]OUTAGE_NR-1_Septmber-17'!$C$13:$I$293,1,FALSE),'[6]OUTAGE_NR-1_Septmber-17'!H$13:H$293)</f>
        <v>#VALUE!</v>
      </c>
      <c r="G221" s="1120" t="e">
        <f>SUMIF('[6]OUTAGE_NR-1_Septmber-17'!$C$13:$C$293,"="&amp;VLOOKUP($C221,'[6]OUTAGE_NR-1_Septmber-17'!$C$13:$I$293,1,FALSE),'[6]OUTAGE_NR-1_Septmber-17'!I$13:I$293)</f>
        <v>#VALUE!</v>
      </c>
      <c r="H221" s="1121" t="e">
        <f t="shared" si="20"/>
        <v>#VALUE!</v>
      </c>
      <c r="I221" s="495">
        <v>315</v>
      </c>
      <c r="J221" s="242"/>
      <c r="K221" s="243">
        <f t="shared" si="21"/>
        <v>315</v>
      </c>
      <c r="L221" s="1122" t="e">
        <f t="shared" si="22"/>
        <v>#VALUE!</v>
      </c>
      <c r="M221" s="1122" t="e">
        <f t="shared" si="23"/>
        <v>#VALUE!</v>
      </c>
      <c r="R221" s="1069"/>
      <c r="S221" s="1069"/>
      <c r="T221" s="1069"/>
      <c r="U221" s="1069"/>
      <c r="V221" s="1069"/>
      <c r="W221" s="1069"/>
      <c r="X221" s="1069"/>
      <c r="Y221" s="1069"/>
      <c r="Z221" s="1069"/>
      <c r="AA221" s="1069"/>
      <c r="AB221" s="1069"/>
      <c r="AC221" s="1069"/>
      <c r="AD221" s="1069"/>
    </row>
    <row r="222" spans="1:30" ht="15" customHeight="1" x14ac:dyDescent="0.25">
      <c r="A222" s="1118">
        <v>51</v>
      </c>
      <c r="B222" s="596" t="s">
        <v>429</v>
      </c>
      <c r="C222" s="1166" t="s">
        <v>430</v>
      </c>
      <c r="D222" s="1120" t="e">
        <f>SUMIF('[6]OUTAGE_NR-1_Septmber-17'!$C$13:$C$293,"="&amp;VLOOKUP($C222,'[6]OUTAGE_NR-1_Septmber-17'!$C$13:$I$293,1,FALSE),'[6]OUTAGE_NR-1_Septmber-17'!F$13:F$293)</f>
        <v>#VALUE!</v>
      </c>
      <c r="E222" s="1120" t="e">
        <f>SUMIF('[6]OUTAGE_NR-1_Septmber-17'!$C$13:$C$293,"="&amp;VLOOKUP($C222,'[6]OUTAGE_NR-1_Septmber-17'!$C$13:$I$293,1,FALSE),'[6]OUTAGE_NR-1_Septmber-17'!G$13:G$293)</f>
        <v>#VALUE!</v>
      </c>
      <c r="F222" s="1120" t="e">
        <f>SUMIF('[6]OUTAGE_NR-1_Septmber-17'!$C$13:$C$293,"="&amp;VLOOKUP($C222,'[6]OUTAGE_NR-1_Septmber-17'!$C$13:$I$293,1,FALSE),'[6]OUTAGE_NR-1_Septmber-17'!H$13:H$293)</f>
        <v>#VALUE!</v>
      </c>
      <c r="G222" s="1120" t="e">
        <f>SUMIF('[6]OUTAGE_NR-1_Septmber-17'!$C$13:$C$293,"="&amp;VLOOKUP($C222,'[6]OUTAGE_NR-1_Septmber-17'!$C$13:$I$293,1,FALSE),'[6]OUTAGE_NR-1_Septmber-17'!I$13:I$293)</f>
        <v>#VALUE!</v>
      </c>
      <c r="H222" s="1121" t="e">
        <f t="shared" si="20"/>
        <v>#VALUE!</v>
      </c>
      <c r="I222" s="495">
        <v>315</v>
      </c>
      <c r="J222" s="242"/>
      <c r="K222" s="243">
        <f t="shared" si="21"/>
        <v>315</v>
      </c>
      <c r="L222" s="1122" t="e">
        <f t="shared" si="22"/>
        <v>#VALUE!</v>
      </c>
      <c r="M222" s="1122" t="e">
        <f t="shared" si="23"/>
        <v>#VALUE!</v>
      </c>
      <c r="R222" s="1069"/>
      <c r="S222" s="1069"/>
      <c r="T222" s="1069"/>
      <c r="U222" s="1069"/>
      <c r="V222" s="1069"/>
      <c r="W222" s="1069"/>
      <c r="X222" s="1069"/>
      <c r="Y222" s="1069"/>
      <c r="Z222" s="1069"/>
      <c r="AA222" s="1069"/>
      <c r="AB222" s="1069"/>
      <c r="AC222" s="1069"/>
      <c r="AD222" s="1069"/>
    </row>
    <row r="223" spans="1:30" ht="15" customHeight="1" x14ac:dyDescent="0.25">
      <c r="A223" s="1118">
        <v>52</v>
      </c>
      <c r="B223" s="596" t="s">
        <v>431</v>
      </c>
      <c r="C223" s="1166" t="s">
        <v>432</v>
      </c>
      <c r="D223" s="1120" t="e">
        <f>SUMIF('[6]OUTAGE_NR-1_Septmber-17'!$C$13:$C$293,"="&amp;VLOOKUP($C223,'[6]OUTAGE_NR-1_Septmber-17'!$C$13:$I$293,1,FALSE),'[6]OUTAGE_NR-1_Septmber-17'!F$13:F$293)</f>
        <v>#VALUE!</v>
      </c>
      <c r="E223" s="1120" t="e">
        <f>SUMIF('[6]OUTAGE_NR-1_Septmber-17'!$C$13:$C$293,"="&amp;VLOOKUP($C223,'[6]OUTAGE_NR-1_Septmber-17'!$C$13:$I$293,1,FALSE),'[6]OUTAGE_NR-1_Septmber-17'!G$13:G$293)</f>
        <v>#VALUE!</v>
      </c>
      <c r="F223" s="1120" t="e">
        <f>SUMIF('[6]OUTAGE_NR-1_Septmber-17'!$C$13:$C$293,"="&amp;VLOOKUP($C223,'[6]OUTAGE_NR-1_Septmber-17'!$C$13:$I$293,1,FALSE),'[6]OUTAGE_NR-1_Septmber-17'!H$13:H$293)</f>
        <v>#VALUE!</v>
      </c>
      <c r="G223" s="1120" t="e">
        <f>SUMIF('[6]OUTAGE_NR-1_Septmber-17'!$C$13:$C$293,"="&amp;VLOOKUP($C223,'[6]OUTAGE_NR-1_Septmber-17'!$C$13:$I$293,1,FALSE),'[6]OUTAGE_NR-1_Septmber-17'!I$13:I$293)</f>
        <v>#VALUE!</v>
      </c>
      <c r="H223" s="1121" t="e">
        <f t="shared" si="20"/>
        <v>#VALUE!</v>
      </c>
      <c r="I223" s="511">
        <v>500</v>
      </c>
      <c r="J223" s="242"/>
      <c r="K223" s="243">
        <f t="shared" si="21"/>
        <v>500</v>
      </c>
      <c r="L223" s="1122" t="e">
        <f t="shared" si="22"/>
        <v>#VALUE!</v>
      </c>
      <c r="M223" s="1122" t="e">
        <f t="shared" si="23"/>
        <v>#VALUE!</v>
      </c>
      <c r="R223" s="1069"/>
      <c r="S223" s="1069"/>
      <c r="T223" s="1069"/>
      <c r="U223" s="1069"/>
      <c r="V223" s="1069"/>
      <c r="W223" s="1069"/>
      <c r="X223" s="1069"/>
      <c r="Y223" s="1069"/>
      <c r="Z223" s="1069"/>
      <c r="AA223" s="1069"/>
      <c r="AB223" s="1069"/>
      <c r="AC223" s="1069"/>
      <c r="AD223" s="1069"/>
    </row>
    <row r="224" spans="1:30" ht="15" customHeight="1" x14ac:dyDescent="0.25">
      <c r="A224" s="1118">
        <v>53</v>
      </c>
      <c r="B224" s="596" t="s">
        <v>433</v>
      </c>
      <c r="C224" s="1166" t="s">
        <v>434</v>
      </c>
      <c r="D224" s="1120" t="e">
        <f>SUMIF('[6]OUTAGE_NR-1_Septmber-17'!$C$13:$C$293,"="&amp;VLOOKUP($C224,'[6]OUTAGE_NR-1_Septmber-17'!$C$13:$I$293,1,FALSE),'[6]OUTAGE_NR-1_Septmber-17'!F$13:F$293)</f>
        <v>#VALUE!</v>
      </c>
      <c r="E224" s="1120" t="e">
        <f>SUMIF('[6]OUTAGE_NR-1_Septmber-17'!$C$13:$C$293,"="&amp;VLOOKUP($C224,'[6]OUTAGE_NR-1_Septmber-17'!$C$13:$I$293,1,FALSE),'[6]OUTAGE_NR-1_Septmber-17'!G$13:G$293)</f>
        <v>#VALUE!</v>
      </c>
      <c r="F224" s="1120" t="e">
        <f>SUMIF('[6]OUTAGE_NR-1_Septmber-17'!$C$13:$C$293,"="&amp;VLOOKUP($C224,'[6]OUTAGE_NR-1_Septmber-17'!$C$13:$I$293,1,FALSE),'[6]OUTAGE_NR-1_Septmber-17'!H$13:H$293)</f>
        <v>#VALUE!</v>
      </c>
      <c r="G224" s="1120" t="e">
        <f>SUMIF('[6]OUTAGE_NR-1_Septmber-17'!$C$13:$C$293,"="&amp;VLOOKUP($C224,'[6]OUTAGE_NR-1_Septmber-17'!$C$13:$I$293,1,FALSE),'[6]OUTAGE_NR-1_Septmber-17'!I$13:I$293)</f>
        <v>#VALUE!</v>
      </c>
      <c r="H224" s="1121" t="e">
        <f t="shared" si="20"/>
        <v>#VALUE!</v>
      </c>
      <c r="I224" s="495">
        <v>315</v>
      </c>
      <c r="J224" s="242"/>
      <c r="K224" s="243">
        <f t="shared" si="21"/>
        <v>315</v>
      </c>
      <c r="L224" s="1122" t="e">
        <f t="shared" si="22"/>
        <v>#VALUE!</v>
      </c>
      <c r="M224" s="1122" t="e">
        <f t="shared" si="23"/>
        <v>#VALUE!</v>
      </c>
      <c r="R224" s="1069"/>
      <c r="S224" s="1069"/>
      <c r="T224" s="1069"/>
      <c r="U224" s="1069"/>
      <c r="V224" s="1069"/>
      <c r="W224" s="1069"/>
      <c r="X224" s="1069"/>
      <c r="Y224" s="1069"/>
      <c r="Z224" s="1069"/>
      <c r="AA224" s="1069"/>
      <c r="AB224" s="1069"/>
      <c r="AC224" s="1069"/>
      <c r="AD224" s="1069"/>
    </row>
    <row r="225" spans="1:30" ht="15" customHeight="1" x14ac:dyDescent="0.25">
      <c r="A225" s="1118">
        <v>54</v>
      </c>
      <c r="B225" s="596" t="s">
        <v>435</v>
      </c>
      <c r="C225" s="1166" t="s">
        <v>662</v>
      </c>
      <c r="D225" s="1120" t="e">
        <f>SUMIF('[6]OUTAGE_NR-1_Septmber-17'!$C$13:$C$293,"="&amp;VLOOKUP($C225,'[6]OUTAGE_NR-1_Septmber-17'!$C$13:$I$293,1,FALSE),'[6]OUTAGE_NR-1_Septmber-17'!F$13:F$293)</f>
        <v>#VALUE!</v>
      </c>
      <c r="E225" s="1120" t="e">
        <f>SUMIF('[6]OUTAGE_NR-1_Septmber-17'!$C$13:$C$293,"="&amp;VLOOKUP($C225,'[6]OUTAGE_NR-1_Septmber-17'!$C$13:$I$293,1,FALSE),'[6]OUTAGE_NR-1_Septmber-17'!G$13:G$293)</f>
        <v>#VALUE!</v>
      </c>
      <c r="F225" s="1120" t="e">
        <f>SUMIF('[6]OUTAGE_NR-1_Septmber-17'!$C$13:$C$293,"="&amp;VLOOKUP($C225,'[6]OUTAGE_NR-1_Septmber-17'!$C$13:$I$293,1,FALSE),'[6]OUTAGE_NR-1_Septmber-17'!H$13:H$293)</f>
        <v>#VALUE!</v>
      </c>
      <c r="G225" s="1120" t="e">
        <f>SUMIF('[6]OUTAGE_NR-1_Septmber-17'!$C$13:$C$293,"="&amp;VLOOKUP($C225,'[6]OUTAGE_NR-1_Septmber-17'!$C$13:$I$293,1,FALSE),'[6]OUTAGE_NR-1_Septmber-17'!I$13:I$293)</f>
        <v>#VALUE!</v>
      </c>
      <c r="H225" s="1121" t="e">
        <f t="shared" si="20"/>
        <v>#VALUE!</v>
      </c>
      <c r="I225" s="511">
        <v>500</v>
      </c>
      <c r="J225" s="1201"/>
      <c r="K225" s="243">
        <f t="shared" si="21"/>
        <v>500</v>
      </c>
      <c r="L225" s="1122" t="e">
        <f t="shared" si="22"/>
        <v>#VALUE!</v>
      </c>
      <c r="M225" s="1122" t="e">
        <f t="shared" si="23"/>
        <v>#VALUE!</v>
      </c>
      <c r="R225" s="1069"/>
      <c r="S225" s="1069"/>
      <c r="T225" s="1069"/>
      <c r="U225" s="1069"/>
      <c r="V225" s="1069"/>
      <c r="W225" s="1069"/>
      <c r="X225" s="1069"/>
      <c r="Y225" s="1069"/>
      <c r="Z225" s="1069"/>
      <c r="AA225" s="1069"/>
      <c r="AB225" s="1069"/>
      <c r="AC225" s="1069"/>
      <c r="AD225" s="1069"/>
    </row>
    <row r="226" spans="1:30" ht="15" customHeight="1" x14ac:dyDescent="0.25">
      <c r="A226" s="1118">
        <v>55</v>
      </c>
      <c r="B226" s="596" t="s">
        <v>437</v>
      </c>
      <c r="C226" s="1166" t="s">
        <v>438</v>
      </c>
      <c r="D226" s="1120" t="e">
        <f>SUMIF('[6]OUTAGE_NR-1_Septmber-17'!$C$13:$C$293,"="&amp;VLOOKUP($C226,'[6]OUTAGE_NR-1_Septmber-17'!$C$13:$I$293,1,FALSE),'[6]OUTAGE_NR-1_Septmber-17'!F$13:F$293)</f>
        <v>#VALUE!</v>
      </c>
      <c r="E226" s="1120" t="e">
        <f>SUMIF('[6]OUTAGE_NR-1_Septmber-17'!$C$13:$C$293,"="&amp;VLOOKUP($C226,'[6]OUTAGE_NR-1_Septmber-17'!$C$13:$I$293,1,FALSE),'[6]OUTAGE_NR-1_Septmber-17'!G$13:G$293)</f>
        <v>#VALUE!</v>
      </c>
      <c r="F226" s="1120" t="e">
        <f>SUMIF('[6]OUTAGE_NR-1_Septmber-17'!$C$13:$C$293,"="&amp;VLOOKUP($C226,'[6]OUTAGE_NR-1_Septmber-17'!$C$13:$I$293,1,FALSE),'[6]OUTAGE_NR-1_Septmber-17'!H$13:H$293)</f>
        <v>#VALUE!</v>
      </c>
      <c r="G226" s="1120" t="e">
        <f>SUMIF('[6]OUTAGE_NR-1_Septmber-17'!$C$13:$C$293,"="&amp;VLOOKUP($C226,'[6]OUTAGE_NR-1_Septmber-17'!$C$13:$I$293,1,FALSE),'[6]OUTAGE_NR-1_Septmber-17'!I$13:I$293)</f>
        <v>#VALUE!</v>
      </c>
      <c r="H226" s="1121" t="e">
        <f t="shared" si="20"/>
        <v>#VALUE!</v>
      </c>
      <c r="I226" s="495">
        <v>315</v>
      </c>
      <c r="J226" s="242"/>
      <c r="K226" s="243">
        <f t="shared" si="21"/>
        <v>315</v>
      </c>
      <c r="L226" s="1122" t="e">
        <f t="shared" si="22"/>
        <v>#VALUE!</v>
      </c>
      <c r="M226" s="1122" t="e">
        <f t="shared" si="23"/>
        <v>#VALUE!</v>
      </c>
      <c r="R226" s="1069"/>
      <c r="S226" s="1069"/>
      <c r="T226" s="1069"/>
      <c r="U226" s="1069"/>
      <c r="V226" s="1069"/>
      <c r="W226" s="1069"/>
      <c r="X226" s="1069"/>
      <c r="Y226" s="1069"/>
      <c r="Z226" s="1069"/>
      <c r="AA226" s="1069"/>
      <c r="AB226" s="1069"/>
      <c r="AC226" s="1069"/>
      <c r="AD226" s="1069"/>
    </row>
    <row r="227" spans="1:30" ht="15" customHeight="1" x14ac:dyDescent="0.25">
      <c r="A227" s="1118">
        <v>56</v>
      </c>
      <c r="B227" s="596" t="s">
        <v>439</v>
      </c>
      <c r="C227" s="1166" t="s">
        <v>440</v>
      </c>
      <c r="D227" s="1120" t="e">
        <f>SUMIF('[6]OUTAGE_NR-1_Septmber-17'!$C$13:$C$293,"="&amp;VLOOKUP($C227,'[6]OUTAGE_NR-1_Septmber-17'!$C$13:$I$293,1,FALSE),'[6]OUTAGE_NR-1_Septmber-17'!F$13:F$293)</f>
        <v>#VALUE!</v>
      </c>
      <c r="E227" s="1120" t="e">
        <f>SUMIF('[6]OUTAGE_NR-1_Septmber-17'!$C$13:$C$293,"="&amp;VLOOKUP($C227,'[6]OUTAGE_NR-1_Septmber-17'!$C$13:$I$293,1,FALSE),'[6]OUTAGE_NR-1_Septmber-17'!G$13:G$293)</f>
        <v>#VALUE!</v>
      </c>
      <c r="F227" s="1120" t="e">
        <f>SUMIF('[6]OUTAGE_NR-1_Septmber-17'!$C$13:$C$293,"="&amp;VLOOKUP($C227,'[6]OUTAGE_NR-1_Septmber-17'!$C$13:$I$293,1,FALSE),'[6]OUTAGE_NR-1_Septmber-17'!H$13:H$293)</f>
        <v>#VALUE!</v>
      </c>
      <c r="G227" s="1120" t="e">
        <f>SUMIF('[6]OUTAGE_NR-1_Septmber-17'!$C$13:$C$293,"="&amp;VLOOKUP($C227,'[6]OUTAGE_NR-1_Septmber-17'!$C$13:$I$293,1,FALSE),'[6]OUTAGE_NR-1_Septmber-17'!I$13:I$293)</f>
        <v>#VALUE!</v>
      </c>
      <c r="H227" s="1121" t="e">
        <f t="shared" si="20"/>
        <v>#VALUE!</v>
      </c>
      <c r="I227" s="495">
        <v>315</v>
      </c>
      <c r="J227" s="242"/>
      <c r="K227" s="243">
        <f t="shared" si="21"/>
        <v>315</v>
      </c>
      <c r="L227" s="1122" t="e">
        <f t="shared" si="22"/>
        <v>#VALUE!</v>
      </c>
      <c r="M227" s="1122" t="e">
        <f t="shared" si="23"/>
        <v>#VALUE!</v>
      </c>
      <c r="R227" s="1069"/>
      <c r="S227" s="1069"/>
      <c r="T227" s="1069"/>
      <c r="U227" s="1069"/>
      <c r="V227" s="1069"/>
      <c r="W227" s="1069"/>
      <c r="X227" s="1069"/>
      <c r="Y227" s="1069"/>
      <c r="Z227" s="1069"/>
      <c r="AA227" s="1069"/>
      <c r="AB227" s="1069"/>
      <c r="AC227" s="1069"/>
      <c r="AD227" s="1069"/>
    </row>
    <row r="228" spans="1:30" ht="15" customHeight="1" x14ac:dyDescent="0.25">
      <c r="A228" s="1118">
        <v>57</v>
      </c>
      <c r="B228" s="596" t="s">
        <v>441</v>
      </c>
      <c r="C228" s="1166" t="s">
        <v>442</v>
      </c>
      <c r="D228" s="1120" t="e">
        <f>SUMIF('[6]OUTAGE_NR-1_Septmber-17'!$C$13:$C$293,"="&amp;VLOOKUP($C228,'[6]OUTAGE_NR-1_Septmber-17'!$C$13:$I$293,1,FALSE),'[6]OUTAGE_NR-1_Septmber-17'!F$13:F$293)</f>
        <v>#VALUE!</v>
      </c>
      <c r="E228" s="1120" t="e">
        <f>SUMIF('[6]OUTAGE_NR-1_Septmber-17'!$C$13:$C$293,"="&amp;VLOOKUP($C228,'[6]OUTAGE_NR-1_Septmber-17'!$C$13:$I$293,1,FALSE),'[6]OUTAGE_NR-1_Septmber-17'!G$13:G$293)</f>
        <v>#VALUE!</v>
      </c>
      <c r="F228" s="1120" t="e">
        <f>SUMIF('[6]OUTAGE_NR-1_Septmber-17'!$C$13:$C$293,"="&amp;VLOOKUP($C228,'[6]OUTAGE_NR-1_Septmber-17'!$C$13:$I$293,1,FALSE),'[6]OUTAGE_NR-1_Septmber-17'!H$13:H$293)</f>
        <v>#VALUE!</v>
      </c>
      <c r="G228" s="1120" t="e">
        <f>SUMIF('[6]OUTAGE_NR-1_Septmber-17'!$C$13:$C$293,"="&amp;VLOOKUP($C228,'[6]OUTAGE_NR-1_Septmber-17'!$C$13:$I$293,1,FALSE),'[6]OUTAGE_NR-1_Septmber-17'!I$13:I$293)</f>
        <v>#VALUE!</v>
      </c>
      <c r="H228" s="1121" t="e">
        <f t="shared" si="20"/>
        <v>#VALUE!</v>
      </c>
      <c r="I228" s="495">
        <v>315</v>
      </c>
      <c r="J228" s="242"/>
      <c r="K228" s="243">
        <f t="shared" si="21"/>
        <v>315</v>
      </c>
      <c r="L228" s="1122" t="e">
        <f t="shared" si="22"/>
        <v>#VALUE!</v>
      </c>
      <c r="M228" s="1122" t="e">
        <f t="shared" si="23"/>
        <v>#VALUE!</v>
      </c>
      <c r="R228" s="1069"/>
      <c r="S228" s="1069"/>
      <c r="T228" s="1069"/>
      <c r="U228" s="1069"/>
      <c r="V228" s="1069"/>
      <c r="W228" s="1069"/>
      <c r="X228" s="1069"/>
      <c r="Y228" s="1069"/>
      <c r="Z228" s="1069"/>
      <c r="AA228" s="1069"/>
      <c r="AB228" s="1069"/>
      <c r="AC228" s="1069"/>
      <c r="AD228" s="1069"/>
    </row>
    <row r="229" spans="1:30" ht="15" customHeight="1" x14ac:dyDescent="0.25">
      <c r="A229" s="1118">
        <v>58</v>
      </c>
      <c r="B229" s="596" t="s">
        <v>447</v>
      </c>
      <c r="C229" s="1166" t="s">
        <v>448</v>
      </c>
      <c r="D229" s="1120" t="e">
        <f>SUMIF('[6]OUTAGE_NR-1_Septmber-17'!$C$13:$C$293,"="&amp;VLOOKUP($C229,'[6]OUTAGE_NR-1_Septmber-17'!$C$13:$I$293,1,FALSE),'[6]OUTAGE_NR-1_Septmber-17'!F$13:F$293)</f>
        <v>#VALUE!</v>
      </c>
      <c r="E229" s="1120" t="e">
        <f>SUMIF('[6]OUTAGE_NR-1_Septmber-17'!$C$13:$C$293,"="&amp;VLOOKUP($C229,'[6]OUTAGE_NR-1_Septmber-17'!$C$13:$I$293,1,FALSE),'[6]OUTAGE_NR-1_Septmber-17'!G$13:G$293)</f>
        <v>#VALUE!</v>
      </c>
      <c r="F229" s="1120" t="e">
        <f>SUMIF('[6]OUTAGE_NR-1_Septmber-17'!$C$13:$C$293,"="&amp;VLOOKUP($C229,'[6]OUTAGE_NR-1_Septmber-17'!$C$13:$I$293,1,FALSE),'[6]OUTAGE_NR-1_Septmber-17'!H$13:H$293)</f>
        <v>#VALUE!</v>
      </c>
      <c r="G229" s="1120" t="e">
        <f>SUMIF('[6]OUTAGE_NR-1_Septmber-17'!$C$13:$C$293,"="&amp;VLOOKUP($C229,'[6]OUTAGE_NR-1_Septmber-17'!$C$13:$I$293,1,FALSE),'[6]OUTAGE_NR-1_Septmber-17'!I$13:I$293)</f>
        <v>#VALUE!</v>
      </c>
      <c r="H229" s="1121" t="e">
        <f t="shared" si="20"/>
        <v>#VALUE!</v>
      </c>
      <c r="I229" s="495">
        <v>315</v>
      </c>
      <c r="J229" s="242"/>
      <c r="K229" s="243">
        <f t="shared" si="21"/>
        <v>315</v>
      </c>
      <c r="L229" s="1122" t="e">
        <f t="shared" si="22"/>
        <v>#VALUE!</v>
      </c>
      <c r="M229" s="1122" t="e">
        <f t="shared" si="23"/>
        <v>#VALUE!</v>
      </c>
      <c r="R229" s="1069"/>
      <c r="S229" s="1069"/>
      <c r="T229" s="1069"/>
      <c r="U229" s="1069"/>
      <c r="V229" s="1069"/>
      <c r="W229" s="1069"/>
      <c r="X229" s="1069"/>
      <c r="Y229" s="1069"/>
      <c r="Z229" s="1069"/>
      <c r="AA229" s="1069"/>
      <c r="AB229" s="1069"/>
      <c r="AC229" s="1069"/>
      <c r="AD229" s="1069"/>
    </row>
    <row r="230" spans="1:30" ht="15" customHeight="1" x14ac:dyDescent="0.25">
      <c r="A230" s="1118">
        <v>59</v>
      </c>
      <c r="B230" s="596" t="s">
        <v>449</v>
      </c>
      <c r="C230" s="1166" t="s">
        <v>450</v>
      </c>
      <c r="D230" s="1120" t="e">
        <f>SUMIF('[6]OUTAGE_NR-1_Septmber-17'!$C$13:$C$293,"="&amp;VLOOKUP($C230,'[6]OUTAGE_NR-1_Septmber-17'!$C$13:$I$293,1,FALSE),'[6]OUTAGE_NR-1_Septmber-17'!F$13:F$293)</f>
        <v>#VALUE!</v>
      </c>
      <c r="E230" s="1120" t="e">
        <f>SUMIF('[6]OUTAGE_NR-1_Septmber-17'!$C$13:$C$293,"="&amp;VLOOKUP($C230,'[6]OUTAGE_NR-1_Septmber-17'!$C$13:$I$293,1,FALSE),'[6]OUTAGE_NR-1_Septmber-17'!G$13:G$293)</f>
        <v>#VALUE!</v>
      </c>
      <c r="F230" s="1120" t="e">
        <f>SUMIF('[6]OUTAGE_NR-1_Septmber-17'!$C$13:$C$293,"="&amp;VLOOKUP($C230,'[6]OUTAGE_NR-1_Septmber-17'!$C$13:$I$293,1,FALSE),'[6]OUTAGE_NR-1_Septmber-17'!H$13:H$293)</f>
        <v>#VALUE!</v>
      </c>
      <c r="G230" s="1120" t="e">
        <f>SUMIF('[6]OUTAGE_NR-1_Septmber-17'!$C$13:$C$293,"="&amp;VLOOKUP($C230,'[6]OUTAGE_NR-1_Septmber-17'!$C$13:$I$293,1,FALSE),'[6]OUTAGE_NR-1_Septmber-17'!I$13:I$293)</f>
        <v>#VALUE!</v>
      </c>
      <c r="H230" s="1121" t="e">
        <f t="shared" si="20"/>
        <v>#VALUE!</v>
      </c>
      <c r="I230" s="495">
        <v>315</v>
      </c>
      <c r="J230" s="242"/>
      <c r="K230" s="243">
        <f t="shared" si="21"/>
        <v>315</v>
      </c>
      <c r="L230" s="1122" t="e">
        <f t="shared" si="22"/>
        <v>#VALUE!</v>
      </c>
      <c r="M230" s="1122" t="e">
        <f t="shared" si="23"/>
        <v>#VALUE!</v>
      </c>
      <c r="R230" s="1069"/>
      <c r="S230" s="1069"/>
      <c r="T230" s="1069"/>
      <c r="U230" s="1069"/>
      <c r="V230" s="1069"/>
      <c r="W230" s="1069"/>
      <c r="X230" s="1069"/>
      <c r="Y230" s="1069"/>
      <c r="Z230" s="1069"/>
      <c r="AA230" s="1069"/>
      <c r="AB230" s="1069"/>
      <c r="AC230" s="1069"/>
      <c r="AD230" s="1069"/>
    </row>
    <row r="231" spans="1:30" ht="15" customHeight="1" x14ac:dyDescent="0.25">
      <c r="A231" s="1118">
        <v>60</v>
      </c>
      <c r="B231" s="596" t="s">
        <v>443</v>
      </c>
      <c r="C231" s="1166" t="s">
        <v>663</v>
      </c>
      <c r="D231" s="1120" t="e">
        <f>SUMIF('[6]OUTAGE_NR-1_Septmber-17'!$C$13:$C$293,"="&amp;VLOOKUP($C231,'[6]OUTAGE_NR-1_Septmber-17'!$C$13:$I$293,1,FALSE),'[6]OUTAGE_NR-1_Septmber-17'!F$13:F$293)</f>
        <v>#VALUE!</v>
      </c>
      <c r="E231" s="1120" t="e">
        <f>SUMIF('[6]OUTAGE_NR-1_Septmber-17'!$C$13:$C$293,"="&amp;VLOOKUP($C231,'[6]OUTAGE_NR-1_Septmber-17'!$C$13:$I$293,1,FALSE),'[6]OUTAGE_NR-1_Septmber-17'!G$13:G$293)</f>
        <v>#VALUE!</v>
      </c>
      <c r="F231" s="1120" t="e">
        <f>SUMIF('[6]OUTAGE_NR-1_Septmber-17'!$C$13:$C$293,"="&amp;VLOOKUP($C231,'[6]OUTAGE_NR-1_Septmber-17'!$C$13:$I$293,1,FALSE),'[6]OUTAGE_NR-1_Septmber-17'!H$13:H$293)</f>
        <v>#VALUE!</v>
      </c>
      <c r="G231" s="1120" t="e">
        <f>SUMIF('[6]OUTAGE_NR-1_Septmber-17'!$C$13:$C$293,"="&amp;VLOOKUP($C231,'[6]OUTAGE_NR-1_Septmber-17'!$C$13:$I$293,1,FALSE),'[6]OUTAGE_NR-1_Septmber-17'!I$13:I$293)</f>
        <v>#VALUE!</v>
      </c>
      <c r="H231" s="1121" t="e">
        <f t="shared" si="20"/>
        <v>#VALUE!</v>
      </c>
      <c r="I231" s="495">
        <v>315</v>
      </c>
      <c r="J231" s="242"/>
      <c r="K231" s="243">
        <f t="shared" si="21"/>
        <v>315</v>
      </c>
      <c r="L231" s="1122" t="e">
        <f t="shared" si="22"/>
        <v>#VALUE!</v>
      </c>
      <c r="M231" s="1122" t="e">
        <f t="shared" si="23"/>
        <v>#VALUE!</v>
      </c>
      <c r="R231" s="1069"/>
      <c r="S231" s="1069"/>
      <c r="T231" s="1069"/>
      <c r="U231" s="1069"/>
      <c r="V231" s="1069"/>
      <c r="W231" s="1069"/>
      <c r="X231" s="1069"/>
      <c r="Y231" s="1069"/>
      <c r="Z231" s="1069"/>
      <c r="AA231" s="1069"/>
      <c r="AB231" s="1069"/>
      <c r="AC231" s="1069"/>
      <c r="AD231" s="1069"/>
    </row>
    <row r="232" spans="1:30" ht="15" customHeight="1" x14ac:dyDescent="0.25">
      <c r="A232" s="1118">
        <v>61</v>
      </c>
      <c r="B232" s="596" t="s">
        <v>445</v>
      </c>
      <c r="C232" s="1166" t="s">
        <v>664</v>
      </c>
      <c r="D232" s="1120" t="e">
        <f>SUMIF('[6]OUTAGE_NR-1_Septmber-17'!$C$13:$C$293,"="&amp;VLOOKUP($C232,'[6]OUTAGE_NR-1_Septmber-17'!$C$13:$I$293,1,FALSE),'[6]OUTAGE_NR-1_Septmber-17'!F$13:F$293)</f>
        <v>#VALUE!</v>
      </c>
      <c r="E232" s="1120" t="e">
        <f>SUMIF('[6]OUTAGE_NR-1_Septmber-17'!$C$13:$C$293,"="&amp;VLOOKUP($C232,'[6]OUTAGE_NR-1_Septmber-17'!$C$13:$I$293,1,FALSE),'[6]OUTAGE_NR-1_Septmber-17'!G$13:G$293)</f>
        <v>#VALUE!</v>
      </c>
      <c r="F232" s="1120" t="e">
        <f>SUMIF('[6]OUTAGE_NR-1_Septmber-17'!$C$13:$C$293,"="&amp;VLOOKUP($C232,'[6]OUTAGE_NR-1_Septmber-17'!$C$13:$I$293,1,FALSE),'[6]OUTAGE_NR-1_Septmber-17'!H$13:H$293)</f>
        <v>#VALUE!</v>
      </c>
      <c r="G232" s="1120" t="e">
        <f>SUMIF('[6]OUTAGE_NR-1_Septmber-17'!$C$13:$C$293,"="&amp;VLOOKUP($C232,'[6]OUTAGE_NR-1_Septmber-17'!$C$13:$I$293,1,FALSE),'[6]OUTAGE_NR-1_Septmber-17'!I$13:I$293)</f>
        <v>#VALUE!</v>
      </c>
      <c r="H232" s="1121" t="e">
        <f t="shared" si="20"/>
        <v>#VALUE!</v>
      </c>
      <c r="I232" s="495">
        <v>315</v>
      </c>
      <c r="J232" s="242"/>
      <c r="K232" s="243">
        <f t="shared" si="21"/>
        <v>315</v>
      </c>
      <c r="L232" s="1122" t="e">
        <f t="shared" si="22"/>
        <v>#VALUE!</v>
      </c>
      <c r="M232" s="1122" t="e">
        <f t="shared" si="23"/>
        <v>#VALUE!</v>
      </c>
      <c r="R232" s="1069"/>
      <c r="S232" s="1069"/>
      <c r="T232" s="1069"/>
      <c r="U232" s="1069"/>
      <c r="V232" s="1069"/>
      <c r="W232" s="1069"/>
      <c r="X232" s="1069"/>
      <c r="Y232" s="1069"/>
      <c r="Z232" s="1069"/>
      <c r="AA232" s="1069"/>
      <c r="AB232" s="1069"/>
      <c r="AC232" s="1069"/>
      <c r="AD232" s="1069"/>
    </row>
    <row r="233" spans="1:30" ht="15" customHeight="1" x14ac:dyDescent="0.25">
      <c r="A233" s="1118">
        <v>62</v>
      </c>
      <c r="B233" s="596" t="s">
        <v>451</v>
      </c>
      <c r="C233" s="1166" t="s">
        <v>452</v>
      </c>
      <c r="D233" s="1120" t="e">
        <f>SUMIF('[6]OUTAGE_NR-1_Septmber-17'!$C$13:$C$293,"="&amp;VLOOKUP($C233,'[6]OUTAGE_NR-1_Septmber-17'!$C$13:$I$293,1,FALSE),'[6]OUTAGE_NR-1_Septmber-17'!F$13:F$293)</f>
        <v>#VALUE!</v>
      </c>
      <c r="E233" s="1120" t="e">
        <f>SUMIF('[6]OUTAGE_NR-1_Septmber-17'!$C$13:$C$293,"="&amp;VLOOKUP($C233,'[6]OUTAGE_NR-1_Septmber-17'!$C$13:$I$293,1,FALSE),'[6]OUTAGE_NR-1_Septmber-17'!G$13:G$293)</f>
        <v>#VALUE!</v>
      </c>
      <c r="F233" s="1120" t="e">
        <f>SUMIF('[6]OUTAGE_NR-1_Septmber-17'!$C$13:$C$293,"="&amp;VLOOKUP($C233,'[6]OUTAGE_NR-1_Septmber-17'!$C$13:$I$293,1,FALSE),'[6]OUTAGE_NR-1_Septmber-17'!H$13:H$293)</f>
        <v>#VALUE!</v>
      </c>
      <c r="G233" s="1120" t="e">
        <f>SUMIF('[6]OUTAGE_NR-1_Septmber-17'!$C$13:$C$293,"="&amp;VLOOKUP($C233,'[6]OUTAGE_NR-1_Septmber-17'!$C$13:$I$293,1,FALSE),'[6]OUTAGE_NR-1_Septmber-17'!I$13:I$293)</f>
        <v>#VALUE!</v>
      </c>
      <c r="H233" s="1121" t="e">
        <f t="shared" si="20"/>
        <v>#VALUE!</v>
      </c>
      <c r="I233" s="495">
        <v>315</v>
      </c>
      <c r="J233" s="242"/>
      <c r="K233" s="243">
        <f t="shared" si="21"/>
        <v>315</v>
      </c>
      <c r="L233" s="1122" t="e">
        <f t="shared" si="22"/>
        <v>#VALUE!</v>
      </c>
      <c r="M233" s="1122" t="e">
        <f t="shared" si="23"/>
        <v>#VALUE!</v>
      </c>
      <c r="R233" s="1069"/>
      <c r="S233" s="1069"/>
      <c r="T233" s="1069"/>
      <c r="U233" s="1069"/>
      <c r="V233" s="1069"/>
      <c r="W233" s="1069"/>
      <c r="X233" s="1069"/>
      <c r="Y233" s="1069"/>
      <c r="Z233" s="1069"/>
      <c r="AA233" s="1069"/>
      <c r="AB233" s="1069"/>
      <c r="AC233" s="1069"/>
      <c r="AD233" s="1069"/>
    </row>
    <row r="234" spans="1:30" ht="15" customHeight="1" x14ac:dyDescent="0.25">
      <c r="A234" s="1118">
        <v>63</v>
      </c>
      <c r="B234" s="596" t="s">
        <v>453</v>
      </c>
      <c r="C234" s="1166" t="s">
        <v>454</v>
      </c>
      <c r="D234" s="1120" t="e">
        <f>SUMIF('[6]OUTAGE_NR-1_Septmber-17'!$C$13:$C$293,"="&amp;VLOOKUP($C234,'[6]OUTAGE_NR-1_Septmber-17'!$C$13:$I$293,1,FALSE),'[6]OUTAGE_NR-1_Septmber-17'!F$13:F$293)</f>
        <v>#VALUE!</v>
      </c>
      <c r="E234" s="1120" t="e">
        <f>SUMIF('[6]OUTAGE_NR-1_Septmber-17'!$C$13:$C$293,"="&amp;VLOOKUP($C234,'[6]OUTAGE_NR-1_Septmber-17'!$C$13:$I$293,1,FALSE),'[6]OUTAGE_NR-1_Septmber-17'!G$13:G$293)</f>
        <v>#VALUE!</v>
      </c>
      <c r="F234" s="1120" t="e">
        <f>SUMIF('[6]OUTAGE_NR-1_Septmber-17'!$C$13:$C$293,"="&amp;VLOOKUP($C234,'[6]OUTAGE_NR-1_Septmber-17'!$C$13:$I$293,1,FALSE),'[6]OUTAGE_NR-1_Septmber-17'!H$13:H$293)</f>
        <v>#VALUE!</v>
      </c>
      <c r="G234" s="1120" t="e">
        <f>SUMIF('[6]OUTAGE_NR-1_Septmber-17'!$C$13:$C$293,"="&amp;VLOOKUP($C234,'[6]OUTAGE_NR-1_Septmber-17'!$C$13:$I$293,1,FALSE),'[6]OUTAGE_NR-1_Septmber-17'!I$13:I$293)</f>
        <v>#VALUE!</v>
      </c>
      <c r="H234" s="1121" t="e">
        <f t="shared" si="20"/>
        <v>#VALUE!</v>
      </c>
      <c r="I234" s="495">
        <v>315</v>
      </c>
      <c r="J234" s="242"/>
      <c r="K234" s="243">
        <f t="shared" si="21"/>
        <v>315</v>
      </c>
      <c r="L234" s="1122" t="e">
        <f t="shared" si="22"/>
        <v>#VALUE!</v>
      </c>
      <c r="M234" s="1122" t="e">
        <f t="shared" si="23"/>
        <v>#VALUE!</v>
      </c>
      <c r="R234" s="1069"/>
      <c r="S234" s="1069"/>
      <c r="T234" s="1069"/>
      <c r="U234" s="1069"/>
      <c r="V234" s="1069"/>
      <c r="W234" s="1069"/>
      <c r="X234" s="1069"/>
      <c r="Y234" s="1069"/>
      <c r="Z234" s="1069"/>
      <c r="AA234" s="1069"/>
      <c r="AB234" s="1069"/>
      <c r="AC234" s="1069"/>
      <c r="AD234" s="1069"/>
    </row>
    <row r="235" spans="1:30" ht="11.25" customHeight="1" x14ac:dyDescent="0.25">
      <c r="A235" s="1118"/>
      <c r="B235" s="596"/>
      <c r="C235" s="1202"/>
      <c r="D235" s="1169"/>
      <c r="E235" s="1169"/>
      <c r="F235" s="1156"/>
      <c r="G235" s="1203"/>
      <c r="H235" s="1170"/>
      <c r="I235" s="1204"/>
      <c r="J235" s="1205"/>
      <c r="K235" s="1206"/>
      <c r="L235" s="1170"/>
      <c r="M235" s="1207"/>
      <c r="R235" s="1069"/>
      <c r="S235" s="1069"/>
      <c r="T235" s="1069"/>
      <c r="U235" s="1069"/>
      <c r="V235" s="1069"/>
      <c r="W235" s="1069"/>
      <c r="X235" s="1069"/>
      <c r="Y235" s="1069"/>
      <c r="Z235" s="1069"/>
      <c r="AA235" s="1069"/>
      <c r="AB235" s="1069"/>
      <c r="AC235" s="1069"/>
      <c r="AD235" s="1069"/>
    </row>
    <row r="236" spans="1:30" ht="15" customHeight="1" thickBot="1" x14ac:dyDescent="0.3">
      <c r="A236" s="1208">
        <f>A170+A234</f>
        <v>71</v>
      </c>
      <c r="B236" s="1300" t="s">
        <v>678</v>
      </c>
      <c r="C236" s="1209" t="s">
        <v>665</v>
      </c>
      <c r="D236" s="1181" t="e">
        <f>SUM(D165:D235)</f>
        <v>#VALUE!</v>
      </c>
      <c r="E236" s="1181" t="e">
        <f>SUM(E165:E235)</f>
        <v>#VALUE!</v>
      </c>
      <c r="F236" s="1181" t="e">
        <f>SUM(F165:F235)</f>
        <v>#VALUE!</v>
      </c>
      <c r="G236" s="1181" t="e">
        <f>SUM(G165:G235)</f>
        <v>#VALUE!</v>
      </c>
      <c r="H236" s="1182"/>
      <c r="I236" s="1205">
        <f>SUM(I165:I235)</f>
        <v>33100</v>
      </c>
      <c r="J236" s="1205"/>
      <c r="K236" s="1210">
        <f>SUM(K165:K235)</f>
        <v>33100</v>
      </c>
      <c r="L236" s="1172" t="e">
        <f>SUM(L165:L235)</f>
        <v>#VALUE!</v>
      </c>
      <c r="M236" s="1185" t="e">
        <f>(L236/K236)*100</f>
        <v>#VALUE!</v>
      </c>
      <c r="N236" s="1186" t="s">
        <v>319</v>
      </c>
      <c r="R236" s="1069"/>
      <c r="S236" s="1069"/>
      <c r="T236" s="1069"/>
      <c r="U236" s="1069"/>
      <c r="V236" s="1069"/>
      <c r="W236" s="1069"/>
      <c r="X236" s="1069"/>
      <c r="Y236" s="1069"/>
      <c r="Z236" s="1069"/>
      <c r="AA236" s="1069"/>
      <c r="AB236" s="1069"/>
      <c r="AC236" s="1069"/>
      <c r="AD236" s="1069"/>
    </row>
    <row r="237" spans="1:30" ht="22.5" customHeight="1" x14ac:dyDescent="0.25">
      <c r="A237" s="1118">
        <v>1</v>
      </c>
      <c r="B237" s="596" t="s">
        <v>581</v>
      </c>
      <c r="C237" s="1202" t="s">
        <v>582</v>
      </c>
      <c r="D237" s="1120" t="e">
        <f>SUMIF('[6]OUTAGE_NR-1_Septmber-17'!$C$13:$C$293,"="&amp;VLOOKUP($C237,'[6]OUTAGE_NR-1_Septmber-17'!$C$13:$I$293,1,FALSE),'[6]OUTAGE_NR-1_Septmber-17'!F$13:F$293)</f>
        <v>#VALUE!</v>
      </c>
      <c r="E237" s="1120" t="e">
        <f>SUMIF('[6]OUTAGE_NR-1_Septmber-17'!$C$13:$C$293,"="&amp;VLOOKUP($C237,'[6]OUTAGE_NR-1_Septmber-17'!$C$13:$I$293,1,FALSE),'[6]OUTAGE_NR-1_Septmber-17'!G$13:G$293)</f>
        <v>#VALUE!</v>
      </c>
      <c r="F237" s="1120" t="e">
        <f>SUMIF('[6]OUTAGE_NR-1_Septmber-17'!$C$13:$C$293,"="&amp;VLOOKUP($C237,'[6]OUTAGE_NR-1_Septmber-17'!$C$13:$I$293,1,FALSE),'[6]OUTAGE_NR-1_Septmber-17'!H$13:H$293)</f>
        <v>#VALUE!</v>
      </c>
      <c r="G237" s="1120" t="e">
        <f>SUMIF('[6]OUTAGE_NR-1_Septmber-17'!$C$13:$C$293,"="&amp;VLOOKUP($C237,'[6]OUTAGE_NR-1_Septmber-17'!$C$13:$I$293,1,FALSE),'[6]OUTAGE_NR-1_Septmber-17'!I$13:I$293)</f>
        <v>#VALUE!</v>
      </c>
      <c r="H237" s="1121" t="e">
        <f>$N$18-(((E237+F237)*24))</f>
        <v>#VALUE!</v>
      </c>
      <c r="I237" s="241">
        <v>700</v>
      </c>
      <c r="J237" s="242"/>
      <c r="K237" s="243">
        <f>I237</f>
        <v>700</v>
      </c>
      <c r="L237" s="1122" t="e">
        <f>(K237*(H237-D237*24))/H237</f>
        <v>#VALUE!</v>
      </c>
      <c r="M237" s="1122" t="e">
        <f>(L237/K237)*100</f>
        <v>#VALUE!</v>
      </c>
      <c r="R237" s="1069"/>
      <c r="S237" s="1069"/>
      <c r="T237" s="1069"/>
      <c r="U237" s="1069"/>
      <c r="V237" s="1069"/>
      <c r="W237" s="1069"/>
      <c r="X237" s="1069"/>
      <c r="Y237" s="1069"/>
      <c r="Z237" s="1069"/>
      <c r="AA237" s="1069"/>
      <c r="AB237" s="1069"/>
      <c r="AC237" s="1069"/>
      <c r="AD237" s="1069"/>
    </row>
    <row r="238" spans="1:30" ht="15" customHeight="1" thickBot="1" x14ac:dyDescent="0.3">
      <c r="A238" s="1118"/>
      <c r="B238" s="596"/>
      <c r="C238" s="1209" t="s">
        <v>584</v>
      </c>
      <c r="D238" s="1181" t="e">
        <f>SUM(D237:D237)</f>
        <v>#VALUE!</v>
      </c>
      <c r="E238" s="1181" t="e">
        <f>SUM(E237:E237)</f>
        <v>#VALUE!</v>
      </c>
      <c r="F238" s="1181" t="e">
        <f>SUM(F237:F237)</f>
        <v>#VALUE!</v>
      </c>
      <c r="G238" s="1181" t="e">
        <f>SUM(G237:G237)</f>
        <v>#VALUE!</v>
      </c>
      <c r="H238" s="1182"/>
      <c r="I238" s="241"/>
      <c r="J238" s="242"/>
      <c r="K238" s="1210">
        <f>SUM(K237:K237)</f>
        <v>700</v>
      </c>
      <c r="L238" s="1172" t="e">
        <f>SUM(L237:L237)</f>
        <v>#VALUE!</v>
      </c>
      <c r="M238" s="1185" t="e">
        <f>(L238/K238)*100</f>
        <v>#VALUE!</v>
      </c>
      <c r="N238" s="1186" t="s">
        <v>319</v>
      </c>
      <c r="R238" s="1069"/>
      <c r="S238" s="1069"/>
      <c r="T238" s="1069"/>
      <c r="U238" s="1069"/>
      <c r="V238" s="1069"/>
      <c r="W238" s="1069"/>
      <c r="X238" s="1069"/>
      <c r="Y238" s="1069"/>
      <c r="Z238" s="1069"/>
      <c r="AA238" s="1069"/>
      <c r="AB238" s="1069"/>
      <c r="AC238" s="1069"/>
      <c r="AD238" s="1069"/>
    </row>
    <row r="239" spans="1:30" ht="15" customHeight="1" x14ac:dyDescent="0.25">
      <c r="A239" s="1153" t="s">
        <v>46</v>
      </c>
      <c r="B239" s="596"/>
      <c r="C239" s="1211" t="s">
        <v>456</v>
      </c>
      <c r="D239" s="1156"/>
      <c r="E239" s="1156"/>
      <c r="F239" s="1156"/>
      <c r="G239" s="1203"/>
      <c r="H239" s="1170"/>
      <c r="I239" s="1212" t="s">
        <v>457</v>
      </c>
      <c r="J239" s="1213"/>
      <c r="K239" s="1214" t="s">
        <v>458</v>
      </c>
      <c r="L239" s="1214" t="s">
        <v>459</v>
      </c>
      <c r="M239" s="1215"/>
      <c r="R239" s="1069"/>
      <c r="S239" s="1069"/>
      <c r="T239" s="1069"/>
      <c r="U239" s="1069"/>
      <c r="V239" s="1069"/>
      <c r="W239" s="1069"/>
      <c r="X239" s="1069"/>
      <c r="Y239" s="1069"/>
      <c r="Z239" s="1069"/>
      <c r="AA239" s="1069"/>
      <c r="AB239" s="1069"/>
      <c r="AC239" s="1069"/>
      <c r="AD239" s="1069"/>
    </row>
    <row r="240" spans="1:30" ht="15" customHeight="1" x14ac:dyDescent="0.25">
      <c r="A240" s="1118">
        <v>1</v>
      </c>
      <c r="B240" s="596" t="s">
        <v>460</v>
      </c>
      <c r="C240" s="1202" t="s">
        <v>461</v>
      </c>
      <c r="D240" s="1120" t="e">
        <f>SUMIF('[6]OUTAGE_NR-1_Septmber-17'!$C$13:$C$293,"="&amp;VLOOKUP($C240,'[6]OUTAGE_NR-1_Septmber-17'!$C$13:$I$293,1,FALSE),'[6]OUTAGE_NR-1_Septmber-17'!F$13:F$293)</f>
        <v>#VALUE!</v>
      </c>
      <c r="E240" s="1120" t="e">
        <f>SUMIF('[6]OUTAGE_NR-1_Septmber-17'!$C$13:$C$293,"="&amp;VLOOKUP($C240,'[6]OUTAGE_NR-1_Septmber-17'!$C$13:$I$293,1,FALSE),'[6]OUTAGE_NR-1_Septmber-17'!G$13:G$293)</f>
        <v>#VALUE!</v>
      </c>
      <c r="F240" s="1120" t="e">
        <f>SUMIF('[6]OUTAGE_NR-1_Septmber-17'!$C$13:$C$293,"="&amp;VLOOKUP($C240,'[6]OUTAGE_NR-1_Septmber-17'!$C$13:$I$293,1,FALSE),'[6]OUTAGE_NR-1_Septmber-17'!H$13:H$293)</f>
        <v>#VALUE!</v>
      </c>
      <c r="G240" s="1120" t="e">
        <f>SUMIF('[6]OUTAGE_NR-1_Septmber-17'!$C$13:$C$293,"="&amp;VLOOKUP($C240,'[6]OUTAGE_NR-1_Septmber-17'!$C$13:$I$293,1,FALSE),'[6]OUTAGE_NR-1_Septmber-17'!I$13:I$293)</f>
        <v>#VALUE!</v>
      </c>
      <c r="H240" s="1121" t="e">
        <f>$N$18-(((E240+F240)*24))</f>
        <v>#VALUE!</v>
      </c>
      <c r="I240" s="241">
        <v>125</v>
      </c>
      <c r="J240" s="242"/>
      <c r="K240" s="243">
        <f t="shared" ref="K240:K283" si="24">I240</f>
        <v>125</v>
      </c>
      <c r="L240" s="1122" t="e">
        <f t="shared" ref="L240:L283" si="25">(K240*(H240-D240*24))/H240</f>
        <v>#VALUE!</v>
      </c>
      <c r="M240" s="1122" t="e">
        <f t="shared" ref="M240:M283" si="26">(L240/K240)*100</f>
        <v>#VALUE!</v>
      </c>
      <c r="R240" s="1069"/>
      <c r="S240" s="1069"/>
      <c r="T240" s="1069"/>
      <c r="U240" s="1069"/>
      <c r="V240" s="1069"/>
      <c r="W240" s="1069"/>
      <c r="X240" s="1069"/>
      <c r="Y240" s="1069"/>
      <c r="Z240" s="1069"/>
      <c r="AA240" s="1069"/>
      <c r="AB240" s="1069"/>
      <c r="AC240" s="1069"/>
      <c r="AD240" s="1069"/>
    </row>
    <row r="241" spans="1:30" ht="15" customHeight="1" x14ac:dyDescent="0.25">
      <c r="A241" s="1118">
        <v>2</v>
      </c>
      <c r="B241" s="596" t="s">
        <v>462</v>
      </c>
      <c r="C241" s="1202" t="s">
        <v>463</v>
      </c>
      <c r="D241" s="1120" t="e">
        <f>SUMIF('[6]OUTAGE_NR-1_Septmber-17'!$C$13:$C$293,"="&amp;VLOOKUP($C241,'[6]OUTAGE_NR-1_Septmber-17'!$C$13:$I$293,1,FALSE),'[6]OUTAGE_NR-1_Septmber-17'!F$13:F$293)</f>
        <v>#VALUE!</v>
      </c>
      <c r="E241" s="1120" t="e">
        <f>SUMIF('[6]OUTAGE_NR-1_Septmber-17'!$C$13:$C$293,"="&amp;VLOOKUP($C241,'[6]OUTAGE_NR-1_Septmber-17'!$C$13:$I$293,1,FALSE),'[6]OUTAGE_NR-1_Septmber-17'!G$13:G$293)</f>
        <v>#VALUE!</v>
      </c>
      <c r="F241" s="1120" t="e">
        <f>SUMIF('[6]OUTAGE_NR-1_Septmber-17'!$C$13:$C$293,"="&amp;VLOOKUP($C241,'[6]OUTAGE_NR-1_Septmber-17'!$C$13:$I$293,1,FALSE),'[6]OUTAGE_NR-1_Septmber-17'!H$13:H$293)</f>
        <v>#VALUE!</v>
      </c>
      <c r="G241" s="1120" t="e">
        <f>SUMIF('[6]OUTAGE_NR-1_Septmber-17'!$C$13:$C$293,"="&amp;VLOOKUP($C241,'[6]OUTAGE_NR-1_Septmber-17'!$C$13:$I$293,1,FALSE),'[6]OUTAGE_NR-1_Septmber-17'!I$13:I$293)</f>
        <v>#VALUE!</v>
      </c>
      <c r="H241" s="1121" t="e">
        <f t="shared" ref="H241:H283" si="27">$N$18-(((E241+F241)*24))</f>
        <v>#VALUE!</v>
      </c>
      <c r="I241" s="241">
        <v>50</v>
      </c>
      <c r="J241" s="242"/>
      <c r="K241" s="243">
        <f t="shared" si="24"/>
        <v>50</v>
      </c>
      <c r="L241" s="1122" t="e">
        <f t="shared" si="25"/>
        <v>#VALUE!</v>
      </c>
      <c r="M241" s="1122" t="e">
        <f t="shared" si="26"/>
        <v>#VALUE!</v>
      </c>
      <c r="R241" s="1069"/>
      <c r="S241" s="1069"/>
      <c r="T241" s="1069"/>
      <c r="U241" s="1069"/>
      <c r="V241" s="1069"/>
      <c r="W241" s="1069"/>
      <c r="X241" s="1069"/>
      <c r="Y241" s="1069"/>
      <c r="Z241" s="1069"/>
      <c r="AA241" s="1069"/>
      <c r="AB241" s="1069"/>
      <c r="AC241" s="1069"/>
      <c r="AD241" s="1069"/>
    </row>
    <row r="242" spans="1:30" ht="15" customHeight="1" x14ac:dyDescent="0.25">
      <c r="A242" s="1118">
        <v>3</v>
      </c>
      <c r="B242" s="596" t="s">
        <v>465</v>
      </c>
      <c r="C242" s="1216" t="s">
        <v>466</v>
      </c>
      <c r="D242" s="1120" t="e">
        <f>SUMIF('[6]OUTAGE_NR-1_Septmber-17'!$C$13:$C$293,"="&amp;VLOOKUP($C242,'[6]OUTAGE_NR-1_Septmber-17'!$C$13:$I$293,1,FALSE),'[6]OUTAGE_NR-1_Septmber-17'!F$13:F$293)</f>
        <v>#VALUE!</v>
      </c>
      <c r="E242" s="1120" t="e">
        <f>SUMIF('[6]OUTAGE_NR-1_Septmber-17'!$C$13:$C$293,"="&amp;VLOOKUP($C242,'[6]OUTAGE_NR-1_Septmber-17'!$C$13:$I$293,1,FALSE),'[6]OUTAGE_NR-1_Septmber-17'!G$13:G$293)</f>
        <v>#VALUE!</v>
      </c>
      <c r="F242" s="1120" t="e">
        <f>SUMIF('[6]OUTAGE_NR-1_Septmber-17'!$C$13:$C$293,"="&amp;VLOOKUP($C242,'[6]OUTAGE_NR-1_Septmber-17'!$C$13:$I$293,1,FALSE),'[6]OUTAGE_NR-1_Septmber-17'!H$13:H$293)</f>
        <v>#VALUE!</v>
      </c>
      <c r="G242" s="1120" t="e">
        <f>SUMIF('[6]OUTAGE_NR-1_Septmber-17'!$C$13:$C$293,"="&amp;VLOOKUP($C242,'[6]OUTAGE_NR-1_Septmber-17'!$C$13:$I$293,1,FALSE),'[6]OUTAGE_NR-1_Septmber-17'!I$13:I$293)</f>
        <v>#VALUE!</v>
      </c>
      <c r="H242" s="1121" t="e">
        <f t="shared" si="27"/>
        <v>#VALUE!</v>
      </c>
      <c r="I242" s="241">
        <v>50</v>
      </c>
      <c r="J242" s="242"/>
      <c r="K242" s="243">
        <f t="shared" si="24"/>
        <v>50</v>
      </c>
      <c r="L242" s="1122" t="e">
        <f t="shared" si="25"/>
        <v>#VALUE!</v>
      </c>
      <c r="M242" s="1122" t="e">
        <f t="shared" si="26"/>
        <v>#VALUE!</v>
      </c>
      <c r="R242" s="1069"/>
      <c r="S242" s="1069"/>
      <c r="T242" s="1069"/>
      <c r="U242" s="1069"/>
      <c r="V242" s="1069"/>
      <c r="W242" s="1069"/>
      <c r="X242" s="1069"/>
      <c r="Y242" s="1069"/>
      <c r="Z242" s="1069"/>
      <c r="AA242" s="1069"/>
      <c r="AB242" s="1069"/>
      <c r="AC242" s="1069"/>
      <c r="AD242" s="1069"/>
    </row>
    <row r="243" spans="1:30" ht="15" customHeight="1" x14ac:dyDescent="0.25">
      <c r="A243" s="1118">
        <v>4</v>
      </c>
      <c r="B243" s="596" t="s">
        <v>467</v>
      </c>
      <c r="C243" s="1216" t="s">
        <v>468</v>
      </c>
      <c r="D243" s="1120" t="e">
        <f>SUMIF('[6]OUTAGE_NR-1_Septmber-17'!$C$13:$C$293,"="&amp;VLOOKUP($C243,'[6]OUTAGE_NR-1_Septmber-17'!$C$13:$I$293,1,FALSE),'[6]OUTAGE_NR-1_Septmber-17'!F$13:F$293)</f>
        <v>#VALUE!</v>
      </c>
      <c r="E243" s="1120" t="e">
        <f>SUMIF('[6]OUTAGE_NR-1_Septmber-17'!$C$13:$C$293,"="&amp;VLOOKUP($C243,'[6]OUTAGE_NR-1_Septmber-17'!$C$13:$I$293,1,FALSE),'[6]OUTAGE_NR-1_Septmber-17'!G$13:G$293)</f>
        <v>#VALUE!</v>
      </c>
      <c r="F243" s="1120" t="e">
        <f>SUMIF('[6]OUTAGE_NR-1_Septmber-17'!$C$13:$C$293,"="&amp;VLOOKUP($C243,'[6]OUTAGE_NR-1_Septmber-17'!$C$13:$I$293,1,FALSE),'[6]OUTAGE_NR-1_Septmber-17'!H$13:H$293)</f>
        <v>#VALUE!</v>
      </c>
      <c r="G243" s="1120" t="e">
        <f>SUMIF('[6]OUTAGE_NR-1_Septmber-17'!$C$13:$C$293,"="&amp;VLOOKUP($C243,'[6]OUTAGE_NR-1_Septmber-17'!$C$13:$I$293,1,FALSE),'[6]OUTAGE_NR-1_Septmber-17'!I$13:I$293)</f>
        <v>#VALUE!</v>
      </c>
      <c r="H243" s="1121" t="e">
        <f t="shared" si="27"/>
        <v>#VALUE!</v>
      </c>
      <c r="I243" s="241">
        <v>50</v>
      </c>
      <c r="J243" s="242"/>
      <c r="K243" s="243">
        <f t="shared" si="24"/>
        <v>50</v>
      </c>
      <c r="L243" s="1122" t="e">
        <f t="shared" si="25"/>
        <v>#VALUE!</v>
      </c>
      <c r="M243" s="1122" t="e">
        <f t="shared" si="26"/>
        <v>#VALUE!</v>
      </c>
      <c r="R243" s="1069"/>
      <c r="S243" s="1069"/>
      <c r="T243" s="1069"/>
      <c r="U243" s="1069"/>
      <c r="V243" s="1069"/>
      <c r="W243" s="1069"/>
      <c r="X243" s="1069"/>
      <c r="Y243" s="1069"/>
      <c r="Z243" s="1069"/>
      <c r="AA243" s="1069"/>
      <c r="AB243" s="1069"/>
      <c r="AC243" s="1069"/>
      <c r="AD243" s="1069"/>
    </row>
    <row r="244" spans="1:30" ht="15" customHeight="1" x14ac:dyDescent="0.25">
      <c r="A244" s="1118">
        <v>5</v>
      </c>
      <c r="B244" s="596" t="s">
        <v>469</v>
      </c>
      <c r="C244" s="1216" t="s">
        <v>470</v>
      </c>
      <c r="D244" s="1120" t="e">
        <f>SUMIF('[6]OUTAGE_NR-1_Septmber-17'!$C$13:$C$293,"="&amp;VLOOKUP($C244,'[6]OUTAGE_NR-1_Septmber-17'!$C$13:$I$293,1,FALSE),'[6]OUTAGE_NR-1_Septmber-17'!F$13:F$293)</f>
        <v>#VALUE!</v>
      </c>
      <c r="E244" s="1120" t="e">
        <f>SUMIF('[6]OUTAGE_NR-1_Septmber-17'!$C$13:$C$293,"="&amp;VLOOKUP($C244,'[6]OUTAGE_NR-1_Septmber-17'!$C$13:$I$293,1,FALSE),'[6]OUTAGE_NR-1_Septmber-17'!G$13:G$293)</f>
        <v>#VALUE!</v>
      </c>
      <c r="F244" s="1120" t="e">
        <f>SUMIF('[6]OUTAGE_NR-1_Septmber-17'!$C$13:$C$293,"="&amp;VLOOKUP($C244,'[6]OUTAGE_NR-1_Septmber-17'!$C$13:$I$293,1,FALSE),'[6]OUTAGE_NR-1_Septmber-17'!H$13:H$293)</f>
        <v>#VALUE!</v>
      </c>
      <c r="G244" s="1120" t="e">
        <f>SUMIF('[6]OUTAGE_NR-1_Septmber-17'!$C$13:$C$293,"="&amp;VLOOKUP($C244,'[6]OUTAGE_NR-1_Septmber-17'!$C$13:$I$293,1,FALSE),'[6]OUTAGE_NR-1_Septmber-17'!I$13:I$293)</f>
        <v>#VALUE!</v>
      </c>
      <c r="H244" s="1121" t="e">
        <f>$N$18-(((E244+F244)*24))</f>
        <v>#VALUE!</v>
      </c>
      <c r="I244" s="241">
        <v>125</v>
      </c>
      <c r="J244" s="242"/>
      <c r="K244" s="243">
        <f t="shared" si="24"/>
        <v>125</v>
      </c>
      <c r="L244" s="1122" t="e">
        <f t="shared" si="25"/>
        <v>#VALUE!</v>
      </c>
      <c r="M244" s="1122" t="e">
        <f t="shared" si="26"/>
        <v>#VALUE!</v>
      </c>
      <c r="R244" s="1069"/>
      <c r="S244" s="1069"/>
      <c r="T244" s="1069"/>
      <c r="U244" s="1069"/>
      <c r="V244" s="1069"/>
      <c r="W244" s="1069"/>
      <c r="X244" s="1069"/>
      <c r="Y244" s="1069"/>
      <c r="Z244" s="1069"/>
      <c r="AA244" s="1069"/>
      <c r="AB244" s="1069"/>
      <c r="AC244" s="1069"/>
      <c r="AD244" s="1069"/>
    </row>
    <row r="245" spans="1:30" ht="15" customHeight="1" x14ac:dyDescent="0.25">
      <c r="A245" s="1118">
        <v>6</v>
      </c>
      <c r="B245" s="596" t="s">
        <v>471</v>
      </c>
      <c r="C245" s="1202" t="s">
        <v>472</v>
      </c>
      <c r="D245" s="1120" t="e">
        <f>SUMIF('[6]OUTAGE_NR-1_Septmber-17'!$C$13:$C$293,"="&amp;VLOOKUP($C245,'[6]OUTAGE_NR-1_Septmber-17'!$C$13:$I$293,1,FALSE),'[6]OUTAGE_NR-1_Septmber-17'!F$13:F$293)</f>
        <v>#VALUE!</v>
      </c>
      <c r="E245" s="1120" t="e">
        <f>SUMIF('[6]OUTAGE_NR-1_Septmber-17'!$C$13:$C$293,"="&amp;VLOOKUP($C245,'[6]OUTAGE_NR-1_Septmber-17'!$C$13:$I$293,1,FALSE),'[6]OUTAGE_NR-1_Septmber-17'!G$13:G$293)</f>
        <v>#VALUE!</v>
      </c>
      <c r="F245" s="1120" t="e">
        <f>SUMIF('[6]OUTAGE_NR-1_Septmber-17'!$C$13:$C$293,"="&amp;VLOOKUP($C245,'[6]OUTAGE_NR-1_Septmber-17'!$C$13:$I$293,1,FALSE),'[6]OUTAGE_NR-1_Septmber-17'!H$13:H$293)</f>
        <v>#VALUE!</v>
      </c>
      <c r="G245" s="1120" t="e">
        <f>SUMIF('[6]OUTAGE_NR-1_Septmber-17'!$C$13:$C$293,"="&amp;VLOOKUP($C245,'[6]OUTAGE_NR-1_Septmber-17'!$C$13:$I$293,1,FALSE),'[6]OUTAGE_NR-1_Septmber-17'!I$13:I$293)</f>
        <v>#VALUE!</v>
      </c>
      <c r="H245" s="1121" t="e">
        <f t="shared" si="27"/>
        <v>#VALUE!</v>
      </c>
      <c r="I245" s="241">
        <v>80</v>
      </c>
      <c r="J245" s="242"/>
      <c r="K245" s="243">
        <f t="shared" si="24"/>
        <v>80</v>
      </c>
      <c r="L245" s="1122" t="e">
        <f t="shared" si="25"/>
        <v>#VALUE!</v>
      </c>
      <c r="M245" s="1122" t="e">
        <f t="shared" si="26"/>
        <v>#VALUE!</v>
      </c>
      <c r="R245" s="1069"/>
      <c r="S245" s="1069"/>
      <c r="T245" s="1069"/>
      <c r="U245" s="1069"/>
      <c r="V245" s="1069"/>
      <c r="W245" s="1069"/>
      <c r="X245" s="1069"/>
      <c r="Y245" s="1069"/>
      <c r="Z245" s="1069"/>
      <c r="AA245" s="1069"/>
      <c r="AB245" s="1069"/>
      <c r="AC245" s="1069"/>
      <c r="AD245" s="1069"/>
    </row>
    <row r="246" spans="1:30" ht="15" customHeight="1" x14ac:dyDescent="0.25">
      <c r="A246" s="1118">
        <v>7</v>
      </c>
      <c r="B246" s="596" t="s">
        <v>473</v>
      </c>
      <c r="C246" s="1202" t="s">
        <v>474</v>
      </c>
      <c r="D246" s="1120" t="e">
        <f>SUMIF('[6]OUTAGE_NR-1_Septmber-17'!$C$13:$C$293,"="&amp;VLOOKUP($C246,'[6]OUTAGE_NR-1_Septmber-17'!$C$13:$I$293,1,FALSE),'[6]OUTAGE_NR-1_Septmber-17'!F$13:F$293)</f>
        <v>#VALUE!</v>
      </c>
      <c r="E246" s="1120" t="e">
        <f>SUMIF('[6]OUTAGE_NR-1_Septmber-17'!$C$13:$C$293,"="&amp;VLOOKUP($C246,'[6]OUTAGE_NR-1_Septmber-17'!$C$13:$I$293,1,FALSE),'[6]OUTAGE_NR-1_Septmber-17'!G$13:G$293)</f>
        <v>#VALUE!</v>
      </c>
      <c r="F246" s="1120" t="e">
        <f>SUMIF('[6]OUTAGE_NR-1_Septmber-17'!$C$13:$C$293,"="&amp;VLOOKUP($C246,'[6]OUTAGE_NR-1_Septmber-17'!$C$13:$I$293,1,FALSE),'[6]OUTAGE_NR-1_Septmber-17'!H$13:H$293)</f>
        <v>#VALUE!</v>
      </c>
      <c r="G246" s="1120" t="e">
        <f>SUMIF('[6]OUTAGE_NR-1_Septmber-17'!$C$13:$C$293,"="&amp;VLOOKUP($C246,'[6]OUTAGE_NR-1_Septmber-17'!$C$13:$I$293,1,FALSE),'[6]OUTAGE_NR-1_Septmber-17'!I$13:I$293)</f>
        <v>#VALUE!</v>
      </c>
      <c r="H246" s="1121" t="e">
        <f t="shared" si="27"/>
        <v>#VALUE!</v>
      </c>
      <c r="I246" s="241">
        <v>80</v>
      </c>
      <c r="J246" s="242"/>
      <c r="K246" s="243">
        <f t="shared" si="24"/>
        <v>80</v>
      </c>
      <c r="L246" s="1122" t="e">
        <f t="shared" si="25"/>
        <v>#VALUE!</v>
      </c>
      <c r="M246" s="1122" t="e">
        <f t="shared" si="26"/>
        <v>#VALUE!</v>
      </c>
      <c r="R246" s="1069"/>
      <c r="S246" s="1069"/>
      <c r="T246" s="1069"/>
      <c r="U246" s="1069"/>
      <c r="V246" s="1069"/>
      <c r="W246" s="1069"/>
      <c r="X246" s="1069"/>
      <c r="Y246" s="1069"/>
      <c r="Z246" s="1069"/>
      <c r="AA246" s="1069"/>
      <c r="AB246" s="1069"/>
      <c r="AC246" s="1069"/>
      <c r="AD246" s="1069"/>
    </row>
    <row r="247" spans="1:30" ht="15" customHeight="1" x14ac:dyDescent="0.25">
      <c r="A247" s="1118">
        <v>8</v>
      </c>
      <c r="B247" s="596" t="s">
        <v>475</v>
      </c>
      <c r="C247" s="1202" t="s">
        <v>476</v>
      </c>
      <c r="D247" s="1120" t="e">
        <f>SUMIF('[6]OUTAGE_NR-1_Septmber-17'!$C$13:$C$293,"="&amp;VLOOKUP($C247,'[6]OUTAGE_NR-1_Septmber-17'!$C$13:$I$293,1,FALSE),'[6]OUTAGE_NR-1_Septmber-17'!F$13:F$293)</f>
        <v>#VALUE!</v>
      </c>
      <c r="E247" s="1120" t="e">
        <f>SUMIF('[6]OUTAGE_NR-1_Septmber-17'!$C$13:$C$293,"="&amp;VLOOKUP($C247,'[6]OUTAGE_NR-1_Septmber-17'!$C$13:$I$293,1,FALSE),'[6]OUTAGE_NR-1_Septmber-17'!G$13:G$293)</f>
        <v>#VALUE!</v>
      </c>
      <c r="F247" s="1120" t="e">
        <f>SUMIF('[6]OUTAGE_NR-1_Septmber-17'!$C$13:$C$293,"="&amp;VLOOKUP($C247,'[6]OUTAGE_NR-1_Septmber-17'!$C$13:$I$293,1,FALSE),'[6]OUTAGE_NR-1_Septmber-17'!H$13:H$293)</f>
        <v>#VALUE!</v>
      </c>
      <c r="G247" s="1120" t="e">
        <f>SUMIF('[6]OUTAGE_NR-1_Septmber-17'!$C$13:$C$293,"="&amp;VLOOKUP($C247,'[6]OUTAGE_NR-1_Septmber-17'!$C$13:$I$293,1,FALSE),'[6]OUTAGE_NR-1_Septmber-17'!I$13:I$293)</f>
        <v>#VALUE!</v>
      </c>
      <c r="H247" s="1121" t="e">
        <f>$N$18-(((E247+F247)*24))</f>
        <v>#VALUE!</v>
      </c>
      <c r="I247" s="241">
        <v>240</v>
      </c>
      <c r="J247" s="242"/>
      <c r="K247" s="243">
        <f t="shared" si="24"/>
        <v>240</v>
      </c>
      <c r="L247" s="1122" t="e">
        <f t="shared" si="25"/>
        <v>#VALUE!</v>
      </c>
      <c r="M247" s="1122" t="e">
        <f t="shared" si="26"/>
        <v>#VALUE!</v>
      </c>
      <c r="R247" s="1069"/>
      <c r="S247" s="1069"/>
      <c r="T247" s="1069"/>
      <c r="U247" s="1069"/>
      <c r="V247" s="1069"/>
      <c r="W247" s="1069"/>
      <c r="X247" s="1069"/>
      <c r="Y247" s="1069"/>
      <c r="Z247" s="1069"/>
      <c r="AA247" s="1069"/>
      <c r="AB247" s="1069"/>
      <c r="AC247" s="1069"/>
      <c r="AD247" s="1069"/>
    </row>
    <row r="248" spans="1:30" ht="15" customHeight="1" x14ac:dyDescent="0.25">
      <c r="A248" s="1118">
        <v>9</v>
      </c>
      <c r="B248" s="596" t="s">
        <v>477</v>
      </c>
      <c r="C248" s="1202" t="s">
        <v>478</v>
      </c>
      <c r="D248" s="1120" t="e">
        <f>SUMIF('[6]OUTAGE_NR-1_Septmber-17'!$C$13:$C$293,"="&amp;VLOOKUP($C248,'[6]OUTAGE_NR-1_Septmber-17'!$C$13:$I$293,1,FALSE),'[6]OUTAGE_NR-1_Septmber-17'!F$13:F$293)</f>
        <v>#VALUE!</v>
      </c>
      <c r="E248" s="1120" t="e">
        <f>SUMIF('[6]OUTAGE_NR-1_Septmber-17'!$C$13:$C$293,"="&amp;VLOOKUP($C248,'[6]OUTAGE_NR-1_Septmber-17'!$C$13:$I$293,1,FALSE),'[6]OUTAGE_NR-1_Septmber-17'!G$13:G$293)</f>
        <v>#VALUE!</v>
      </c>
      <c r="F248" s="1120" t="e">
        <f>SUMIF('[6]OUTAGE_NR-1_Septmber-17'!$C$13:$C$293,"="&amp;VLOOKUP($C248,'[6]OUTAGE_NR-1_Septmber-17'!$C$13:$I$293,1,FALSE),'[6]OUTAGE_NR-1_Septmber-17'!H$13:H$293)</f>
        <v>#VALUE!</v>
      </c>
      <c r="G248" s="1120" t="e">
        <f>SUMIF('[6]OUTAGE_NR-1_Septmber-17'!$C$13:$C$293,"="&amp;VLOOKUP($C248,'[6]OUTAGE_NR-1_Septmber-17'!$C$13:$I$293,1,FALSE),'[6]OUTAGE_NR-1_Septmber-17'!I$13:I$293)</f>
        <v>#VALUE!</v>
      </c>
      <c r="H248" s="1121" t="e">
        <f>$N$18-(((E248+F248)*24))</f>
        <v>#VALUE!</v>
      </c>
      <c r="I248" s="241">
        <v>240</v>
      </c>
      <c r="J248" s="242"/>
      <c r="K248" s="243">
        <f t="shared" si="24"/>
        <v>240</v>
      </c>
      <c r="L248" s="1122" t="e">
        <f t="shared" si="25"/>
        <v>#VALUE!</v>
      </c>
      <c r="M248" s="1122" t="e">
        <f t="shared" si="26"/>
        <v>#VALUE!</v>
      </c>
      <c r="R248" s="1069"/>
      <c r="S248" s="1069"/>
      <c r="T248" s="1069"/>
      <c r="U248" s="1069"/>
      <c r="V248" s="1069"/>
      <c r="W248" s="1069"/>
      <c r="X248" s="1069"/>
      <c r="Y248" s="1069"/>
      <c r="Z248" s="1069"/>
      <c r="AA248" s="1069"/>
      <c r="AB248" s="1069"/>
      <c r="AC248" s="1069"/>
      <c r="AD248" s="1069"/>
    </row>
    <row r="249" spans="1:30" ht="15" customHeight="1" x14ac:dyDescent="0.25">
      <c r="A249" s="1118">
        <v>10</v>
      </c>
      <c r="B249" s="596" t="s">
        <v>479</v>
      </c>
      <c r="C249" s="1202" t="s">
        <v>480</v>
      </c>
      <c r="D249" s="1120" t="e">
        <f>SUMIF('[6]OUTAGE_NR-1_Septmber-17'!$C$13:$C$293,"="&amp;VLOOKUP($C249,'[6]OUTAGE_NR-1_Septmber-17'!$C$13:$I$293,1,FALSE),'[6]OUTAGE_NR-1_Septmber-17'!F$13:F$293)</f>
        <v>#VALUE!</v>
      </c>
      <c r="E249" s="1120" t="e">
        <f>SUMIF('[6]OUTAGE_NR-1_Septmber-17'!$C$13:$C$293,"="&amp;VLOOKUP($C249,'[6]OUTAGE_NR-1_Septmber-17'!$C$13:$I$293,1,FALSE),'[6]OUTAGE_NR-1_Septmber-17'!G$13:G$293)</f>
        <v>#VALUE!</v>
      </c>
      <c r="F249" s="1120" t="e">
        <f>SUMIF('[6]OUTAGE_NR-1_Septmber-17'!$C$13:$C$293,"="&amp;VLOOKUP($C249,'[6]OUTAGE_NR-1_Septmber-17'!$C$13:$I$293,1,FALSE),'[6]OUTAGE_NR-1_Septmber-17'!H$13:H$293)</f>
        <v>#VALUE!</v>
      </c>
      <c r="G249" s="1120" t="e">
        <f>SUMIF('[6]OUTAGE_NR-1_Septmber-17'!$C$13:$C$293,"="&amp;VLOOKUP($C249,'[6]OUTAGE_NR-1_Septmber-17'!$C$13:$I$293,1,FALSE),'[6]OUTAGE_NR-1_Septmber-17'!I$13:I$293)</f>
        <v>#VALUE!</v>
      </c>
      <c r="H249" s="1121" t="e">
        <f t="shared" si="27"/>
        <v>#VALUE!</v>
      </c>
      <c r="I249" s="241">
        <v>80</v>
      </c>
      <c r="J249" s="242"/>
      <c r="K249" s="243">
        <f t="shared" si="24"/>
        <v>80</v>
      </c>
      <c r="L249" s="1122" t="e">
        <f t="shared" si="25"/>
        <v>#VALUE!</v>
      </c>
      <c r="M249" s="1122" t="e">
        <f t="shared" si="26"/>
        <v>#VALUE!</v>
      </c>
      <c r="R249" s="1069"/>
      <c r="S249" s="1069"/>
      <c r="T249" s="1069"/>
      <c r="U249" s="1069"/>
      <c r="V249" s="1069"/>
      <c r="W249" s="1069"/>
      <c r="X249" s="1069"/>
      <c r="Y249" s="1069"/>
      <c r="Z249" s="1069"/>
      <c r="AA249" s="1069"/>
      <c r="AB249" s="1069"/>
      <c r="AC249" s="1069"/>
      <c r="AD249" s="1069"/>
    </row>
    <row r="250" spans="1:30" ht="15" customHeight="1" x14ac:dyDescent="0.25">
      <c r="A250" s="1118">
        <v>11</v>
      </c>
      <c r="B250" s="596" t="s">
        <v>572</v>
      </c>
      <c r="C250" s="1216" t="s">
        <v>571</v>
      </c>
      <c r="D250" s="1120" t="e">
        <f>SUMIF('[6]OUTAGE_NR-1_Septmber-17'!$C$13:$C$293,"="&amp;VLOOKUP($C250,'[6]OUTAGE_NR-1_Septmber-17'!$C$13:$I$293,1,FALSE),'[6]OUTAGE_NR-1_Septmber-17'!F$13:F$293)</f>
        <v>#VALUE!</v>
      </c>
      <c r="E250" s="1120" t="e">
        <f>SUMIF('[6]OUTAGE_NR-1_Septmber-17'!$C$13:$C$293,"="&amp;VLOOKUP($C250,'[6]OUTAGE_NR-1_Septmber-17'!$C$13:$I$293,1,FALSE),'[6]OUTAGE_NR-1_Septmber-17'!G$13:G$293)</f>
        <v>#VALUE!</v>
      </c>
      <c r="F250" s="1120" t="e">
        <f>SUMIF('[6]OUTAGE_NR-1_Septmber-17'!$C$13:$C$293,"="&amp;VLOOKUP($C250,'[6]OUTAGE_NR-1_Septmber-17'!$C$13:$I$293,1,FALSE),'[6]OUTAGE_NR-1_Septmber-17'!H$13:H$293)</f>
        <v>#VALUE!</v>
      </c>
      <c r="G250" s="1120" t="e">
        <f>SUMIF('[6]OUTAGE_NR-1_Septmber-17'!$C$13:$C$293,"="&amp;VLOOKUP($C250,'[6]OUTAGE_NR-1_Septmber-17'!$C$13:$I$293,1,FALSE),'[6]OUTAGE_NR-1_Septmber-17'!I$13:I$293)</f>
        <v>#VALUE!</v>
      </c>
      <c r="H250" s="1121" t="e">
        <f>$N$18-(((E250+F250)*24))</f>
        <v>#VALUE!</v>
      </c>
      <c r="I250" s="241">
        <v>80</v>
      </c>
      <c r="J250" s="242"/>
      <c r="K250" s="243">
        <f t="shared" si="24"/>
        <v>80</v>
      </c>
      <c r="L250" s="1122" t="e">
        <f t="shared" si="25"/>
        <v>#VALUE!</v>
      </c>
      <c r="M250" s="1122" t="e">
        <f t="shared" si="26"/>
        <v>#VALUE!</v>
      </c>
      <c r="R250" s="1069"/>
      <c r="S250" s="1069"/>
      <c r="T250" s="1069"/>
      <c r="U250" s="1069"/>
      <c r="V250" s="1069"/>
      <c r="W250" s="1069"/>
      <c r="X250" s="1069"/>
      <c r="Y250" s="1069"/>
      <c r="Z250" s="1069"/>
      <c r="AA250" s="1069"/>
      <c r="AB250" s="1069"/>
      <c r="AC250" s="1069"/>
      <c r="AD250" s="1069"/>
    </row>
    <row r="251" spans="1:30" ht="15" customHeight="1" x14ac:dyDescent="0.25">
      <c r="A251" s="1118">
        <v>12</v>
      </c>
      <c r="B251" s="596" t="s">
        <v>576</v>
      </c>
      <c r="C251" s="1202" t="s">
        <v>575</v>
      </c>
      <c r="D251" s="1120" t="e">
        <f>SUMIF('[6]OUTAGE_NR-1_Septmber-17'!$C$13:$C$293,"="&amp;VLOOKUP($C251,'[6]OUTAGE_NR-1_Septmber-17'!$C$13:$I$293,1,FALSE),'[6]OUTAGE_NR-1_Septmber-17'!F$13:F$293)</f>
        <v>#VALUE!</v>
      </c>
      <c r="E251" s="1120" t="e">
        <f>SUMIF('[6]OUTAGE_NR-1_Septmber-17'!$C$13:$C$293,"="&amp;VLOOKUP($C251,'[6]OUTAGE_NR-1_Septmber-17'!$C$13:$I$293,1,FALSE),'[6]OUTAGE_NR-1_Septmber-17'!G$13:G$293)</f>
        <v>#VALUE!</v>
      </c>
      <c r="F251" s="1120" t="e">
        <f>SUMIF('[6]OUTAGE_NR-1_Septmber-17'!$C$13:$C$293,"="&amp;VLOOKUP($C251,'[6]OUTAGE_NR-1_Septmber-17'!$C$13:$I$293,1,FALSE),'[6]OUTAGE_NR-1_Septmber-17'!H$13:H$293)</f>
        <v>#VALUE!</v>
      </c>
      <c r="G251" s="1120" t="e">
        <f>SUMIF('[6]OUTAGE_NR-1_Septmber-17'!$C$13:$C$293,"="&amp;VLOOKUP($C251,'[6]OUTAGE_NR-1_Septmber-17'!$C$13:$I$293,1,FALSE),'[6]OUTAGE_NR-1_Septmber-17'!I$13:I$293)</f>
        <v>#VALUE!</v>
      </c>
      <c r="H251" s="1121" t="e">
        <f>$N$18-(((E251+F251)*24))</f>
        <v>#VALUE!</v>
      </c>
      <c r="I251" s="241">
        <v>50</v>
      </c>
      <c r="J251" s="242"/>
      <c r="K251" s="243">
        <f t="shared" si="24"/>
        <v>50</v>
      </c>
      <c r="L251" s="1122" t="e">
        <f t="shared" si="25"/>
        <v>#VALUE!</v>
      </c>
      <c r="M251" s="1122" t="e">
        <f t="shared" si="26"/>
        <v>#VALUE!</v>
      </c>
      <c r="R251" s="1069"/>
      <c r="S251" s="1069"/>
      <c r="T251" s="1069"/>
      <c r="U251" s="1069"/>
      <c r="V251" s="1069"/>
      <c r="W251" s="1069"/>
      <c r="X251" s="1069"/>
      <c r="Y251" s="1069"/>
      <c r="Z251" s="1069"/>
      <c r="AA251" s="1069"/>
      <c r="AB251" s="1069"/>
      <c r="AC251" s="1069"/>
      <c r="AD251" s="1069"/>
    </row>
    <row r="252" spans="1:30" ht="15" customHeight="1" x14ac:dyDescent="0.25">
      <c r="A252" s="1118">
        <v>13</v>
      </c>
      <c r="B252" s="596" t="s">
        <v>481</v>
      </c>
      <c r="C252" s="1202" t="s">
        <v>570</v>
      </c>
      <c r="D252" s="1120" t="e">
        <f>SUMIF('[6]OUTAGE_NR-1_Septmber-17'!$C$13:$C$293,"="&amp;VLOOKUP($C252,'[6]OUTAGE_NR-1_Septmber-17'!$C$13:$I$293,1,FALSE),'[6]OUTAGE_NR-1_Septmber-17'!F$13:F$293)</f>
        <v>#VALUE!</v>
      </c>
      <c r="E252" s="1120" t="e">
        <f>SUMIF('[6]OUTAGE_NR-1_Septmber-17'!$C$13:$C$293,"="&amp;VLOOKUP($C252,'[6]OUTAGE_NR-1_Septmber-17'!$C$13:$I$293,1,FALSE),'[6]OUTAGE_NR-1_Septmber-17'!G$13:G$293)</f>
        <v>#VALUE!</v>
      </c>
      <c r="F252" s="1120" t="e">
        <f>SUMIF('[6]OUTAGE_NR-1_Septmber-17'!$C$13:$C$293,"="&amp;VLOOKUP($C252,'[6]OUTAGE_NR-1_Septmber-17'!$C$13:$I$293,1,FALSE),'[6]OUTAGE_NR-1_Septmber-17'!H$13:H$293)</f>
        <v>#VALUE!</v>
      </c>
      <c r="G252" s="1120" t="e">
        <f>SUMIF('[6]OUTAGE_NR-1_Septmber-17'!$C$13:$C$293,"="&amp;VLOOKUP($C252,'[6]OUTAGE_NR-1_Septmber-17'!$C$13:$I$293,1,FALSE),'[6]OUTAGE_NR-1_Septmber-17'!I$13:I$293)</f>
        <v>#VALUE!</v>
      </c>
      <c r="H252" s="1121" t="e">
        <f>$N$18-(((E252+F252)*24))</f>
        <v>#VALUE!</v>
      </c>
      <c r="I252" s="241">
        <v>125</v>
      </c>
      <c r="J252" s="242"/>
      <c r="K252" s="243">
        <f t="shared" si="24"/>
        <v>125</v>
      </c>
      <c r="L252" s="1122" t="e">
        <f t="shared" si="25"/>
        <v>#VALUE!</v>
      </c>
      <c r="M252" s="1122" t="e">
        <f t="shared" si="26"/>
        <v>#VALUE!</v>
      </c>
      <c r="R252" s="1069"/>
      <c r="S252" s="1069"/>
      <c r="T252" s="1069"/>
      <c r="U252" s="1069"/>
      <c r="V252" s="1069"/>
      <c r="W252" s="1069"/>
      <c r="X252" s="1069"/>
      <c r="Y252" s="1069"/>
      <c r="Z252" s="1069"/>
      <c r="AA252" s="1069"/>
      <c r="AB252" s="1069"/>
      <c r="AC252" s="1069"/>
      <c r="AD252" s="1069"/>
    </row>
    <row r="253" spans="1:30" ht="15" customHeight="1" x14ac:dyDescent="0.25">
      <c r="A253" s="1118">
        <v>14</v>
      </c>
      <c r="B253" s="596" t="s">
        <v>482</v>
      </c>
      <c r="C253" s="1202" t="s">
        <v>666</v>
      </c>
      <c r="D253" s="1120" t="e">
        <f>SUMIF('[6]OUTAGE_NR-1_Septmber-17'!$C$13:$C$293,"="&amp;VLOOKUP($C253,'[6]OUTAGE_NR-1_Septmber-17'!$C$13:$I$293,1,FALSE),'[6]OUTAGE_NR-1_Septmber-17'!F$13:F$293)</f>
        <v>#VALUE!</v>
      </c>
      <c r="E253" s="1120" t="e">
        <f>SUMIF('[6]OUTAGE_NR-1_Septmber-17'!$C$13:$C$293,"="&amp;VLOOKUP($C253,'[6]OUTAGE_NR-1_Septmber-17'!$C$13:$I$293,1,FALSE),'[6]OUTAGE_NR-1_Septmber-17'!G$13:G$293)</f>
        <v>#VALUE!</v>
      </c>
      <c r="F253" s="1120" t="e">
        <f>SUMIF('[6]OUTAGE_NR-1_Septmber-17'!$C$13:$C$293,"="&amp;VLOOKUP($C253,'[6]OUTAGE_NR-1_Septmber-17'!$C$13:$I$293,1,FALSE),'[6]OUTAGE_NR-1_Septmber-17'!H$13:H$293)</f>
        <v>#VALUE!</v>
      </c>
      <c r="G253" s="1120" t="e">
        <f>SUMIF('[6]OUTAGE_NR-1_Septmber-17'!$C$13:$C$293,"="&amp;VLOOKUP($C253,'[6]OUTAGE_NR-1_Septmber-17'!$C$13:$I$293,1,FALSE),'[6]OUTAGE_NR-1_Septmber-17'!I$13:I$293)</f>
        <v>#VALUE!</v>
      </c>
      <c r="H253" s="1121" t="e">
        <f t="shared" si="27"/>
        <v>#VALUE!</v>
      </c>
      <c r="I253" s="241">
        <v>125</v>
      </c>
      <c r="J253" s="242"/>
      <c r="K253" s="243">
        <f t="shared" si="24"/>
        <v>125</v>
      </c>
      <c r="L253" s="1122" t="e">
        <f t="shared" si="25"/>
        <v>#VALUE!</v>
      </c>
      <c r="M253" s="1122" t="e">
        <f t="shared" si="26"/>
        <v>#VALUE!</v>
      </c>
      <c r="R253" s="1069"/>
      <c r="S253" s="1069"/>
      <c r="T253" s="1069"/>
      <c r="U253" s="1069"/>
      <c r="V253" s="1069"/>
      <c r="W253" s="1069"/>
      <c r="X253" s="1069"/>
      <c r="Y253" s="1069"/>
      <c r="Z253" s="1069"/>
      <c r="AA253" s="1069"/>
      <c r="AB253" s="1069"/>
      <c r="AC253" s="1069"/>
      <c r="AD253" s="1069"/>
    </row>
    <row r="254" spans="1:30" ht="15" customHeight="1" x14ac:dyDescent="0.25">
      <c r="A254" s="1118">
        <v>15</v>
      </c>
      <c r="B254" s="596" t="s">
        <v>667</v>
      </c>
      <c r="C254" s="1216" t="s">
        <v>668</v>
      </c>
      <c r="D254" s="1120" t="e">
        <f>SUMIF('[6]OUTAGE_NR-1_Septmber-17'!$C$13:$C$293,"="&amp;VLOOKUP($C254,'[6]OUTAGE_NR-1_Septmber-17'!$C$13:$I$293,1,FALSE),'[6]OUTAGE_NR-1_Septmber-17'!F$13:F$293)</f>
        <v>#VALUE!</v>
      </c>
      <c r="E254" s="1120" t="e">
        <f>SUMIF('[6]OUTAGE_NR-1_Septmber-17'!$C$13:$C$293,"="&amp;VLOOKUP($C254,'[6]OUTAGE_NR-1_Septmber-17'!$C$13:$I$293,1,FALSE),'[6]OUTAGE_NR-1_Septmber-17'!G$13:G$293)</f>
        <v>#VALUE!</v>
      </c>
      <c r="F254" s="1120" t="e">
        <f>SUMIF('[6]OUTAGE_NR-1_Septmber-17'!$C$13:$C$293,"="&amp;VLOOKUP($C254,'[6]OUTAGE_NR-1_Septmber-17'!$C$13:$I$293,1,FALSE),'[6]OUTAGE_NR-1_Septmber-17'!H$13:H$293)</f>
        <v>#VALUE!</v>
      </c>
      <c r="G254" s="1120" t="e">
        <f>SUMIF('[6]OUTAGE_NR-1_Septmber-17'!$C$13:$C$293,"="&amp;VLOOKUP($C254,'[6]OUTAGE_NR-1_Septmber-17'!$C$13:$I$293,1,FALSE),'[6]OUTAGE_NR-1_Septmber-17'!I$13:I$293)</f>
        <v>#VALUE!</v>
      </c>
      <c r="H254" s="1121" t="e">
        <f>$N$18-(((E254+F254)*24))</f>
        <v>#VALUE!</v>
      </c>
      <c r="I254" s="241">
        <v>125</v>
      </c>
      <c r="J254" s="242"/>
      <c r="K254" s="243">
        <f t="shared" si="24"/>
        <v>125</v>
      </c>
      <c r="L254" s="1122" t="e">
        <f t="shared" si="25"/>
        <v>#VALUE!</v>
      </c>
      <c r="M254" s="1122" t="e">
        <f t="shared" si="26"/>
        <v>#VALUE!</v>
      </c>
      <c r="R254" s="1069"/>
      <c r="S254" s="1069"/>
      <c r="T254" s="1069"/>
      <c r="U254" s="1069"/>
      <c r="V254" s="1069"/>
      <c r="W254" s="1069"/>
      <c r="X254" s="1069"/>
      <c r="Y254" s="1069"/>
      <c r="Z254" s="1069"/>
      <c r="AA254" s="1069"/>
      <c r="AB254" s="1069"/>
      <c r="AC254" s="1069"/>
      <c r="AD254" s="1069"/>
    </row>
    <row r="255" spans="1:30" ht="15" customHeight="1" x14ac:dyDescent="0.25">
      <c r="A255" s="1118">
        <v>16</v>
      </c>
      <c r="B255" s="596" t="s">
        <v>484</v>
      </c>
      <c r="C255" s="1202" t="s">
        <v>669</v>
      </c>
      <c r="D255" s="1120" t="e">
        <f>SUMIF('[6]OUTAGE_NR-1_Septmber-17'!$C$13:$C$293,"="&amp;VLOOKUP($C255,'[6]OUTAGE_NR-1_Septmber-17'!$C$13:$I$293,1,FALSE),'[6]OUTAGE_NR-1_Septmber-17'!F$13:F$293)</f>
        <v>#VALUE!</v>
      </c>
      <c r="E255" s="1120" t="e">
        <f>SUMIF('[6]OUTAGE_NR-1_Septmber-17'!$C$13:$C$293,"="&amp;VLOOKUP($C255,'[6]OUTAGE_NR-1_Septmber-17'!$C$13:$I$293,1,FALSE),'[6]OUTAGE_NR-1_Septmber-17'!G$13:G$293)</f>
        <v>#VALUE!</v>
      </c>
      <c r="F255" s="1120" t="e">
        <f>SUMIF('[6]OUTAGE_NR-1_Septmber-17'!$C$13:$C$293,"="&amp;VLOOKUP($C255,'[6]OUTAGE_NR-1_Septmber-17'!$C$13:$I$293,1,FALSE),'[6]OUTAGE_NR-1_Septmber-17'!H$13:H$293)</f>
        <v>#VALUE!</v>
      </c>
      <c r="G255" s="1120" t="e">
        <f>SUMIF('[6]OUTAGE_NR-1_Septmber-17'!$C$13:$C$293,"="&amp;VLOOKUP($C255,'[6]OUTAGE_NR-1_Septmber-17'!$C$13:$I$293,1,FALSE),'[6]OUTAGE_NR-1_Septmber-17'!I$13:I$293)</f>
        <v>#VALUE!</v>
      </c>
      <c r="H255" s="1121" t="e">
        <f t="shared" si="27"/>
        <v>#VALUE!</v>
      </c>
      <c r="I255" s="241">
        <v>240</v>
      </c>
      <c r="J255" s="242"/>
      <c r="K255" s="243">
        <f t="shared" si="24"/>
        <v>240</v>
      </c>
      <c r="L255" s="1122" t="e">
        <f t="shared" si="25"/>
        <v>#VALUE!</v>
      </c>
      <c r="M255" s="1122" t="e">
        <f t="shared" si="26"/>
        <v>#VALUE!</v>
      </c>
      <c r="R255" s="1069"/>
      <c r="S255" s="1069"/>
      <c r="T255" s="1069"/>
      <c r="U255" s="1069"/>
      <c r="V255" s="1069"/>
      <c r="W255" s="1069"/>
      <c r="X255" s="1069"/>
      <c r="Y255" s="1069"/>
      <c r="Z255" s="1069"/>
      <c r="AA255" s="1069"/>
      <c r="AB255" s="1069"/>
      <c r="AC255" s="1069"/>
      <c r="AD255" s="1069"/>
    </row>
    <row r="256" spans="1:30" ht="15" customHeight="1" x14ac:dyDescent="0.25">
      <c r="A256" s="1118">
        <v>17</v>
      </c>
      <c r="B256" s="596" t="s">
        <v>486</v>
      </c>
      <c r="C256" s="1216" t="s">
        <v>487</v>
      </c>
      <c r="D256" s="1120" t="e">
        <f>SUMIF('[6]OUTAGE_NR-1_Septmber-17'!$C$13:$C$293,"="&amp;VLOOKUP($C256,'[6]OUTAGE_NR-1_Septmber-17'!$C$13:$I$293,1,FALSE),'[6]OUTAGE_NR-1_Septmber-17'!F$13:F$293)</f>
        <v>#VALUE!</v>
      </c>
      <c r="E256" s="1120" t="e">
        <f>SUMIF('[6]OUTAGE_NR-1_Septmber-17'!$C$13:$C$293,"="&amp;VLOOKUP($C256,'[6]OUTAGE_NR-1_Septmber-17'!$C$13:$I$293,1,FALSE),'[6]OUTAGE_NR-1_Septmber-17'!G$13:G$293)</f>
        <v>#VALUE!</v>
      </c>
      <c r="F256" s="1120" t="e">
        <f>SUMIF('[6]OUTAGE_NR-1_Septmber-17'!$C$13:$C$293,"="&amp;VLOOKUP($C256,'[6]OUTAGE_NR-1_Septmber-17'!$C$13:$I$293,1,FALSE),'[6]OUTAGE_NR-1_Septmber-17'!H$13:H$293)</f>
        <v>#VALUE!</v>
      </c>
      <c r="G256" s="1120" t="e">
        <f>SUMIF('[6]OUTAGE_NR-1_Septmber-17'!$C$13:$C$293,"="&amp;VLOOKUP($C256,'[6]OUTAGE_NR-1_Septmber-17'!$C$13:$I$293,1,FALSE),'[6]OUTAGE_NR-1_Septmber-17'!I$13:I$293)</f>
        <v>#VALUE!</v>
      </c>
      <c r="H256" s="1121" t="e">
        <f t="shared" si="27"/>
        <v>#VALUE!</v>
      </c>
      <c r="I256" s="241">
        <v>240</v>
      </c>
      <c r="J256" s="242"/>
      <c r="K256" s="243">
        <f t="shared" si="24"/>
        <v>240</v>
      </c>
      <c r="L256" s="1122" t="e">
        <f t="shared" si="25"/>
        <v>#VALUE!</v>
      </c>
      <c r="M256" s="1122" t="e">
        <f t="shared" si="26"/>
        <v>#VALUE!</v>
      </c>
      <c r="R256" s="1069"/>
      <c r="S256" s="1069"/>
      <c r="T256" s="1069"/>
      <c r="U256" s="1069"/>
      <c r="V256" s="1069"/>
      <c r="W256" s="1069"/>
      <c r="X256" s="1069"/>
      <c r="Y256" s="1069"/>
      <c r="Z256" s="1069"/>
      <c r="AA256" s="1069"/>
      <c r="AB256" s="1069"/>
      <c r="AC256" s="1069"/>
      <c r="AD256" s="1069"/>
    </row>
    <row r="257" spans="1:30" ht="15" customHeight="1" x14ac:dyDescent="0.25">
      <c r="A257" s="1118">
        <v>18</v>
      </c>
      <c r="B257" s="596" t="s">
        <v>488</v>
      </c>
      <c r="C257" s="1202" t="s">
        <v>670</v>
      </c>
      <c r="D257" s="1120" t="e">
        <f>SUMIF('[6]OUTAGE_NR-1_Septmber-17'!$C$13:$C$293,"="&amp;VLOOKUP($C257,'[6]OUTAGE_NR-1_Septmber-17'!$C$13:$I$293,1,FALSE),'[6]OUTAGE_NR-1_Septmber-17'!F$13:F$293)</f>
        <v>#VALUE!</v>
      </c>
      <c r="E257" s="1120" t="e">
        <f>SUMIF('[6]OUTAGE_NR-1_Septmber-17'!$C$13:$C$293,"="&amp;VLOOKUP($C257,'[6]OUTAGE_NR-1_Septmber-17'!$C$13:$I$293,1,FALSE),'[6]OUTAGE_NR-1_Septmber-17'!G$13:G$293)</f>
        <v>#VALUE!</v>
      </c>
      <c r="F257" s="1120" t="e">
        <f>SUMIF('[6]OUTAGE_NR-1_Septmber-17'!$C$13:$C$293,"="&amp;VLOOKUP($C257,'[6]OUTAGE_NR-1_Septmber-17'!$C$13:$I$293,1,FALSE),'[6]OUTAGE_NR-1_Septmber-17'!H$13:H$293)</f>
        <v>#VALUE!</v>
      </c>
      <c r="G257" s="1120" t="e">
        <f>SUMIF('[6]OUTAGE_NR-1_Septmber-17'!$C$13:$C$293,"="&amp;VLOOKUP($C257,'[6]OUTAGE_NR-1_Septmber-17'!$C$13:$I$293,1,FALSE),'[6]OUTAGE_NR-1_Septmber-17'!I$13:I$293)</f>
        <v>#VALUE!</v>
      </c>
      <c r="H257" s="1121" t="e">
        <f>$N$18-(((E257+F257)*24))</f>
        <v>#VALUE!</v>
      </c>
      <c r="I257" s="241">
        <v>125</v>
      </c>
      <c r="J257" s="242"/>
      <c r="K257" s="243">
        <f t="shared" si="24"/>
        <v>125</v>
      </c>
      <c r="L257" s="1122" t="e">
        <f t="shared" si="25"/>
        <v>#VALUE!</v>
      </c>
      <c r="M257" s="1122" t="e">
        <f t="shared" si="26"/>
        <v>#VALUE!</v>
      </c>
      <c r="R257" s="1069"/>
      <c r="S257" s="1069"/>
      <c r="T257" s="1069"/>
      <c r="U257" s="1069"/>
      <c r="V257" s="1069"/>
      <c r="W257" s="1069"/>
      <c r="X257" s="1069"/>
      <c r="Y257" s="1069"/>
      <c r="Z257" s="1069"/>
      <c r="AA257" s="1069"/>
      <c r="AB257" s="1069"/>
      <c r="AC257" s="1069"/>
      <c r="AD257" s="1069"/>
    </row>
    <row r="258" spans="1:30" ht="15" customHeight="1" x14ac:dyDescent="0.25">
      <c r="A258" s="1118">
        <v>19</v>
      </c>
      <c r="B258" s="596" t="s">
        <v>490</v>
      </c>
      <c r="C258" s="1202" t="s">
        <v>671</v>
      </c>
      <c r="D258" s="1120" t="e">
        <f>SUMIF('[6]OUTAGE_NR-1_Septmber-17'!$C$13:$C$293,"="&amp;VLOOKUP($C258,'[6]OUTAGE_NR-1_Septmber-17'!$C$13:$I$293,1,FALSE),'[6]OUTAGE_NR-1_Septmber-17'!F$13:F$293)</f>
        <v>#VALUE!</v>
      </c>
      <c r="E258" s="1120" t="e">
        <f>SUMIF('[6]OUTAGE_NR-1_Septmber-17'!$C$13:$C$293,"="&amp;VLOOKUP($C258,'[6]OUTAGE_NR-1_Septmber-17'!$C$13:$I$293,1,FALSE),'[6]OUTAGE_NR-1_Septmber-17'!G$13:G$293)</f>
        <v>#VALUE!</v>
      </c>
      <c r="F258" s="1120" t="e">
        <f>SUMIF('[6]OUTAGE_NR-1_Septmber-17'!$C$13:$C$293,"="&amp;VLOOKUP($C258,'[6]OUTAGE_NR-1_Septmber-17'!$C$13:$I$293,1,FALSE),'[6]OUTAGE_NR-1_Septmber-17'!H$13:H$293)</f>
        <v>#VALUE!</v>
      </c>
      <c r="G258" s="1120" t="e">
        <f>SUMIF('[6]OUTAGE_NR-1_Septmber-17'!$C$13:$C$293,"="&amp;VLOOKUP($C258,'[6]OUTAGE_NR-1_Septmber-17'!$C$13:$I$293,1,FALSE),'[6]OUTAGE_NR-1_Septmber-17'!I$13:I$293)</f>
        <v>#VALUE!</v>
      </c>
      <c r="H258" s="1121" t="e">
        <f t="shared" si="27"/>
        <v>#VALUE!</v>
      </c>
      <c r="I258" s="241">
        <v>50</v>
      </c>
      <c r="J258" s="242"/>
      <c r="K258" s="243">
        <f t="shared" si="24"/>
        <v>50</v>
      </c>
      <c r="L258" s="1122" t="e">
        <f t="shared" si="25"/>
        <v>#VALUE!</v>
      </c>
      <c r="M258" s="1122" t="e">
        <f t="shared" si="26"/>
        <v>#VALUE!</v>
      </c>
      <c r="R258" s="1069"/>
      <c r="S258" s="1069"/>
      <c r="T258" s="1069"/>
      <c r="U258" s="1069"/>
      <c r="V258" s="1069"/>
      <c r="W258" s="1069"/>
      <c r="X258" s="1069"/>
      <c r="Y258" s="1069"/>
      <c r="Z258" s="1069"/>
      <c r="AA258" s="1069"/>
      <c r="AB258" s="1069"/>
      <c r="AC258" s="1069"/>
      <c r="AD258" s="1069"/>
    </row>
    <row r="259" spans="1:30" ht="15" customHeight="1" x14ac:dyDescent="0.25">
      <c r="A259" s="1118">
        <v>20</v>
      </c>
      <c r="B259" s="596" t="s">
        <v>492</v>
      </c>
      <c r="C259" s="1202" t="s">
        <v>493</v>
      </c>
      <c r="D259" s="1120" t="e">
        <f>SUMIF('[6]OUTAGE_NR-1_Septmber-17'!$C$13:$C$293,"="&amp;VLOOKUP($C259,'[6]OUTAGE_NR-1_Septmber-17'!$C$13:$I$293,1,FALSE),'[6]OUTAGE_NR-1_Septmber-17'!F$13:F$293)</f>
        <v>#VALUE!</v>
      </c>
      <c r="E259" s="1120" t="e">
        <f>SUMIF('[6]OUTAGE_NR-1_Septmber-17'!$C$13:$C$293,"="&amp;VLOOKUP($C259,'[6]OUTAGE_NR-1_Septmber-17'!$C$13:$I$293,1,FALSE),'[6]OUTAGE_NR-1_Septmber-17'!G$13:G$293)</f>
        <v>#VALUE!</v>
      </c>
      <c r="F259" s="1120" t="e">
        <f>SUMIF('[6]OUTAGE_NR-1_Septmber-17'!$C$13:$C$293,"="&amp;VLOOKUP($C259,'[6]OUTAGE_NR-1_Septmber-17'!$C$13:$I$293,1,FALSE),'[6]OUTAGE_NR-1_Septmber-17'!H$13:H$293)</f>
        <v>#VALUE!</v>
      </c>
      <c r="G259" s="1120" t="e">
        <f>SUMIF('[6]OUTAGE_NR-1_Septmber-17'!$C$13:$C$293,"="&amp;VLOOKUP($C259,'[6]OUTAGE_NR-1_Septmber-17'!$C$13:$I$293,1,FALSE),'[6]OUTAGE_NR-1_Septmber-17'!I$13:I$293)</f>
        <v>#VALUE!</v>
      </c>
      <c r="H259" s="1121" t="e">
        <f t="shared" si="27"/>
        <v>#VALUE!</v>
      </c>
      <c r="I259" s="241">
        <v>125</v>
      </c>
      <c r="J259" s="242"/>
      <c r="K259" s="243">
        <f t="shared" si="24"/>
        <v>125</v>
      </c>
      <c r="L259" s="1122" t="e">
        <f t="shared" si="25"/>
        <v>#VALUE!</v>
      </c>
      <c r="M259" s="1122" t="e">
        <f t="shared" si="26"/>
        <v>#VALUE!</v>
      </c>
      <c r="R259" s="1069"/>
      <c r="S259" s="1069"/>
      <c r="T259" s="1069"/>
      <c r="U259" s="1069"/>
      <c r="V259" s="1069"/>
      <c r="W259" s="1069"/>
      <c r="X259" s="1069"/>
      <c r="Y259" s="1069"/>
      <c r="Z259" s="1069"/>
      <c r="AA259" s="1069"/>
      <c r="AB259" s="1069"/>
      <c r="AC259" s="1069"/>
      <c r="AD259" s="1069"/>
    </row>
    <row r="260" spans="1:30" ht="15" customHeight="1" x14ac:dyDescent="0.25">
      <c r="A260" s="1118">
        <v>21</v>
      </c>
      <c r="B260" s="596" t="s">
        <v>494</v>
      </c>
      <c r="C260" s="1202" t="s">
        <v>577</v>
      </c>
      <c r="D260" s="1120" t="e">
        <f>SUMIF('[6]OUTAGE_NR-1_Septmber-17'!$C$13:$C$293,"="&amp;VLOOKUP($C260,'[6]OUTAGE_NR-1_Septmber-17'!$C$13:$I$293,1,FALSE),'[6]OUTAGE_NR-1_Septmber-17'!F$13:F$293)</f>
        <v>#VALUE!</v>
      </c>
      <c r="E260" s="1120" t="e">
        <f>SUMIF('[6]OUTAGE_NR-1_Septmber-17'!$C$13:$C$293,"="&amp;VLOOKUP($C260,'[6]OUTAGE_NR-1_Septmber-17'!$C$13:$I$293,1,FALSE),'[6]OUTAGE_NR-1_Septmber-17'!G$13:G$293)</f>
        <v>#VALUE!</v>
      </c>
      <c r="F260" s="1120" t="e">
        <f>SUMIF('[6]OUTAGE_NR-1_Septmber-17'!$C$13:$C$293,"="&amp;VLOOKUP($C260,'[6]OUTAGE_NR-1_Septmber-17'!$C$13:$I$293,1,FALSE),'[6]OUTAGE_NR-1_Septmber-17'!H$13:H$293)</f>
        <v>#VALUE!</v>
      </c>
      <c r="G260" s="1120" t="e">
        <f>SUMIF('[6]OUTAGE_NR-1_Septmber-17'!$C$13:$C$293,"="&amp;VLOOKUP($C260,'[6]OUTAGE_NR-1_Septmber-17'!$C$13:$I$293,1,FALSE),'[6]OUTAGE_NR-1_Septmber-17'!I$13:I$293)</f>
        <v>#VALUE!</v>
      </c>
      <c r="H260" s="1121" t="e">
        <f t="shared" si="27"/>
        <v>#VALUE!</v>
      </c>
      <c r="I260" s="241">
        <v>80</v>
      </c>
      <c r="J260" s="242"/>
      <c r="K260" s="243">
        <f t="shared" si="24"/>
        <v>80</v>
      </c>
      <c r="L260" s="1122" t="e">
        <f t="shared" si="25"/>
        <v>#VALUE!</v>
      </c>
      <c r="M260" s="1122" t="e">
        <f t="shared" si="26"/>
        <v>#VALUE!</v>
      </c>
      <c r="R260" s="1069"/>
      <c r="S260" s="1069"/>
      <c r="T260" s="1069"/>
      <c r="U260" s="1069"/>
      <c r="V260" s="1069"/>
      <c r="W260" s="1069"/>
      <c r="X260" s="1069"/>
      <c r="Y260" s="1069"/>
      <c r="Z260" s="1069"/>
      <c r="AA260" s="1069"/>
      <c r="AB260" s="1069"/>
      <c r="AC260" s="1069"/>
      <c r="AD260" s="1069"/>
    </row>
    <row r="261" spans="1:30" ht="15" customHeight="1" x14ac:dyDescent="0.25">
      <c r="A261" s="1118">
        <v>22</v>
      </c>
      <c r="B261" s="596" t="s">
        <v>495</v>
      </c>
      <c r="C261" s="1202" t="s">
        <v>496</v>
      </c>
      <c r="D261" s="1120" t="e">
        <f>SUMIF('[6]OUTAGE_NR-1_Septmber-17'!$C$13:$C$293,"="&amp;VLOOKUP($C261,'[6]OUTAGE_NR-1_Septmber-17'!$C$13:$I$293,1,FALSE),'[6]OUTAGE_NR-1_Septmber-17'!F$13:F$293)</f>
        <v>#VALUE!</v>
      </c>
      <c r="E261" s="1120" t="e">
        <f>SUMIF('[6]OUTAGE_NR-1_Septmber-17'!$C$13:$C$293,"="&amp;VLOOKUP($C261,'[6]OUTAGE_NR-1_Septmber-17'!$C$13:$I$293,1,FALSE),'[6]OUTAGE_NR-1_Septmber-17'!G$13:G$293)</f>
        <v>#VALUE!</v>
      </c>
      <c r="F261" s="1120" t="e">
        <f>SUMIF('[6]OUTAGE_NR-1_Septmber-17'!$C$13:$C$293,"="&amp;VLOOKUP($C261,'[6]OUTAGE_NR-1_Septmber-17'!$C$13:$I$293,1,FALSE),'[6]OUTAGE_NR-1_Septmber-17'!H$13:H$293)</f>
        <v>#VALUE!</v>
      </c>
      <c r="G261" s="1120" t="e">
        <f>SUMIF('[6]OUTAGE_NR-1_Septmber-17'!$C$13:$C$293,"="&amp;VLOOKUP($C261,'[6]OUTAGE_NR-1_Septmber-17'!$C$13:$I$293,1,FALSE),'[6]OUTAGE_NR-1_Septmber-17'!I$13:I$293)</f>
        <v>#VALUE!</v>
      </c>
      <c r="H261" s="1121" t="e">
        <f t="shared" si="27"/>
        <v>#VALUE!</v>
      </c>
      <c r="I261" s="241">
        <v>50</v>
      </c>
      <c r="J261" s="242"/>
      <c r="K261" s="243">
        <f t="shared" si="24"/>
        <v>50</v>
      </c>
      <c r="L261" s="1122" t="e">
        <f t="shared" si="25"/>
        <v>#VALUE!</v>
      </c>
      <c r="M261" s="1122" t="e">
        <f t="shared" si="26"/>
        <v>#VALUE!</v>
      </c>
      <c r="R261" s="1069"/>
      <c r="S261" s="1069"/>
      <c r="T261" s="1069"/>
      <c r="U261" s="1069"/>
      <c r="V261" s="1069"/>
      <c r="W261" s="1069"/>
      <c r="X261" s="1069"/>
      <c r="Y261" s="1069"/>
      <c r="Z261" s="1069"/>
      <c r="AA261" s="1069"/>
      <c r="AB261" s="1069"/>
      <c r="AC261" s="1069"/>
      <c r="AD261" s="1069"/>
    </row>
    <row r="262" spans="1:30" ht="15" customHeight="1" x14ac:dyDescent="0.25">
      <c r="A262" s="1118">
        <v>23</v>
      </c>
      <c r="B262" s="596" t="s">
        <v>497</v>
      </c>
      <c r="C262" s="1216" t="s">
        <v>498</v>
      </c>
      <c r="D262" s="1120" t="e">
        <f>SUMIF('[6]OUTAGE_NR-1_Septmber-17'!$C$13:$C$293,"="&amp;VLOOKUP($C262,'[6]OUTAGE_NR-1_Septmber-17'!$C$13:$I$293,1,FALSE),'[6]OUTAGE_NR-1_Septmber-17'!F$13:F$293)</f>
        <v>#VALUE!</v>
      </c>
      <c r="E262" s="1120" t="e">
        <f>SUMIF('[6]OUTAGE_NR-1_Septmber-17'!$C$13:$C$293,"="&amp;VLOOKUP($C262,'[6]OUTAGE_NR-1_Septmber-17'!$C$13:$I$293,1,FALSE),'[6]OUTAGE_NR-1_Septmber-17'!G$13:G$293)</f>
        <v>#VALUE!</v>
      </c>
      <c r="F262" s="1120" t="e">
        <f>SUMIF('[6]OUTAGE_NR-1_Septmber-17'!$C$13:$C$293,"="&amp;VLOOKUP($C262,'[6]OUTAGE_NR-1_Septmber-17'!$C$13:$I$293,1,FALSE),'[6]OUTAGE_NR-1_Septmber-17'!H$13:H$293)</f>
        <v>#VALUE!</v>
      </c>
      <c r="G262" s="1120" t="e">
        <f>SUMIF('[6]OUTAGE_NR-1_Septmber-17'!$C$13:$C$293,"="&amp;VLOOKUP($C262,'[6]OUTAGE_NR-1_Septmber-17'!$C$13:$I$293,1,FALSE),'[6]OUTAGE_NR-1_Septmber-17'!I$13:I$293)</f>
        <v>#VALUE!</v>
      </c>
      <c r="H262" s="1121" t="e">
        <f t="shared" si="27"/>
        <v>#VALUE!</v>
      </c>
      <c r="I262" s="241">
        <v>80</v>
      </c>
      <c r="J262" s="242"/>
      <c r="K262" s="243">
        <f t="shared" si="24"/>
        <v>80</v>
      </c>
      <c r="L262" s="1122" t="e">
        <f t="shared" si="25"/>
        <v>#VALUE!</v>
      </c>
      <c r="M262" s="1122" t="e">
        <f t="shared" si="26"/>
        <v>#VALUE!</v>
      </c>
      <c r="R262" s="1069"/>
      <c r="S262" s="1069"/>
      <c r="T262" s="1069"/>
      <c r="U262" s="1069"/>
      <c r="V262" s="1069"/>
      <c r="W262" s="1069"/>
      <c r="X262" s="1069"/>
      <c r="Y262" s="1069"/>
      <c r="Z262" s="1069"/>
      <c r="AA262" s="1069"/>
      <c r="AB262" s="1069"/>
      <c r="AC262" s="1069"/>
      <c r="AD262" s="1069"/>
    </row>
    <row r="263" spans="1:30" ht="15" customHeight="1" x14ac:dyDescent="0.25">
      <c r="A263" s="1118">
        <v>24</v>
      </c>
      <c r="B263" s="596" t="s">
        <v>499</v>
      </c>
      <c r="C263" s="1202" t="s">
        <v>500</v>
      </c>
      <c r="D263" s="1120" t="e">
        <f>SUMIF('[6]OUTAGE_NR-1_Septmber-17'!$C$13:$C$293,"="&amp;VLOOKUP($C263,'[6]OUTAGE_NR-1_Septmber-17'!$C$13:$I$293,1,FALSE),'[6]OUTAGE_NR-1_Septmber-17'!F$13:F$293)</f>
        <v>#VALUE!</v>
      </c>
      <c r="E263" s="1120" t="e">
        <f>SUMIF('[6]OUTAGE_NR-1_Septmber-17'!$C$13:$C$293,"="&amp;VLOOKUP($C263,'[6]OUTAGE_NR-1_Septmber-17'!$C$13:$I$293,1,FALSE),'[6]OUTAGE_NR-1_Septmber-17'!G$13:G$293)</f>
        <v>#VALUE!</v>
      </c>
      <c r="F263" s="1120" t="e">
        <f>SUMIF('[6]OUTAGE_NR-1_Septmber-17'!$C$13:$C$293,"="&amp;VLOOKUP($C263,'[6]OUTAGE_NR-1_Septmber-17'!$C$13:$I$293,1,FALSE),'[6]OUTAGE_NR-1_Septmber-17'!H$13:H$293)</f>
        <v>#VALUE!</v>
      </c>
      <c r="G263" s="1120" t="e">
        <f>SUMIF('[6]OUTAGE_NR-1_Septmber-17'!$C$13:$C$293,"="&amp;VLOOKUP($C263,'[6]OUTAGE_NR-1_Septmber-17'!$C$13:$I$293,1,FALSE),'[6]OUTAGE_NR-1_Septmber-17'!I$13:I$293)</f>
        <v>#VALUE!</v>
      </c>
      <c r="H263" s="1121" t="e">
        <f t="shared" si="27"/>
        <v>#VALUE!</v>
      </c>
      <c r="I263" s="241">
        <v>50</v>
      </c>
      <c r="J263" s="242"/>
      <c r="K263" s="243">
        <f t="shared" si="24"/>
        <v>50</v>
      </c>
      <c r="L263" s="1122" t="e">
        <f t="shared" si="25"/>
        <v>#VALUE!</v>
      </c>
      <c r="M263" s="1122" t="e">
        <f t="shared" si="26"/>
        <v>#VALUE!</v>
      </c>
      <c r="R263" s="1069"/>
      <c r="S263" s="1069"/>
      <c r="T263" s="1069"/>
      <c r="U263" s="1069"/>
      <c r="V263" s="1069"/>
      <c r="W263" s="1069"/>
      <c r="X263" s="1069"/>
      <c r="Y263" s="1069"/>
      <c r="Z263" s="1069"/>
      <c r="AA263" s="1069"/>
      <c r="AB263" s="1069"/>
      <c r="AC263" s="1069"/>
      <c r="AD263" s="1069"/>
    </row>
    <row r="264" spans="1:30" ht="15" customHeight="1" x14ac:dyDescent="0.25">
      <c r="A264" s="1118">
        <v>25</v>
      </c>
      <c r="B264" s="596" t="s">
        <v>501</v>
      </c>
      <c r="C264" s="1202" t="s">
        <v>502</v>
      </c>
      <c r="D264" s="1120" t="e">
        <f>SUMIF('[6]OUTAGE_NR-1_Septmber-17'!$C$13:$C$293,"="&amp;VLOOKUP($C264,'[6]OUTAGE_NR-1_Septmber-17'!$C$13:$I$293,1,FALSE),'[6]OUTAGE_NR-1_Septmber-17'!F$13:F$293)</f>
        <v>#VALUE!</v>
      </c>
      <c r="E264" s="1120" t="e">
        <f>SUMIF('[6]OUTAGE_NR-1_Septmber-17'!$C$13:$C$293,"="&amp;VLOOKUP($C264,'[6]OUTAGE_NR-1_Septmber-17'!$C$13:$I$293,1,FALSE),'[6]OUTAGE_NR-1_Septmber-17'!G$13:G$293)</f>
        <v>#VALUE!</v>
      </c>
      <c r="F264" s="1120" t="e">
        <f>SUMIF('[6]OUTAGE_NR-1_Septmber-17'!$C$13:$C$293,"="&amp;VLOOKUP($C264,'[6]OUTAGE_NR-1_Septmber-17'!$C$13:$I$293,1,FALSE),'[6]OUTAGE_NR-1_Septmber-17'!H$13:H$293)</f>
        <v>#VALUE!</v>
      </c>
      <c r="G264" s="1120" t="e">
        <f>SUMIF('[6]OUTAGE_NR-1_Septmber-17'!$C$13:$C$293,"="&amp;VLOOKUP($C264,'[6]OUTAGE_NR-1_Septmber-17'!$C$13:$I$293,1,FALSE),'[6]OUTAGE_NR-1_Septmber-17'!I$13:I$293)</f>
        <v>#VALUE!</v>
      </c>
      <c r="H264" s="1121" t="e">
        <f t="shared" si="27"/>
        <v>#VALUE!</v>
      </c>
      <c r="I264" s="241">
        <v>125</v>
      </c>
      <c r="J264" s="242"/>
      <c r="K264" s="243">
        <f t="shared" si="24"/>
        <v>125</v>
      </c>
      <c r="L264" s="1122" t="e">
        <f t="shared" si="25"/>
        <v>#VALUE!</v>
      </c>
      <c r="M264" s="1122" t="e">
        <f t="shared" si="26"/>
        <v>#VALUE!</v>
      </c>
      <c r="R264" s="1069"/>
      <c r="S264" s="1069"/>
      <c r="T264" s="1069"/>
      <c r="U264" s="1069"/>
      <c r="V264" s="1069"/>
      <c r="W264" s="1069"/>
      <c r="X264" s="1069"/>
      <c r="Y264" s="1069"/>
      <c r="Z264" s="1069"/>
      <c r="AA264" s="1069"/>
      <c r="AB264" s="1069"/>
      <c r="AC264" s="1069"/>
      <c r="AD264" s="1069"/>
    </row>
    <row r="265" spans="1:30" ht="15" customHeight="1" x14ac:dyDescent="0.25">
      <c r="A265" s="1118">
        <v>26</v>
      </c>
      <c r="B265" s="596" t="s">
        <v>503</v>
      </c>
      <c r="C265" s="1202" t="s">
        <v>504</v>
      </c>
      <c r="D265" s="1120" t="e">
        <f>SUMIF('[6]OUTAGE_NR-1_Septmber-17'!$C$13:$C$293,"="&amp;VLOOKUP($C265,'[6]OUTAGE_NR-1_Septmber-17'!$C$13:$I$293,1,FALSE),'[6]OUTAGE_NR-1_Septmber-17'!F$13:F$293)</f>
        <v>#VALUE!</v>
      </c>
      <c r="E265" s="1120" t="e">
        <f>SUMIF('[6]OUTAGE_NR-1_Septmber-17'!$C$13:$C$293,"="&amp;VLOOKUP($C265,'[6]OUTAGE_NR-1_Septmber-17'!$C$13:$I$293,1,FALSE),'[6]OUTAGE_NR-1_Septmber-17'!G$13:G$293)</f>
        <v>#VALUE!</v>
      </c>
      <c r="F265" s="1120" t="e">
        <f>SUMIF('[6]OUTAGE_NR-1_Septmber-17'!$C$13:$C$293,"="&amp;VLOOKUP($C265,'[6]OUTAGE_NR-1_Septmber-17'!$C$13:$I$293,1,FALSE),'[6]OUTAGE_NR-1_Septmber-17'!H$13:H$293)</f>
        <v>#VALUE!</v>
      </c>
      <c r="G265" s="1120" t="e">
        <f>SUMIF('[6]OUTAGE_NR-1_Septmber-17'!$C$13:$C$293,"="&amp;VLOOKUP($C265,'[6]OUTAGE_NR-1_Septmber-17'!$C$13:$I$293,1,FALSE),'[6]OUTAGE_NR-1_Septmber-17'!I$13:I$293)</f>
        <v>#VALUE!</v>
      </c>
      <c r="H265" s="1121" t="e">
        <f t="shared" si="27"/>
        <v>#VALUE!</v>
      </c>
      <c r="I265" s="241">
        <v>240</v>
      </c>
      <c r="J265" s="242"/>
      <c r="K265" s="243">
        <f t="shared" si="24"/>
        <v>240</v>
      </c>
      <c r="L265" s="1122" t="e">
        <f t="shared" si="25"/>
        <v>#VALUE!</v>
      </c>
      <c r="M265" s="1122" t="e">
        <f t="shared" si="26"/>
        <v>#VALUE!</v>
      </c>
      <c r="R265" s="1069"/>
      <c r="S265" s="1069"/>
      <c r="T265" s="1069"/>
      <c r="U265" s="1069"/>
      <c r="V265" s="1069"/>
      <c r="W265" s="1069"/>
      <c r="X265" s="1069"/>
      <c r="Y265" s="1069"/>
      <c r="Z265" s="1069"/>
      <c r="AA265" s="1069"/>
      <c r="AB265" s="1069"/>
      <c r="AC265" s="1069"/>
      <c r="AD265" s="1069"/>
    </row>
    <row r="266" spans="1:30" ht="15" customHeight="1" x14ac:dyDescent="0.25">
      <c r="A266" s="1118">
        <v>27</v>
      </c>
      <c r="B266" s="596" t="s">
        <v>505</v>
      </c>
      <c r="C266" s="1202" t="s">
        <v>506</v>
      </c>
      <c r="D266" s="1120" t="e">
        <f>SUMIF('[6]OUTAGE_NR-1_Septmber-17'!$C$13:$C$293,"="&amp;VLOOKUP($C266,'[6]OUTAGE_NR-1_Septmber-17'!$C$13:$I$293,1,FALSE),'[6]OUTAGE_NR-1_Septmber-17'!F$13:F$293)</f>
        <v>#VALUE!</v>
      </c>
      <c r="E266" s="1120" t="e">
        <f>SUMIF('[6]OUTAGE_NR-1_Septmber-17'!$C$13:$C$293,"="&amp;VLOOKUP($C266,'[6]OUTAGE_NR-1_Septmber-17'!$C$13:$I$293,1,FALSE),'[6]OUTAGE_NR-1_Septmber-17'!G$13:G$293)</f>
        <v>#VALUE!</v>
      </c>
      <c r="F266" s="1120" t="e">
        <f>SUMIF('[6]OUTAGE_NR-1_Septmber-17'!$C$13:$C$293,"="&amp;VLOOKUP($C266,'[6]OUTAGE_NR-1_Septmber-17'!$C$13:$I$293,1,FALSE),'[6]OUTAGE_NR-1_Septmber-17'!H$13:H$293)</f>
        <v>#VALUE!</v>
      </c>
      <c r="G266" s="1120" t="e">
        <f>SUMIF('[6]OUTAGE_NR-1_Septmber-17'!$C$13:$C$293,"="&amp;VLOOKUP($C266,'[6]OUTAGE_NR-1_Septmber-17'!$C$13:$I$293,1,FALSE),'[6]OUTAGE_NR-1_Septmber-17'!I$13:I$293)</f>
        <v>#VALUE!</v>
      </c>
      <c r="H266" s="1121" t="e">
        <f t="shared" si="27"/>
        <v>#VALUE!</v>
      </c>
      <c r="I266" s="241">
        <v>50</v>
      </c>
      <c r="J266" s="242"/>
      <c r="K266" s="243">
        <f t="shared" si="24"/>
        <v>50</v>
      </c>
      <c r="L266" s="1122" t="e">
        <f t="shared" si="25"/>
        <v>#VALUE!</v>
      </c>
      <c r="M266" s="1122" t="e">
        <f t="shared" si="26"/>
        <v>#VALUE!</v>
      </c>
      <c r="R266" s="1069"/>
      <c r="S266" s="1069"/>
      <c r="T266" s="1069"/>
      <c r="U266" s="1069"/>
      <c r="V266" s="1069"/>
      <c r="W266" s="1069"/>
      <c r="X266" s="1069"/>
      <c r="Y266" s="1069"/>
      <c r="Z266" s="1069"/>
      <c r="AA266" s="1069"/>
      <c r="AB266" s="1069"/>
      <c r="AC266" s="1069"/>
      <c r="AD266" s="1069"/>
    </row>
    <row r="267" spans="1:30" ht="15" customHeight="1" x14ac:dyDescent="0.25">
      <c r="A267" s="1118">
        <v>28</v>
      </c>
      <c r="B267" s="596" t="s">
        <v>507</v>
      </c>
      <c r="C267" s="1202" t="s">
        <v>508</v>
      </c>
      <c r="D267" s="1120" t="e">
        <f>SUMIF('[6]OUTAGE_NR-1_Septmber-17'!$C$13:$C$293,"="&amp;VLOOKUP($C267,'[6]OUTAGE_NR-1_Septmber-17'!$C$13:$I$293,1,FALSE),'[6]OUTAGE_NR-1_Septmber-17'!F$13:F$293)</f>
        <v>#VALUE!</v>
      </c>
      <c r="E267" s="1120" t="e">
        <f>SUMIF('[6]OUTAGE_NR-1_Septmber-17'!$C$13:$C$293,"="&amp;VLOOKUP($C267,'[6]OUTAGE_NR-1_Septmber-17'!$C$13:$I$293,1,FALSE),'[6]OUTAGE_NR-1_Septmber-17'!G$13:G$293)</f>
        <v>#VALUE!</v>
      </c>
      <c r="F267" s="1120" t="e">
        <f>SUMIF('[6]OUTAGE_NR-1_Septmber-17'!$C$13:$C$293,"="&amp;VLOOKUP($C267,'[6]OUTAGE_NR-1_Septmber-17'!$C$13:$I$293,1,FALSE),'[6]OUTAGE_NR-1_Septmber-17'!H$13:H$293)</f>
        <v>#VALUE!</v>
      </c>
      <c r="G267" s="1120" t="e">
        <f>SUMIF('[6]OUTAGE_NR-1_Septmber-17'!$C$13:$C$293,"="&amp;VLOOKUP($C267,'[6]OUTAGE_NR-1_Septmber-17'!$C$13:$I$293,1,FALSE),'[6]OUTAGE_NR-1_Septmber-17'!I$13:I$293)</f>
        <v>#VALUE!</v>
      </c>
      <c r="H267" s="1121" t="e">
        <f t="shared" si="27"/>
        <v>#VALUE!</v>
      </c>
      <c r="I267" s="241">
        <v>80</v>
      </c>
      <c r="J267" s="242"/>
      <c r="K267" s="243">
        <f t="shared" si="24"/>
        <v>80</v>
      </c>
      <c r="L267" s="1122" t="e">
        <f t="shared" si="25"/>
        <v>#VALUE!</v>
      </c>
      <c r="M267" s="1122" t="e">
        <f t="shared" si="26"/>
        <v>#VALUE!</v>
      </c>
      <c r="R267" s="1069"/>
      <c r="S267" s="1069"/>
      <c r="T267" s="1069"/>
      <c r="U267" s="1069"/>
      <c r="V267" s="1069"/>
      <c r="W267" s="1069"/>
      <c r="X267" s="1069"/>
      <c r="Y267" s="1069"/>
      <c r="Z267" s="1069"/>
      <c r="AA267" s="1069"/>
      <c r="AB267" s="1069"/>
      <c r="AC267" s="1069"/>
      <c r="AD267" s="1069"/>
    </row>
    <row r="268" spans="1:30" ht="15" customHeight="1" x14ac:dyDescent="0.25">
      <c r="A268" s="1118">
        <v>29</v>
      </c>
      <c r="B268" s="596" t="s">
        <v>509</v>
      </c>
      <c r="C268" s="1216" t="s">
        <v>510</v>
      </c>
      <c r="D268" s="1120" t="e">
        <f>SUMIF('[6]OUTAGE_NR-1_Septmber-17'!$C$13:$C$293,"="&amp;VLOOKUP($C268,'[6]OUTAGE_NR-1_Septmber-17'!$C$13:$I$293,1,FALSE),'[6]OUTAGE_NR-1_Septmber-17'!F$13:F$293)</f>
        <v>#VALUE!</v>
      </c>
      <c r="E268" s="1120" t="e">
        <f>SUMIF('[6]OUTAGE_NR-1_Septmber-17'!$C$13:$C$293,"="&amp;VLOOKUP($C268,'[6]OUTAGE_NR-1_Septmber-17'!$C$13:$I$293,1,FALSE),'[6]OUTAGE_NR-1_Septmber-17'!G$13:G$293)</f>
        <v>#VALUE!</v>
      </c>
      <c r="F268" s="1120" t="e">
        <f>SUMIF('[6]OUTAGE_NR-1_Septmber-17'!$C$13:$C$293,"="&amp;VLOOKUP($C268,'[6]OUTAGE_NR-1_Septmber-17'!$C$13:$I$293,1,FALSE),'[6]OUTAGE_NR-1_Septmber-17'!H$13:H$293)</f>
        <v>#VALUE!</v>
      </c>
      <c r="G268" s="1120" t="e">
        <f>SUMIF('[6]OUTAGE_NR-1_Septmber-17'!$C$13:$C$293,"="&amp;VLOOKUP($C268,'[6]OUTAGE_NR-1_Septmber-17'!$C$13:$I$293,1,FALSE),'[6]OUTAGE_NR-1_Septmber-17'!I$13:I$293)</f>
        <v>#VALUE!</v>
      </c>
      <c r="H268" s="1121" t="e">
        <f t="shared" si="27"/>
        <v>#VALUE!</v>
      </c>
      <c r="I268" s="241">
        <v>240</v>
      </c>
      <c r="J268" s="242"/>
      <c r="K268" s="243">
        <f t="shared" si="24"/>
        <v>240</v>
      </c>
      <c r="L268" s="1122" t="e">
        <f t="shared" si="25"/>
        <v>#VALUE!</v>
      </c>
      <c r="M268" s="1122" t="e">
        <f t="shared" si="26"/>
        <v>#VALUE!</v>
      </c>
      <c r="R268" s="1069"/>
      <c r="S268" s="1069"/>
      <c r="T268" s="1069"/>
      <c r="U268" s="1069"/>
      <c r="V268" s="1069"/>
      <c r="W268" s="1069"/>
      <c r="X268" s="1069"/>
      <c r="Y268" s="1069"/>
      <c r="Z268" s="1069"/>
      <c r="AA268" s="1069"/>
      <c r="AB268" s="1069"/>
      <c r="AC268" s="1069"/>
      <c r="AD268" s="1069"/>
    </row>
    <row r="269" spans="1:30" ht="15" customHeight="1" x14ac:dyDescent="0.25">
      <c r="A269" s="1118">
        <v>30</v>
      </c>
      <c r="B269" s="596" t="s">
        <v>511</v>
      </c>
      <c r="C269" s="1216" t="s">
        <v>672</v>
      </c>
      <c r="D269" s="1120" t="e">
        <f>SUMIF('[6]OUTAGE_NR-1_Septmber-17'!$C$13:$C$293,"="&amp;VLOOKUP($C269,'[6]OUTAGE_NR-1_Septmber-17'!$C$13:$I$293,1,FALSE),'[6]OUTAGE_NR-1_Septmber-17'!F$13:F$293)</f>
        <v>#VALUE!</v>
      </c>
      <c r="E269" s="1120" t="e">
        <f>SUMIF('[6]OUTAGE_NR-1_Septmber-17'!$C$13:$C$293,"="&amp;VLOOKUP($C269,'[6]OUTAGE_NR-1_Septmber-17'!$C$13:$I$293,1,FALSE),'[6]OUTAGE_NR-1_Septmber-17'!G$13:G$293)</f>
        <v>#VALUE!</v>
      </c>
      <c r="F269" s="1120" t="e">
        <f>SUMIF('[6]OUTAGE_NR-1_Septmber-17'!$C$13:$C$293,"="&amp;VLOOKUP($C269,'[6]OUTAGE_NR-1_Septmber-17'!$C$13:$I$293,1,FALSE),'[6]OUTAGE_NR-1_Septmber-17'!H$13:H$293)</f>
        <v>#VALUE!</v>
      </c>
      <c r="G269" s="1120" t="e">
        <f>SUMIF('[6]OUTAGE_NR-1_Septmber-17'!$C$13:$C$293,"="&amp;VLOOKUP($C269,'[6]OUTAGE_NR-1_Septmber-17'!$C$13:$I$293,1,FALSE),'[6]OUTAGE_NR-1_Septmber-17'!I$13:I$293)</f>
        <v>#VALUE!</v>
      </c>
      <c r="H269" s="1121" t="e">
        <f t="shared" si="27"/>
        <v>#VALUE!</v>
      </c>
      <c r="I269" s="241">
        <v>125</v>
      </c>
      <c r="J269" s="242"/>
      <c r="K269" s="243">
        <f t="shared" si="24"/>
        <v>125</v>
      </c>
      <c r="L269" s="1122" t="e">
        <f t="shared" si="25"/>
        <v>#VALUE!</v>
      </c>
      <c r="M269" s="1122" t="e">
        <f t="shared" si="26"/>
        <v>#VALUE!</v>
      </c>
      <c r="R269" s="1069"/>
      <c r="S269" s="1069"/>
      <c r="T269" s="1069"/>
      <c r="U269" s="1069"/>
      <c r="V269" s="1069"/>
      <c r="W269" s="1069"/>
      <c r="X269" s="1069"/>
      <c r="Y269" s="1069"/>
      <c r="Z269" s="1069"/>
      <c r="AA269" s="1069"/>
      <c r="AB269" s="1069"/>
      <c r="AC269" s="1069"/>
      <c r="AD269" s="1069"/>
    </row>
    <row r="270" spans="1:30" ht="15" customHeight="1" x14ac:dyDescent="0.25">
      <c r="A270" s="1118">
        <v>31</v>
      </c>
      <c r="B270" s="596" t="s">
        <v>513</v>
      </c>
      <c r="C270" s="1202" t="s">
        <v>514</v>
      </c>
      <c r="D270" s="1120" t="e">
        <f>SUMIF('[6]OUTAGE_NR-1_Septmber-17'!$C$13:$C$293,"="&amp;VLOOKUP($C270,'[6]OUTAGE_NR-1_Septmber-17'!$C$13:$I$293,1,FALSE),'[6]OUTAGE_NR-1_Septmber-17'!F$13:F$293)</f>
        <v>#VALUE!</v>
      </c>
      <c r="E270" s="1120" t="e">
        <f>SUMIF('[6]OUTAGE_NR-1_Septmber-17'!$C$13:$C$293,"="&amp;VLOOKUP($C270,'[6]OUTAGE_NR-1_Septmber-17'!$C$13:$I$293,1,FALSE),'[6]OUTAGE_NR-1_Septmber-17'!G$13:G$293)</f>
        <v>#VALUE!</v>
      </c>
      <c r="F270" s="1120" t="e">
        <f>SUMIF('[6]OUTAGE_NR-1_Septmber-17'!$C$13:$C$293,"="&amp;VLOOKUP($C270,'[6]OUTAGE_NR-1_Septmber-17'!$C$13:$I$293,1,FALSE),'[6]OUTAGE_NR-1_Septmber-17'!H$13:H$293)</f>
        <v>#VALUE!</v>
      </c>
      <c r="G270" s="1120" t="e">
        <f>SUMIF('[6]OUTAGE_NR-1_Septmber-17'!$C$13:$C$293,"="&amp;VLOOKUP($C270,'[6]OUTAGE_NR-1_Septmber-17'!$C$13:$I$293,1,FALSE),'[6]OUTAGE_NR-1_Septmber-17'!I$13:I$293)</f>
        <v>#VALUE!</v>
      </c>
      <c r="H270" s="1121" t="e">
        <f t="shared" si="27"/>
        <v>#VALUE!</v>
      </c>
      <c r="I270" s="241">
        <v>125</v>
      </c>
      <c r="J270" s="242"/>
      <c r="K270" s="243">
        <f t="shared" si="24"/>
        <v>125</v>
      </c>
      <c r="L270" s="1122" t="e">
        <f t="shared" si="25"/>
        <v>#VALUE!</v>
      </c>
      <c r="M270" s="1122" t="e">
        <f t="shared" si="26"/>
        <v>#VALUE!</v>
      </c>
      <c r="R270" s="1069"/>
      <c r="S270" s="1069"/>
      <c r="T270" s="1069"/>
      <c r="U270" s="1069"/>
      <c r="V270" s="1069"/>
      <c r="W270" s="1069"/>
      <c r="X270" s="1069"/>
      <c r="Y270" s="1069"/>
      <c r="Z270" s="1069"/>
      <c r="AA270" s="1069"/>
      <c r="AB270" s="1069"/>
      <c r="AC270" s="1069"/>
      <c r="AD270" s="1069"/>
    </row>
    <row r="271" spans="1:30" ht="15" customHeight="1" x14ac:dyDescent="0.25">
      <c r="A271" s="1118">
        <v>32</v>
      </c>
      <c r="B271" s="596" t="s">
        <v>533</v>
      </c>
      <c r="C271" s="1216" t="s">
        <v>534</v>
      </c>
      <c r="D271" s="1120" t="e">
        <f>SUMIF('[6]OUTAGE_NR-1_Septmber-17'!$C$13:$C$293,"="&amp;VLOOKUP($C271,'[6]OUTAGE_NR-1_Septmber-17'!$C$13:$I$293,1,FALSE),'[6]OUTAGE_NR-1_Septmber-17'!F$13:F$293)</f>
        <v>#VALUE!</v>
      </c>
      <c r="E271" s="1120" t="e">
        <f>SUMIF('[6]OUTAGE_NR-1_Septmber-17'!$C$13:$C$293,"="&amp;VLOOKUP($C271,'[6]OUTAGE_NR-1_Septmber-17'!$C$13:$I$293,1,FALSE),'[6]OUTAGE_NR-1_Septmber-17'!G$13:G$293)</f>
        <v>#VALUE!</v>
      </c>
      <c r="F271" s="1120" t="e">
        <f>SUMIF('[6]OUTAGE_NR-1_Septmber-17'!$C$13:$C$293,"="&amp;VLOOKUP($C271,'[6]OUTAGE_NR-1_Septmber-17'!$C$13:$I$293,1,FALSE),'[6]OUTAGE_NR-1_Septmber-17'!H$13:H$293)</f>
        <v>#VALUE!</v>
      </c>
      <c r="G271" s="1120" t="e">
        <f>SUMIF('[6]OUTAGE_NR-1_Septmber-17'!$C$13:$C$293,"="&amp;VLOOKUP($C271,'[6]OUTAGE_NR-1_Septmber-17'!$C$13:$I$293,1,FALSE),'[6]OUTAGE_NR-1_Septmber-17'!I$13:I$293)</f>
        <v>#VALUE!</v>
      </c>
      <c r="H271" s="1121" t="e">
        <f>$N$18-(((E271+F271)*24))</f>
        <v>#VALUE!</v>
      </c>
      <c r="I271" s="241">
        <v>50</v>
      </c>
      <c r="J271" s="242"/>
      <c r="K271" s="243">
        <f t="shared" si="24"/>
        <v>50</v>
      </c>
      <c r="L271" s="1122" t="e">
        <f t="shared" si="25"/>
        <v>#VALUE!</v>
      </c>
      <c r="M271" s="1122" t="e">
        <f t="shared" si="26"/>
        <v>#VALUE!</v>
      </c>
      <c r="R271" s="1069"/>
      <c r="S271" s="1069"/>
      <c r="T271" s="1069"/>
      <c r="U271" s="1069"/>
      <c r="V271" s="1069"/>
      <c r="W271" s="1069"/>
      <c r="X271" s="1069"/>
      <c r="Y271" s="1069"/>
      <c r="Z271" s="1069"/>
      <c r="AA271" s="1069"/>
      <c r="AB271" s="1069"/>
      <c r="AC271" s="1069"/>
      <c r="AD271" s="1069"/>
    </row>
    <row r="272" spans="1:30" ht="15" customHeight="1" x14ac:dyDescent="0.25">
      <c r="A272" s="1118">
        <v>33</v>
      </c>
      <c r="B272" s="596" t="s">
        <v>535</v>
      </c>
      <c r="C272" s="1216" t="s">
        <v>536</v>
      </c>
      <c r="D272" s="1120" t="e">
        <f>SUMIF('[6]OUTAGE_NR-1_Septmber-17'!$C$13:$C$293,"="&amp;VLOOKUP($C272,'[6]OUTAGE_NR-1_Septmber-17'!$C$13:$I$293,1,FALSE),'[6]OUTAGE_NR-1_Septmber-17'!F$13:F$293)</f>
        <v>#VALUE!</v>
      </c>
      <c r="E272" s="1120" t="e">
        <f>SUMIF('[6]OUTAGE_NR-1_Septmber-17'!$C$13:$C$293,"="&amp;VLOOKUP($C272,'[6]OUTAGE_NR-1_Septmber-17'!$C$13:$I$293,1,FALSE),'[6]OUTAGE_NR-1_Septmber-17'!G$13:G$293)</f>
        <v>#VALUE!</v>
      </c>
      <c r="F272" s="1120" t="e">
        <f>SUMIF('[6]OUTAGE_NR-1_Septmber-17'!$C$13:$C$293,"="&amp;VLOOKUP($C272,'[6]OUTAGE_NR-1_Septmber-17'!$C$13:$I$293,1,FALSE),'[6]OUTAGE_NR-1_Septmber-17'!H$13:H$293)</f>
        <v>#VALUE!</v>
      </c>
      <c r="G272" s="1120" t="e">
        <f>SUMIF('[6]OUTAGE_NR-1_Septmber-17'!$C$13:$C$293,"="&amp;VLOOKUP($C272,'[6]OUTAGE_NR-1_Septmber-17'!$C$13:$I$293,1,FALSE),'[6]OUTAGE_NR-1_Septmber-17'!I$13:I$293)</f>
        <v>#VALUE!</v>
      </c>
      <c r="H272" s="1121" t="e">
        <f>$N$18-(((E272+F272)*24))</f>
        <v>#VALUE!</v>
      </c>
      <c r="I272" s="241">
        <v>50</v>
      </c>
      <c r="J272" s="242"/>
      <c r="K272" s="243">
        <f t="shared" si="24"/>
        <v>50</v>
      </c>
      <c r="L272" s="1122" t="e">
        <f t="shared" si="25"/>
        <v>#VALUE!</v>
      </c>
      <c r="M272" s="1122" t="e">
        <f t="shared" si="26"/>
        <v>#VALUE!</v>
      </c>
      <c r="R272" s="1069"/>
      <c r="S272" s="1069"/>
      <c r="T272" s="1069"/>
      <c r="U272" s="1069"/>
      <c r="V272" s="1069"/>
      <c r="W272" s="1069"/>
      <c r="X272" s="1069"/>
      <c r="Y272" s="1069"/>
      <c r="Z272" s="1069"/>
      <c r="AA272" s="1069"/>
      <c r="AB272" s="1069"/>
      <c r="AC272" s="1069"/>
      <c r="AD272" s="1069"/>
    </row>
    <row r="273" spans="1:31" ht="15" customHeight="1" x14ac:dyDescent="0.25">
      <c r="A273" s="1118">
        <v>34</v>
      </c>
      <c r="B273" s="596" t="s">
        <v>515</v>
      </c>
      <c r="C273" s="1202" t="s">
        <v>516</v>
      </c>
      <c r="D273" s="1120" t="e">
        <f>SUMIF('[6]OUTAGE_NR-1_Septmber-17'!$C$13:$C$293,"="&amp;VLOOKUP($C273,'[6]OUTAGE_NR-1_Septmber-17'!$C$13:$I$293,1,FALSE),'[6]OUTAGE_NR-1_Septmber-17'!F$13:F$293)</f>
        <v>#VALUE!</v>
      </c>
      <c r="E273" s="1120" t="e">
        <f>SUMIF('[6]OUTAGE_NR-1_Septmber-17'!$C$13:$C$293,"="&amp;VLOOKUP($C273,'[6]OUTAGE_NR-1_Septmber-17'!$C$13:$I$293,1,FALSE),'[6]OUTAGE_NR-1_Septmber-17'!G$13:G$293)</f>
        <v>#VALUE!</v>
      </c>
      <c r="F273" s="1120" t="e">
        <f>SUMIF('[6]OUTAGE_NR-1_Septmber-17'!$C$13:$C$293,"="&amp;VLOOKUP($C273,'[6]OUTAGE_NR-1_Septmber-17'!$C$13:$I$293,1,FALSE),'[6]OUTAGE_NR-1_Septmber-17'!H$13:H$293)</f>
        <v>#VALUE!</v>
      </c>
      <c r="G273" s="1120" t="e">
        <f>SUMIF('[6]OUTAGE_NR-1_Septmber-17'!$C$13:$C$293,"="&amp;VLOOKUP($C273,'[6]OUTAGE_NR-1_Septmber-17'!$C$13:$I$293,1,FALSE),'[6]OUTAGE_NR-1_Septmber-17'!I$13:I$293)</f>
        <v>#VALUE!</v>
      </c>
      <c r="H273" s="1121" t="e">
        <f t="shared" si="27"/>
        <v>#VALUE!</v>
      </c>
      <c r="I273" s="241">
        <v>80</v>
      </c>
      <c r="J273" s="242"/>
      <c r="K273" s="243">
        <f t="shared" si="24"/>
        <v>80</v>
      </c>
      <c r="L273" s="1122" t="e">
        <f t="shared" si="25"/>
        <v>#VALUE!</v>
      </c>
      <c r="M273" s="1122" t="e">
        <f t="shared" si="26"/>
        <v>#VALUE!</v>
      </c>
      <c r="R273" s="1069"/>
      <c r="S273" s="1069"/>
      <c r="T273" s="1069"/>
      <c r="U273" s="1069"/>
      <c r="V273" s="1069"/>
      <c r="W273" s="1069"/>
      <c r="X273" s="1069"/>
      <c r="Y273" s="1069"/>
      <c r="Z273" s="1069"/>
      <c r="AA273" s="1069"/>
      <c r="AB273" s="1069"/>
      <c r="AC273" s="1069"/>
      <c r="AD273" s="1069"/>
    </row>
    <row r="274" spans="1:31" ht="15" customHeight="1" x14ac:dyDescent="0.25">
      <c r="A274" s="1118">
        <v>35</v>
      </c>
      <c r="B274" s="596" t="s">
        <v>517</v>
      </c>
      <c r="C274" s="1202" t="s">
        <v>578</v>
      </c>
      <c r="D274" s="1120" t="e">
        <f>SUMIF('[6]OUTAGE_NR-1_Septmber-17'!$C$13:$C$293,"="&amp;VLOOKUP($C274,'[6]OUTAGE_NR-1_Septmber-17'!$C$13:$I$293,1,FALSE),'[6]OUTAGE_NR-1_Septmber-17'!F$13:F$293)</f>
        <v>#VALUE!</v>
      </c>
      <c r="E274" s="1120" t="e">
        <f>SUMIF('[6]OUTAGE_NR-1_Septmber-17'!$C$13:$C$293,"="&amp;VLOOKUP($C274,'[6]OUTAGE_NR-1_Septmber-17'!$C$13:$I$293,1,FALSE),'[6]OUTAGE_NR-1_Septmber-17'!G$13:G$293)</f>
        <v>#VALUE!</v>
      </c>
      <c r="F274" s="1120" t="e">
        <f>SUMIF('[6]OUTAGE_NR-1_Septmber-17'!$C$13:$C$293,"="&amp;VLOOKUP($C274,'[6]OUTAGE_NR-1_Septmber-17'!$C$13:$I$293,1,FALSE),'[6]OUTAGE_NR-1_Septmber-17'!H$13:H$293)</f>
        <v>#VALUE!</v>
      </c>
      <c r="G274" s="1120" t="e">
        <f>SUMIF('[6]OUTAGE_NR-1_Septmber-17'!$C$13:$C$293,"="&amp;VLOOKUP($C274,'[6]OUTAGE_NR-1_Septmber-17'!$C$13:$I$293,1,FALSE),'[6]OUTAGE_NR-1_Septmber-17'!I$13:I$293)</f>
        <v>#VALUE!</v>
      </c>
      <c r="H274" s="1121" t="e">
        <f>$N$18-(((E274+F274)*24))</f>
        <v>#VALUE!</v>
      </c>
      <c r="I274" s="241">
        <v>125</v>
      </c>
      <c r="J274" s="242"/>
      <c r="K274" s="243">
        <f t="shared" si="24"/>
        <v>125</v>
      </c>
      <c r="L274" s="1122" t="e">
        <f t="shared" si="25"/>
        <v>#VALUE!</v>
      </c>
      <c r="M274" s="1122" t="e">
        <f t="shared" si="26"/>
        <v>#VALUE!</v>
      </c>
      <c r="R274" s="1069"/>
      <c r="S274" s="1069"/>
      <c r="T274" s="1069"/>
      <c r="U274" s="1069"/>
      <c r="V274" s="1069"/>
      <c r="W274" s="1069"/>
      <c r="X274" s="1069"/>
      <c r="Y274" s="1069"/>
      <c r="Z274" s="1069"/>
      <c r="AA274" s="1069"/>
      <c r="AB274" s="1069"/>
      <c r="AC274" s="1069"/>
      <c r="AD274" s="1069"/>
    </row>
    <row r="275" spans="1:31" ht="15" customHeight="1" x14ac:dyDescent="0.25">
      <c r="A275" s="1118">
        <v>36</v>
      </c>
      <c r="B275" s="596" t="s">
        <v>673</v>
      </c>
      <c r="C275" s="1216" t="s">
        <v>674</v>
      </c>
      <c r="D275" s="1120" t="e">
        <f>SUMIF('[6]OUTAGE_NR-1_Septmber-17'!$C$13:$C$293,"="&amp;VLOOKUP($C275,'[6]OUTAGE_NR-1_Septmber-17'!$C$13:$I$293,1,FALSE),'[6]OUTAGE_NR-1_Septmber-17'!F$13:F$293)</f>
        <v>#VALUE!</v>
      </c>
      <c r="E275" s="1120" t="e">
        <f>SUMIF('[6]OUTAGE_NR-1_Septmber-17'!$C$13:$C$293,"="&amp;VLOOKUP($C275,'[6]OUTAGE_NR-1_Septmber-17'!$C$13:$I$293,1,FALSE),'[6]OUTAGE_NR-1_Septmber-17'!G$13:G$293)</f>
        <v>#VALUE!</v>
      </c>
      <c r="F275" s="1120" t="e">
        <f>SUMIF('[6]OUTAGE_NR-1_Septmber-17'!$C$13:$C$293,"="&amp;VLOOKUP($C275,'[6]OUTAGE_NR-1_Septmber-17'!$C$13:$I$293,1,FALSE),'[6]OUTAGE_NR-1_Septmber-17'!H$13:H$293)</f>
        <v>#VALUE!</v>
      </c>
      <c r="G275" s="1120" t="e">
        <f>SUMIF('[6]OUTAGE_NR-1_Septmber-17'!$C$13:$C$293,"="&amp;VLOOKUP($C275,'[6]OUTAGE_NR-1_Septmber-17'!$C$13:$I$293,1,FALSE),'[6]OUTAGE_NR-1_Septmber-17'!I$13:I$293)</f>
        <v>#VALUE!</v>
      </c>
      <c r="H275" s="1121" t="e">
        <f>$N$18-(((E275+F275)*24))</f>
        <v>#VALUE!</v>
      </c>
      <c r="I275" s="241">
        <v>125</v>
      </c>
      <c r="J275" s="242"/>
      <c r="K275" s="243">
        <f t="shared" si="24"/>
        <v>125</v>
      </c>
      <c r="L275" s="1122" t="e">
        <f t="shared" si="25"/>
        <v>#VALUE!</v>
      </c>
      <c r="M275" s="1122" t="e">
        <f t="shared" si="26"/>
        <v>#VALUE!</v>
      </c>
      <c r="R275" s="1069"/>
      <c r="S275" s="1069"/>
      <c r="T275" s="1069"/>
      <c r="U275" s="1069"/>
      <c r="V275" s="1069"/>
      <c r="W275" s="1069"/>
      <c r="X275" s="1069"/>
      <c r="Y275" s="1069"/>
      <c r="Z275" s="1069"/>
      <c r="AA275" s="1069"/>
      <c r="AB275" s="1069"/>
      <c r="AC275" s="1069"/>
      <c r="AD275" s="1069"/>
    </row>
    <row r="276" spans="1:31" ht="15" customHeight="1" x14ac:dyDescent="0.25">
      <c r="A276" s="1118">
        <v>37</v>
      </c>
      <c r="B276" s="596" t="s">
        <v>520</v>
      </c>
      <c r="C276" s="1202" t="s">
        <v>521</v>
      </c>
      <c r="D276" s="1120" t="e">
        <f>SUMIF('[6]OUTAGE_NR-1_Septmber-17'!$C$13:$C$293,"="&amp;VLOOKUP($C276,'[6]OUTAGE_NR-1_Septmber-17'!$C$13:$I$293,1,FALSE),'[6]OUTAGE_NR-1_Septmber-17'!F$13:F$293)</f>
        <v>#VALUE!</v>
      </c>
      <c r="E276" s="1120" t="e">
        <f>SUMIF('[6]OUTAGE_NR-1_Septmber-17'!$C$13:$C$293,"="&amp;VLOOKUP($C276,'[6]OUTAGE_NR-1_Septmber-17'!$C$13:$I$293,1,FALSE),'[6]OUTAGE_NR-1_Septmber-17'!G$13:G$293)</f>
        <v>#VALUE!</v>
      </c>
      <c r="F276" s="1120" t="e">
        <f>SUMIF('[6]OUTAGE_NR-1_Septmber-17'!$C$13:$C$293,"="&amp;VLOOKUP($C276,'[6]OUTAGE_NR-1_Septmber-17'!$C$13:$I$293,1,FALSE),'[6]OUTAGE_NR-1_Septmber-17'!H$13:H$293)</f>
        <v>#VALUE!</v>
      </c>
      <c r="G276" s="1120" t="e">
        <f>SUMIF('[6]OUTAGE_NR-1_Septmber-17'!$C$13:$C$293,"="&amp;VLOOKUP($C276,'[6]OUTAGE_NR-1_Septmber-17'!$C$13:$I$293,1,FALSE),'[6]OUTAGE_NR-1_Septmber-17'!I$13:I$293)</f>
        <v>#VALUE!</v>
      </c>
      <c r="H276" s="1121" t="e">
        <f>$N$18-(((E276+F276)*24))</f>
        <v>#VALUE!</v>
      </c>
      <c r="I276" s="241">
        <v>50</v>
      </c>
      <c r="J276" s="242"/>
      <c r="K276" s="243">
        <f t="shared" si="24"/>
        <v>50</v>
      </c>
      <c r="L276" s="1122" t="e">
        <f t="shared" si="25"/>
        <v>#VALUE!</v>
      </c>
      <c r="M276" s="1122" t="e">
        <f t="shared" si="26"/>
        <v>#VALUE!</v>
      </c>
      <c r="R276" s="1069"/>
      <c r="S276" s="1069"/>
      <c r="T276" s="1069"/>
      <c r="U276" s="1069"/>
      <c r="V276" s="1069"/>
      <c r="W276" s="1069"/>
      <c r="X276" s="1069"/>
      <c r="Y276" s="1069"/>
      <c r="Z276" s="1069"/>
      <c r="AA276" s="1069"/>
      <c r="AB276" s="1069"/>
      <c r="AC276" s="1069"/>
      <c r="AD276" s="1069"/>
    </row>
    <row r="277" spans="1:31" ht="15" customHeight="1" x14ac:dyDescent="0.25">
      <c r="A277" s="1118">
        <v>38</v>
      </c>
      <c r="B277" s="596" t="s">
        <v>518</v>
      </c>
      <c r="C277" s="1202" t="s">
        <v>519</v>
      </c>
      <c r="D277" s="1120" t="e">
        <f>SUMIF('[6]OUTAGE_NR-1_Septmber-17'!$C$13:$C$293,"="&amp;VLOOKUP($C277,'[6]OUTAGE_NR-1_Septmber-17'!$C$13:$I$293,1,FALSE),'[6]OUTAGE_NR-1_Septmber-17'!F$13:F$293)</f>
        <v>#VALUE!</v>
      </c>
      <c r="E277" s="1120" t="e">
        <f>SUMIF('[6]OUTAGE_NR-1_Septmber-17'!$C$13:$C$293,"="&amp;VLOOKUP($C277,'[6]OUTAGE_NR-1_Septmber-17'!$C$13:$I$293,1,FALSE),'[6]OUTAGE_NR-1_Septmber-17'!G$13:G$293)</f>
        <v>#VALUE!</v>
      </c>
      <c r="F277" s="1120" t="e">
        <f>SUMIF('[6]OUTAGE_NR-1_Septmber-17'!$C$13:$C$293,"="&amp;VLOOKUP($C277,'[6]OUTAGE_NR-1_Septmber-17'!$C$13:$I$293,1,FALSE),'[6]OUTAGE_NR-1_Septmber-17'!H$13:H$293)</f>
        <v>#VALUE!</v>
      </c>
      <c r="G277" s="1120" t="e">
        <f>SUMIF('[6]OUTAGE_NR-1_Septmber-17'!$C$13:$C$293,"="&amp;VLOOKUP($C277,'[6]OUTAGE_NR-1_Septmber-17'!$C$13:$I$293,1,FALSE),'[6]OUTAGE_NR-1_Septmber-17'!I$13:I$293)</f>
        <v>#VALUE!</v>
      </c>
      <c r="H277" s="1121" t="e">
        <f>$N$18-(((E277+F277)*24))</f>
        <v>#VALUE!</v>
      </c>
      <c r="I277" s="241">
        <v>240</v>
      </c>
      <c r="J277" s="242"/>
      <c r="K277" s="243">
        <f t="shared" si="24"/>
        <v>240</v>
      </c>
      <c r="L277" s="1122" t="e">
        <f t="shared" si="25"/>
        <v>#VALUE!</v>
      </c>
      <c r="M277" s="1122" t="e">
        <f t="shared" si="26"/>
        <v>#VALUE!</v>
      </c>
      <c r="R277" s="1069"/>
      <c r="S277" s="1069"/>
      <c r="T277" s="1069"/>
      <c r="U277" s="1069"/>
      <c r="V277" s="1069"/>
      <c r="W277" s="1069"/>
      <c r="X277" s="1069"/>
      <c r="Y277" s="1069"/>
      <c r="Z277" s="1069"/>
      <c r="AA277" s="1069"/>
      <c r="AB277" s="1069"/>
      <c r="AC277" s="1069"/>
      <c r="AD277" s="1069"/>
    </row>
    <row r="278" spans="1:31" ht="15" customHeight="1" x14ac:dyDescent="0.25">
      <c r="A278" s="1118">
        <v>39</v>
      </c>
      <c r="B278" s="596" t="s">
        <v>522</v>
      </c>
      <c r="C278" s="1202" t="s">
        <v>523</v>
      </c>
      <c r="D278" s="1120" t="e">
        <f>SUMIF('[6]OUTAGE_NR-1_Septmber-17'!$C$13:$C$293,"="&amp;VLOOKUP($C278,'[6]OUTAGE_NR-1_Septmber-17'!$C$13:$I$293,1,FALSE),'[6]OUTAGE_NR-1_Septmber-17'!F$13:F$293)</f>
        <v>#VALUE!</v>
      </c>
      <c r="E278" s="1120" t="e">
        <f>SUMIF('[6]OUTAGE_NR-1_Septmber-17'!$C$13:$C$293,"="&amp;VLOOKUP($C278,'[6]OUTAGE_NR-1_Septmber-17'!$C$13:$I$293,1,FALSE),'[6]OUTAGE_NR-1_Septmber-17'!G$13:G$293)</f>
        <v>#VALUE!</v>
      </c>
      <c r="F278" s="1120" t="e">
        <f>SUMIF('[6]OUTAGE_NR-1_Septmber-17'!$C$13:$C$293,"="&amp;VLOOKUP($C278,'[6]OUTAGE_NR-1_Septmber-17'!$C$13:$I$293,1,FALSE),'[6]OUTAGE_NR-1_Septmber-17'!H$13:H$293)</f>
        <v>#VALUE!</v>
      </c>
      <c r="G278" s="1120" t="e">
        <f>SUMIF('[6]OUTAGE_NR-1_Septmber-17'!$C$13:$C$293,"="&amp;VLOOKUP($C278,'[6]OUTAGE_NR-1_Septmber-17'!$C$13:$I$293,1,FALSE),'[6]OUTAGE_NR-1_Septmber-17'!I$13:I$293)</f>
        <v>#VALUE!</v>
      </c>
      <c r="H278" s="1121" t="e">
        <f t="shared" si="27"/>
        <v>#VALUE!</v>
      </c>
      <c r="I278" s="241">
        <v>240</v>
      </c>
      <c r="J278" s="242"/>
      <c r="K278" s="243">
        <f t="shared" si="24"/>
        <v>240</v>
      </c>
      <c r="L278" s="1122" t="e">
        <f t="shared" si="25"/>
        <v>#VALUE!</v>
      </c>
      <c r="M278" s="1122" t="e">
        <f t="shared" si="26"/>
        <v>#VALUE!</v>
      </c>
      <c r="R278" s="1069"/>
      <c r="S278" s="1069"/>
      <c r="T278" s="1069"/>
      <c r="U278" s="1069"/>
      <c r="V278" s="1069"/>
      <c r="W278" s="1069"/>
      <c r="X278" s="1069"/>
      <c r="Y278" s="1069"/>
      <c r="Z278" s="1069"/>
      <c r="AA278" s="1069"/>
      <c r="AB278" s="1069"/>
      <c r="AC278" s="1069"/>
      <c r="AD278" s="1069"/>
    </row>
    <row r="279" spans="1:31" ht="15" customHeight="1" x14ac:dyDescent="0.25">
      <c r="A279" s="1118">
        <v>40</v>
      </c>
      <c r="B279" s="596" t="s">
        <v>524</v>
      </c>
      <c r="C279" s="1217" t="s">
        <v>525</v>
      </c>
      <c r="D279" s="1120" t="e">
        <f>SUMIF('[6]OUTAGE_NR-1_Septmber-17'!$C$13:$C$293,"="&amp;VLOOKUP($C279,'[6]OUTAGE_NR-1_Septmber-17'!$C$13:$I$293,1,FALSE),'[6]OUTAGE_NR-1_Septmber-17'!F$13:F$293)</f>
        <v>#VALUE!</v>
      </c>
      <c r="E279" s="1120" t="e">
        <f>SUMIF('[6]OUTAGE_NR-1_Septmber-17'!$C$13:$C$293,"="&amp;VLOOKUP($C279,'[6]OUTAGE_NR-1_Septmber-17'!$C$13:$I$293,1,FALSE),'[6]OUTAGE_NR-1_Septmber-17'!G$13:G$293)</f>
        <v>#VALUE!</v>
      </c>
      <c r="F279" s="1120" t="e">
        <f>SUMIF('[6]OUTAGE_NR-1_Septmber-17'!$C$13:$C$293,"="&amp;VLOOKUP($C279,'[6]OUTAGE_NR-1_Septmber-17'!$C$13:$I$293,1,FALSE),'[6]OUTAGE_NR-1_Septmber-17'!H$13:H$293)</f>
        <v>#VALUE!</v>
      </c>
      <c r="G279" s="1120" t="e">
        <f>SUMIF('[6]OUTAGE_NR-1_Septmber-17'!$C$13:$C$293,"="&amp;VLOOKUP($C279,'[6]OUTAGE_NR-1_Septmber-17'!$C$13:$I$293,1,FALSE),'[6]OUTAGE_NR-1_Septmber-17'!I$13:I$293)</f>
        <v>#VALUE!</v>
      </c>
      <c r="H279" s="1121" t="e">
        <f t="shared" si="27"/>
        <v>#VALUE!</v>
      </c>
      <c r="I279" s="241">
        <v>50</v>
      </c>
      <c r="J279" s="242"/>
      <c r="K279" s="243">
        <f t="shared" si="24"/>
        <v>50</v>
      </c>
      <c r="L279" s="1122" t="e">
        <f t="shared" si="25"/>
        <v>#VALUE!</v>
      </c>
      <c r="M279" s="1122" t="e">
        <f t="shared" si="26"/>
        <v>#VALUE!</v>
      </c>
      <c r="R279" s="1069"/>
      <c r="S279" s="1069"/>
      <c r="T279" s="1069"/>
      <c r="U279" s="1069"/>
      <c r="V279" s="1069"/>
      <c r="W279" s="1069"/>
      <c r="X279" s="1069"/>
      <c r="Y279" s="1069"/>
      <c r="Z279" s="1069"/>
      <c r="AA279" s="1069"/>
      <c r="AB279" s="1069"/>
      <c r="AC279" s="1069"/>
      <c r="AD279" s="1069"/>
    </row>
    <row r="280" spans="1:31" ht="15" customHeight="1" x14ac:dyDescent="0.25">
      <c r="A280" s="1118">
        <v>41</v>
      </c>
      <c r="B280" s="596" t="s">
        <v>526</v>
      </c>
      <c r="C280" s="1217" t="s">
        <v>675</v>
      </c>
      <c r="D280" s="1120" t="e">
        <f>SUMIF('[6]OUTAGE_NR-1_Septmber-17'!$C$13:$C$293,"="&amp;VLOOKUP($C280,'[6]OUTAGE_NR-1_Septmber-17'!$C$13:$I$293,1,FALSE),'[6]OUTAGE_NR-1_Septmber-17'!F$13:F$293)</f>
        <v>#VALUE!</v>
      </c>
      <c r="E280" s="1120" t="e">
        <f>SUMIF('[6]OUTAGE_NR-1_Septmber-17'!$C$13:$C$293,"="&amp;VLOOKUP($C280,'[6]OUTAGE_NR-1_Septmber-17'!$C$13:$I$293,1,FALSE),'[6]OUTAGE_NR-1_Septmber-17'!G$13:G$293)</f>
        <v>#VALUE!</v>
      </c>
      <c r="F280" s="1120" t="e">
        <f>SUMIF('[6]OUTAGE_NR-1_Septmber-17'!$C$13:$C$293,"="&amp;VLOOKUP($C280,'[6]OUTAGE_NR-1_Septmber-17'!$C$13:$I$293,1,FALSE),'[6]OUTAGE_NR-1_Septmber-17'!H$13:H$293)</f>
        <v>#VALUE!</v>
      </c>
      <c r="G280" s="1120" t="e">
        <f>SUMIF('[6]OUTAGE_NR-1_Septmber-17'!$C$13:$C$293,"="&amp;VLOOKUP($C280,'[6]OUTAGE_NR-1_Septmber-17'!$C$13:$I$293,1,FALSE),'[6]OUTAGE_NR-1_Septmber-17'!I$13:I$293)</f>
        <v>#VALUE!</v>
      </c>
      <c r="H280" s="1121" t="e">
        <f t="shared" si="27"/>
        <v>#VALUE!</v>
      </c>
      <c r="I280" s="241">
        <v>50</v>
      </c>
      <c r="J280" s="242"/>
      <c r="K280" s="243">
        <f t="shared" si="24"/>
        <v>50</v>
      </c>
      <c r="L280" s="1122" t="e">
        <f t="shared" si="25"/>
        <v>#VALUE!</v>
      </c>
      <c r="M280" s="1122" t="e">
        <f t="shared" si="26"/>
        <v>#VALUE!</v>
      </c>
      <c r="R280" s="1069"/>
      <c r="S280" s="1069"/>
      <c r="T280" s="1069"/>
      <c r="U280" s="1069"/>
      <c r="V280" s="1069"/>
      <c r="W280" s="1069"/>
      <c r="X280" s="1069"/>
      <c r="Y280" s="1069"/>
      <c r="Z280" s="1069"/>
      <c r="AA280" s="1069"/>
      <c r="AB280" s="1069"/>
      <c r="AC280" s="1069"/>
      <c r="AD280" s="1069"/>
    </row>
    <row r="281" spans="1:31" ht="15" customHeight="1" x14ac:dyDescent="0.25">
      <c r="A281" s="1118">
        <v>42</v>
      </c>
      <c r="B281" s="1133" t="s">
        <v>528</v>
      </c>
      <c r="C281" s="1298" t="s">
        <v>774</v>
      </c>
      <c r="D281" s="1120" t="e">
        <f>SUMIF('[6]OUTAGE_NR-1_Septmber-17'!$C$13:$C$293,"="&amp;VLOOKUP($C281,'[6]OUTAGE_NR-1_Septmber-17'!$C$13:$I$293,1,FALSE),'[6]OUTAGE_NR-1_Septmber-17'!F$13:F$293)</f>
        <v>#VALUE!</v>
      </c>
      <c r="E281" s="1120" t="e">
        <f>SUMIF('[6]OUTAGE_NR-1_Septmber-17'!$C$13:$C$293,"="&amp;VLOOKUP($C281,'[6]OUTAGE_NR-1_Septmber-17'!$C$13:$I$293,1,FALSE),'[6]OUTAGE_NR-1_Septmber-17'!G$13:G$293)</f>
        <v>#VALUE!</v>
      </c>
      <c r="F281" s="1120" t="e">
        <f>SUMIF('[6]OUTAGE_NR-1_Septmber-17'!$C$13:$C$293,"="&amp;VLOOKUP($C281,'[6]OUTAGE_NR-1_Septmber-17'!$C$13:$I$293,1,FALSE),'[6]OUTAGE_NR-1_Septmber-17'!H$13:H$293)</f>
        <v>#VALUE!</v>
      </c>
      <c r="G281" s="1120" t="e">
        <f>SUMIF('[6]OUTAGE_NR-1_Septmber-17'!$C$13:$C$293,"="&amp;VLOOKUP($C281,'[6]OUTAGE_NR-1_Septmber-17'!$C$13:$I$293,1,FALSE),'[6]OUTAGE_NR-1_Septmber-17'!I$13:I$293)</f>
        <v>#VALUE!</v>
      </c>
      <c r="H281" s="1121" t="e">
        <f t="shared" si="27"/>
        <v>#VALUE!</v>
      </c>
      <c r="I281" s="241">
        <v>240</v>
      </c>
      <c r="J281" s="242"/>
      <c r="K281" s="243">
        <f t="shared" si="24"/>
        <v>240</v>
      </c>
      <c r="L281" s="1122" t="e">
        <f t="shared" si="25"/>
        <v>#VALUE!</v>
      </c>
      <c r="M281" s="1122" t="e">
        <f t="shared" si="26"/>
        <v>#VALUE!</v>
      </c>
      <c r="R281" s="1069"/>
      <c r="S281" s="1069"/>
      <c r="T281" s="1069"/>
      <c r="U281" s="1069"/>
      <c r="V281" s="1069"/>
      <c r="W281" s="1069"/>
      <c r="X281" s="1069"/>
      <c r="Y281" s="1069"/>
      <c r="Z281" s="1069"/>
      <c r="AA281" s="1069"/>
      <c r="AB281" s="1069"/>
      <c r="AC281" s="1069"/>
      <c r="AD281" s="1069"/>
    </row>
    <row r="282" spans="1:31" ht="15" customHeight="1" x14ac:dyDescent="0.25">
      <c r="A282" s="1118">
        <v>43</v>
      </c>
      <c r="B282" s="596" t="s">
        <v>529</v>
      </c>
      <c r="C282" s="1216" t="s">
        <v>530</v>
      </c>
      <c r="D282" s="1120" t="e">
        <f>SUMIF('[6]OUTAGE_NR-1_Septmber-17'!$C$13:$C$293,"="&amp;VLOOKUP($C282,'[6]OUTAGE_NR-1_Septmber-17'!$C$13:$I$293,1,FALSE),'[6]OUTAGE_NR-1_Septmber-17'!F$13:F$293)</f>
        <v>#VALUE!</v>
      </c>
      <c r="E282" s="1120" t="e">
        <f>SUMIF('[6]OUTAGE_NR-1_Septmber-17'!$C$13:$C$293,"="&amp;VLOOKUP($C282,'[6]OUTAGE_NR-1_Septmber-17'!$C$13:$I$293,1,FALSE),'[6]OUTAGE_NR-1_Septmber-17'!G$13:G$293)</f>
        <v>#VALUE!</v>
      </c>
      <c r="F282" s="1120" t="e">
        <f>SUMIF('[6]OUTAGE_NR-1_Septmber-17'!$C$13:$C$293,"="&amp;VLOOKUP($C282,'[6]OUTAGE_NR-1_Septmber-17'!$C$13:$I$293,1,FALSE),'[6]OUTAGE_NR-1_Septmber-17'!H$13:H$293)</f>
        <v>#VALUE!</v>
      </c>
      <c r="G282" s="1120" t="e">
        <f>SUMIF('[6]OUTAGE_NR-1_Septmber-17'!$C$13:$C$293,"="&amp;VLOOKUP($C282,'[6]OUTAGE_NR-1_Septmber-17'!$C$13:$I$293,1,FALSE),'[6]OUTAGE_NR-1_Septmber-17'!I$13:I$293)</f>
        <v>#VALUE!</v>
      </c>
      <c r="H282" s="1121" t="e">
        <f t="shared" si="27"/>
        <v>#VALUE!</v>
      </c>
      <c r="I282" s="241">
        <v>50</v>
      </c>
      <c r="J282" s="242"/>
      <c r="K282" s="243">
        <f t="shared" si="24"/>
        <v>50</v>
      </c>
      <c r="L282" s="1122" t="e">
        <f t="shared" si="25"/>
        <v>#VALUE!</v>
      </c>
      <c r="M282" s="1122" t="e">
        <f t="shared" si="26"/>
        <v>#VALUE!</v>
      </c>
      <c r="R282" s="1069"/>
      <c r="S282" s="1069"/>
      <c r="T282" s="1069"/>
      <c r="U282" s="1069"/>
      <c r="V282" s="1069"/>
      <c r="W282" s="1069"/>
      <c r="X282" s="1069"/>
      <c r="Y282" s="1069"/>
      <c r="Z282" s="1069"/>
      <c r="AA282" s="1069"/>
      <c r="AB282" s="1069"/>
      <c r="AC282" s="1069"/>
      <c r="AD282" s="1069"/>
    </row>
    <row r="283" spans="1:31" x14ac:dyDescent="0.2">
      <c r="A283" s="1118">
        <v>44</v>
      </c>
      <c r="B283" s="596" t="s">
        <v>531</v>
      </c>
      <c r="C283" s="1216" t="s">
        <v>532</v>
      </c>
      <c r="D283" s="1120" t="e">
        <f>SUMIF('[6]OUTAGE_NR-1_Septmber-17'!$C$13:$C$293,"="&amp;VLOOKUP($C283,'[6]OUTAGE_NR-1_Septmber-17'!$C$13:$I$293,1,FALSE),'[6]OUTAGE_NR-1_Septmber-17'!F$13:F$293)</f>
        <v>#VALUE!</v>
      </c>
      <c r="E283" s="1120" t="e">
        <f>SUMIF('[6]OUTAGE_NR-1_Septmber-17'!$C$13:$C$293,"="&amp;VLOOKUP($C283,'[6]OUTAGE_NR-1_Septmber-17'!$C$13:$I$293,1,FALSE),'[6]OUTAGE_NR-1_Septmber-17'!G$13:G$293)</f>
        <v>#VALUE!</v>
      </c>
      <c r="F283" s="1120" t="e">
        <f>SUMIF('[6]OUTAGE_NR-1_Septmber-17'!$C$13:$C$293,"="&amp;VLOOKUP($C283,'[6]OUTAGE_NR-1_Septmber-17'!$C$13:$I$293,1,FALSE),'[6]OUTAGE_NR-1_Septmber-17'!H$13:H$293)</f>
        <v>#VALUE!</v>
      </c>
      <c r="G283" s="1120" t="e">
        <f>SUMIF('[6]OUTAGE_NR-1_Septmber-17'!$C$13:$C$293,"="&amp;VLOOKUP($C283,'[6]OUTAGE_NR-1_Septmber-17'!$C$13:$I$293,1,FALSE),'[6]OUTAGE_NR-1_Septmber-17'!I$13:I$293)</f>
        <v>#VALUE!</v>
      </c>
      <c r="H283" s="1121" t="e">
        <f t="shared" si="27"/>
        <v>#VALUE!</v>
      </c>
      <c r="I283" s="241">
        <v>50</v>
      </c>
      <c r="J283" s="242"/>
      <c r="K283" s="243">
        <f t="shared" si="24"/>
        <v>50</v>
      </c>
      <c r="L283" s="1122" t="e">
        <f t="shared" si="25"/>
        <v>#VALUE!</v>
      </c>
      <c r="M283" s="1122" t="e">
        <f t="shared" si="26"/>
        <v>#VALUE!</v>
      </c>
      <c r="R283" s="1218"/>
      <c r="S283" s="1218"/>
      <c r="T283" s="1218"/>
      <c r="U283" s="1218"/>
      <c r="V283" s="1218"/>
      <c r="W283" s="1218"/>
      <c r="X283" s="1218"/>
      <c r="Y283" s="1218"/>
      <c r="Z283" s="1218"/>
      <c r="AA283" s="1218"/>
      <c r="AB283" s="1218"/>
      <c r="AC283" s="1218"/>
      <c r="AD283" s="1218"/>
      <c r="AE283" s="1219"/>
    </row>
    <row r="284" spans="1:31" x14ac:dyDescent="0.2">
      <c r="A284" s="1118">
        <v>45</v>
      </c>
      <c r="B284" s="596" t="s">
        <v>537</v>
      </c>
      <c r="C284" s="1216" t="s">
        <v>676</v>
      </c>
      <c r="D284" s="1120" t="e">
        <f>SUMIF('[6]OUTAGE_NR-1_Septmber-17'!$C$13:$C$293,"="&amp;VLOOKUP($C284,'[6]OUTAGE_NR-1_Septmber-17'!$C$13:$I$293,1,FALSE),'[6]OUTAGE_NR-1_Septmber-17'!F$13:F$293)</f>
        <v>#VALUE!</v>
      </c>
      <c r="E284" s="1120" t="e">
        <f>SUMIF('[6]OUTAGE_NR-1_Septmber-17'!$C$13:$C$293,"="&amp;VLOOKUP($C284,'[6]OUTAGE_NR-1_Septmber-17'!$C$13:$I$293,1,FALSE),'[6]OUTAGE_NR-1_Septmber-17'!G$13:G$293)</f>
        <v>#VALUE!</v>
      </c>
      <c r="F284" s="1120" t="e">
        <f>SUMIF('[6]OUTAGE_NR-1_Septmber-17'!$C$13:$C$293,"="&amp;VLOOKUP($C284,'[6]OUTAGE_NR-1_Septmber-17'!$C$13:$I$293,1,FALSE),'[6]OUTAGE_NR-1_Septmber-17'!H$13:H$293)</f>
        <v>#VALUE!</v>
      </c>
      <c r="G284" s="1120" t="e">
        <f>SUMIF('[6]OUTAGE_NR-1_Septmber-17'!$C$13:$C$293,"="&amp;VLOOKUP($C284,'[6]OUTAGE_NR-1_Septmber-17'!$C$13:$I$293,1,FALSE),'[6]OUTAGE_NR-1_Septmber-17'!I$13:I$293)</f>
        <v>#VALUE!</v>
      </c>
      <c r="H284" s="1121" t="e">
        <f>$N$18-(((E284+F284)*24))</f>
        <v>#VALUE!</v>
      </c>
      <c r="I284" s="241">
        <v>240</v>
      </c>
      <c r="J284" s="242"/>
      <c r="K284" s="243">
        <f>I284</f>
        <v>240</v>
      </c>
      <c r="L284" s="1122" t="e">
        <f>(K284*(H284-D284*24))/H284</f>
        <v>#VALUE!</v>
      </c>
      <c r="M284" s="1122" t="e">
        <f>(L284/K284)*100</f>
        <v>#VALUE!</v>
      </c>
      <c r="R284" s="1218"/>
      <c r="S284" s="1218"/>
      <c r="T284" s="1218"/>
      <c r="U284" s="1218"/>
      <c r="V284" s="1218"/>
      <c r="W284" s="1218"/>
      <c r="X284" s="1218"/>
      <c r="Y284" s="1218"/>
      <c r="Z284" s="1218"/>
      <c r="AA284" s="1218"/>
      <c r="AB284" s="1218"/>
      <c r="AC284" s="1218"/>
      <c r="AD284" s="1218"/>
      <c r="AE284" s="1219"/>
    </row>
    <row r="285" spans="1:31" x14ac:dyDescent="0.2">
      <c r="A285" s="1118">
        <v>46</v>
      </c>
      <c r="B285" s="596" t="s">
        <v>539</v>
      </c>
      <c r="C285" s="1216" t="s">
        <v>540</v>
      </c>
      <c r="D285" s="1120" t="e">
        <f>SUMIF('[6]OUTAGE_NR-1_Septmber-17'!$C$13:$C$293,"="&amp;VLOOKUP($C285,'[6]OUTAGE_NR-1_Septmber-17'!$C$13:$I$293,1,FALSE),'[6]OUTAGE_NR-1_Septmber-17'!F$13:F$293)</f>
        <v>#VALUE!</v>
      </c>
      <c r="E285" s="1120" t="e">
        <f>SUMIF('[6]OUTAGE_NR-1_Septmber-17'!$C$13:$C$293,"="&amp;VLOOKUP($C285,'[6]OUTAGE_NR-1_Septmber-17'!$C$13:$I$293,1,FALSE),'[6]OUTAGE_NR-1_Septmber-17'!G$13:G$293)</f>
        <v>#VALUE!</v>
      </c>
      <c r="F285" s="1120" t="e">
        <f>SUMIF('[6]OUTAGE_NR-1_Septmber-17'!$C$13:$C$293,"="&amp;VLOOKUP($C285,'[6]OUTAGE_NR-1_Septmber-17'!$C$13:$I$293,1,FALSE),'[6]OUTAGE_NR-1_Septmber-17'!H$13:H$293)</f>
        <v>#VALUE!</v>
      </c>
      <c r="G285" s="1120" t="e">
        <f>SUMIF('[6]OUTAGE_NR-1_Septmber-17'!$C$13:$C$293,"="&amp;VLOOKUP($C285,'[6]OUTAGE_NR-1_Septmber-17'!$C$13:$I$293,1,FALSE),'[6]OUTAGE_NR-1_Septmber-17'!I$13:I$293)</f>
        <v>#VALUE!</v>
      </c>
      <c r="H285" s="1121" t="e">
        <f>$N$18-(((E285+F285)*24))</f>
        <v>#VALUE!</v>
      </c>
      <c r="I285" s="241">
        <v>240</v>
      </c>
      <c r="J285" s="242"/>
      <c r="K285" s="243">
        <f>I285</f>
        <v>240</v>
      </c>
      <c r="L285" s="1122" t="e">
        <f>(K285*(H285-D285*24))/H285</f>
        <v>#VALUE!</v>
      </c>
      <c r="M285" s="1122" t="e">
        <f>(L285/K285)*100</f>
        <v>#VALUE!</v>
      </c>
      <c r="R285" s="1218"/>
      <c r="S285" s="1218"/>
      <c r="T285" s="1218"/>
      <c r="U285" s="1218"/>
      <c r="V285" s="1218"/>
      <c r="W285" s="1218"/>
      <c r="X285" s="1218"/>
      <c r="Y285" s="1218"/>
      <c r="Z285" s="1218"/>
      <c r="AA285" s="1218"/>
      <c r="AB285" s="1218"/>
      <c r="AC285" s="1218"/>
      <c r="AD285" s="1218"/>
      <c r="AE285" s="1219"/>
    </row>
    <row r="286" spans="1:31" x14ac:dyDescent="0.2">
      <c r="A286" s="1118">
        <v>47</v>
      </c>
      <c r="B286" s="1133" t="s">
        <v>580</v>
      </c>
      <c r="C286" s="1220" t="s">
        <v>579</v>
      </c>
      <c r="D286" s="1120" t="e">
        <f>SUMIF('[6]OUTAGE_NR-1_Septmber-17'!$C$13:$C$293,"="&amp;VLOOKUP($C286,'[6]OUTAGE_NR-1_Septmber-17'!$C$13:$I$293,1,FALSE),'[6]OUTAGE_NR-1_Septmber-17'!F$13:F$293)</f>
        <v>#VALUE!</v>
      </c>
      <c r="E286" s="1120" t="e">
        <f>SUMIF('[6]OUTAGE_NR-1_Septmber-17'!$C$13:$C$293,"="&amp;VLOOKUP($C286,'[6]OUTAGE_NR-1_Septmber-17'!$C$13:$I$293,1,FALSE),'[6]OUTAGE_NR-1_Septmber-17'!G$13:G$293)</f>
        <v>#VALUE!</v>
      </c>
      <c r="F286" s="1120" t="e">
        <f>SUMIF('[6]OUTAGE_NR-1_Septmber-17'!$C$13:$C$293,"="&amp;VLOOKUP($C286,'[6]OUTAGE_NR-1_Septmber-17'!$C$13:$I$293,1,FALSE),'[6]OUTAGE_NR-1_Septmber-17'!H$13:H$293)</f>
        <v>#VALUE!</v>
      </c>
      <c r="G286" s="1120" t="e">
        <f>SUMIF('[6]OUTAGE_NR-1_Septmber-17'!$C$13:$C$293,"="&amp;VLOOKUP($C286,'[6]OUTAGE_NR-1_Septmber-17'!$C$13:$I$293,1,FALSE),'[6]OUTAGE_NR-1_Septmber-17'!I$13:I$293)</f>
        <v>#VALUE!</v>
      </c>
      <c r="H286" s="1221" t="e">
        <f>$N$18-(((E286+F286)*24))</f>
        <v>#VALUE!</v>
      </c>
      <c r="I286" s="241">
        <v>125</v>
      </c>
      <c r="J286" s="242"/>
      <c r="K286" s="243">
        <f>I286</f>
        <v>125</v>
      </c>
      <c r="L286" s="1122" t="e">
        <f>(K286*(H286-D286*24))/H286</f>
        <v>#VALUE!</v>
      </c>
      <c r="M286" s="1122" t="e">
        <f>(L286/K286)*100</f>
        <v>#VALUE!</v>
      </c>
      <c r="R286" s="1218"/>
      <c r="S286" s="1218"/>
      <c r="T286" s="1218"/>
      <c r="U286" s="1218"/>
      <c r="V286" s="1218"/>
      <c r="W286" s="1218"/>
      <c r="X286" s="1218"/>
      <c r="Y286" s="1218"/>
      <c r="Z286" s="1218"/>
      <c r="AA286" s="1218"/>
      <c r="AB286" s="1218"/>
      <c r="AC286" s="1218"/>
      <c r="AD286" s="1218"/>
      <c r="AE286" s="1219"/>
    </row>
    <row r="287" spans="1:31" ht="15.75" x14ac:dyDescent="0.2">
      <c r="A287" s="1118"/>
      <c r="B287" s="596"/>
      <c r="C287" s="1202"/>
      <c r="D287" s="1174"/>
      <c r="E287" s="1169"/>
      <c r="F287" s="1169"/>
      <c r="G287" s="1174"/>
      <c r="H287" s="1121"/>
      <c r="I287" s="241"/>
      <c r="J287" s="242"/>
      <c r="K287" s="243"/>
      <c r="L287" s="1122"/>
      <c r="M287" s="1122"/>
      <c r="N287" s="1186" t="s">
        <v>319</v>
      </c>
      <c r="R287" s="1218"/>
      <c r="S287" s="1218"/>
      <c r="T287" s="1218"/>
      <c r="U287" s="1218"/>
      <c r="V287" s="1218"/>
      <c r="W287" s="1218"/>
      <c r="X287" s="1218"/>
      <c r="Y287" s="1218"/>
      <c r="Z287" s="1218"/>
      <c r="AA287" s="1218"/>
      <c r="AB287" s="1218"/>
      <c r="AC287" s="1218"/>
      <c r="AD287" s="1218"/>
      <c r="AE287" s="1219"/>
    </row>
    <row r="288" spans="1:31" ht="30" x14ac:dyDescent="0.25">
      <c r="B288" s="1287" t="s">
        <v>679</v>
      </c>
      <c r="C288" s="1222" t="s">
        <v>541</v>
      </c>
      <c r="D288" s="1181" t="e">
        <f>SUM(D240:D287)</f>
        <v>#VALUE!</v>
      </c>
      <c r="E288" s="1181" t="e">
        <f>SUM(E240:E287)</f>
        <v>#VALUE!</v>
      </c>
      <c r="F288" s="1181" t="e">
        <f>SUM(F240:F287)</f>
        <v>#VALUE!</v>
      </c>
      <c r="G288" s="1181" t="e">
        <f>SUM(G240:G287)</f>
        <v>#VALUE!</v>
      </c>
      <c r="H288" s="1182"/>
      <c r="I288" s="1205"/>
      <c r="J288" s="1205"/>
      <c r="K288" s="1210">
        <f>SUM(K240:K287)</f>
        <v>5655</v>
      </c>
      <c r="L288" s="1172" t="e">
        <f>SUM(L240:L287)</f>
        <v>#VALUE!</v>
      </c>
      <c r="M288" s="1185" t="e">
        <f>(L288/K288)*100</f>
        <v>#VALUE!</v>
      </c>
      <c r="R288" s="1218"/>
      <c r="S288" s="1218"/>
      <c r="T288" s="1218"/>
      <c r="U288" s="1218"/>
      <c r="V288" s="1218"/>
      <c r="W288" s="1218"/>
      <c r="X288" s="1218"/>
      <c r="Y288" s="1218"/>
      <c r="Z288" s="1218"/>
      <c r="AA288" s="1218"/>
      <c r="AB288" s="1218"/>
      <c r="AC288" s="1218"/>
      <c r="AD288" s="1218"/>
      <c r="AE288" s="1219"/>
    </row>
    <row r="289" spans="2:31" ht="15.75" x14ac:dyDescent="0.25">
      <c r="B289" s="596"/>
      <c r="C289" s="1195" t="s">
        <v>677</v>
      </c>
      <c r="D289" s="1181" t="e">
        <f>SUM(D160+D236+D238+D288)</f>
        <v>#VALUE!</v>
      </c>
      <c r="E289" s="1181" t="e">
        <f>SUM(E160+E236+E238+E288)</f>
        <v>#VALUE!</v>
      </c>
      <c r="F289" s="1181" t="e">
        <f>SUM(F160+F236+F238+F288)</f>
        <v>#VALUE!</v>
      </c>
      <c r="G289" s="1181" t="e">
        <f>SUM(G160+G236+G238+G288)</f>
        <v>#VALUE!</v>
      </c>
      <c r="H289" s="1182"/>
      <c r="I289" s="1205"/>
      <c r="J289" s="1205"/>
      <c r="K289" s="1205"/>
      <c r="L289" s="1205"/>
      <c r="M289" s="1205"/>
      <c r="R289" s="1218"/>
      <c r="S289" s="1218"/>
      <c r="T289" s="1218"/>
      <c r="U289" s="1218"/>
      <c r="V289" s="1218"/>
      <c r="W289" s="1218"/>
      <c r="X289" s="1218"/>
      <c r="Y289" s="1218"/>
      <c r="Z289" s="1218"/>
      <c r="AA289" s="1218"/>
      <c r="AB289" s="1218"/>
      <c r="AC289" s="1218"/>
      <c r="AD289" s="1218"/>
      <c r="AE289" s="1219"/>
    </row>
    <row r="290" spans="2:31" x14ac:dyDescent="0.2">
      <c r="B290" s="1215"/>
      <c r="C290" s="1223"/>
      <c r="D290" s="1224"/>
      <c r="E290" s="1224"/>
      <c r="F290" s="1224"/>
      <c r="G290" s="1224"/>
      <c r="R290" s="1218"/>
      <c r="S290" s="1218"/>
      <c r="T290" s="1218"/>
      <c r="U290" s="1218"/>
      <c r="V290" s="1218"/>
      <c r="W290" s="1218"/>
      <c r="X290" s="1218"/>
      <c r="Y290" s="1218"/>
      <c r="Z290" s="1218"/>
      <c r="AA290" s="1218"/>
      <c r="AB290" s="1218"/>
      <c r="AC290" s="1218"/>
      <c r="AD290" s="1218"/>
      <c r="AE290" s="1219"/>
    </row>
    <row r="291" spans="2:31" x14ac:dyDescent="0.2">
      <c r="R291" s="1218"/>
      <c r="S291" s="1218"/>
      <c r="T291" s="1218"/>
      <c r="U291" s="1218"/>
      <c r="V291" s="1218"/>
      <c r="W291" s="1218"/>
      <c r="X291" s="1218"/>
      <c r="Y291" s="1218"/>
      <c r="Z291" s="1218"/>
      <c r="AA291" s="1218"/>
      <c r="AB291" s="1218"/>
      <c r="AC291" s="1218"/>
      <c r="AD291" s="1218"/>
      <c r="AE291" s="1219"/>
    </row>
    <row r="292" spans="2:31" ht="15.75" x14ac:dyDescent="0.25">
      <c r="C292" s="1225"/>
      <c r="R292" s="1218"/>
      <c r="S292" s="1218"/>
      <c r="T292" s="1218"/>
      <c r="U292" s="1218"/>
      <c r="V292" s="1218"/>
      <c r="W292" s="1218"/>
      <c r="X292" s="1218"/>
      <c r="Y292" s="1218"/>
      <c r="Z292" s="1218"/>
      <c r="AA292" s="1218"/>
      <c r="AB292" s="1218"/>
      <c r="AC292" s="1218"/>
      <c r="AD292" s="1218"/>
      <c r="AE292" s="1219"/>
    </row>
    <row r="293" spans="2:31" x14ac:dyDescent="0.2">
      <c r="R293" s="1218"/>
      <c r="S293" s="1218"/>
      <c r="T293" s="1218"/>
      <c r="U293" s="1218"/>
      <c r="V293" s="1218"/>
      <c r="W293" s="1218"/>
      <c r="X293" s="1218"/>
      <c r="Y293" s="1218"/>
      <c r="Z293" s="1218"/>
      <c r="AA293" s="1218"/>
      <c r="AB293" s="1218"/>
      <c r="AC293" s="1218"/>
      <c r="AD293" s="1218"/>
      <c r="AE293" s="1219"/>
    </row>
    <row r="294" spans="2:31" x14ac:dyDescent="0.2">
      <c r="C294" s="1226"/>
      <c r="R294" s="1218"/>
      <c r="S294" s="1218"/>
      <c r="T294" s="1218"/>
      <c r="U294" s="1218"/>
      <c r="V294" s="1218"/>
      <c r="W294" s="1218"/>
      <c r="X294" s="1218"/>
      <c r="Y294" s="1218"/>
      <c r="Z294" s="1218"/>
      <c r="AA294" s="1218"/>
      <c r="AB294" s="1218"/>
      <c r="AC294" s="1218"/>
      <c r="AD294" s="1218"/>
      <c r="AE294" s="1219"/>
    </row>
    <row r="295" spans="2:31" x14ac:dyDescent="0.2">
      <c r="C295" s="1226"/>
      <c r="R295" s="1218"/>
      <c r="S295" s="1218"/>
      <c r="T295" s="1218"/>
      <c r="U295" s="1218"/>
      <c r="V295" s="1218"/>
      <c r="W295" s="1218"/>
      <c r="X295" s="1218"/>
      <c r="Y295" s="1218"/>
      <c r="Z295" s="1218"/>
      <c r="AA295" s="1218"/>
      <c r="AB295" s="1218"/>
      <c r="AC295" s="1218"/>
      <c r="AD295" s="1218"/>
      <c r="AE295" s="1219"/>
    </row>
    <row r="306" spans="4:4" x14ac:dyDescent="0.2">
      <c r="D306" s="1227"/>
    </row>
  </sheetData>
  <mergeCells count="6">
    <mergeCell ref="C161:D161"/>
    <mergeCell ref="A2:P2"/>
    <mergeCell ref="A3:P3"/>
    <mergeCell ref="A4:P4"/>
    <mergeCell ref="D10:G10"/>
    <mergeCell ref="F11:G11"/>
  </mergeCells>
  <printOptions horizontalCentered="1" verticalCentered="1"/>
  <pageMargins left="0.55138888888888904" right="0.35416666666666702" top="0.39374999999999999" bottom="0.196527777777778" header="0.51180555555555596" footer="0.51180555555555596"/>
  <pageSetup paperSize="9" scale="65" firstPageNumber="0" orientation="portrait" verticalDpi="300" r:id="rId1"/>
  <headerFooter alignWithMargins="0"/>
  <colBreaks count="1" manualBreakCount="1">
    <brk id="3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SOP DATA NR1 September-17</vt:lpstr>
      <vt:lpstr>AVBT_Septmber-17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Dipak Kumar {दीपक कुमार}</cp:lastModifiedBy>
  <dcterms:created xsi:type="dcterms:W3CDTF">2017-02-08T11:33:15Z</dcterms:created>
  <dcterms:modified xsi:type="dcterms:W3CDTF">2017-11-17T06:19:30Z</dcterms:modified>
</cp:coreProperties>
</file>