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/>
  </bookViews>
  <sheets>
    <sheet name="SOP DATA NR1 August-15" sheetId="1" r:id="rId1"/>
  </sheets>
  <externalReferences>
    <externalReference r:id="rId2"/>
    <externalReference r:id="rId3"/>
    <externalReference r:id="rId4"/>
    <externalReference r:id="rId5"/>
  </externalReferences>
  <definedNames>
    <definedName name="_1Excel_BuiltIn__FilterDatabase_3_1_1" localSheetId="0">#REF!</definedName>
    <definedName name="_2Excel_BuiltIn__FilterDatabase_3_1_1">#REF!</definedName>
    <definedName name="_xlnm._FilterDatabase" localSheetId="0" hidden="1">'SOP DATA NR1 August-15'!$A$13:$AA$876</definedName>
    <definedName name="Excel_BuiltIn__FilterDatabase_1">[1]DR_Genaral!#REF!</definedName>
    <definedName name="Excel_BuiltIn__FilterDatabase_3_1" localSheetId="0">#REF!</definedName>
    <definedName name="Excel_BuiltIn__FilterDatabase_3_1">#REF!</definedName>
    <definedName name="Excel_BuiltIn__FilterDatabase_3_1_1" localSheetId="0">#REF!</definedName>
    <definedName name="Excel_BuiltIn__FilterDatabase_3_1_1">#REF!</definedName>
    <definedName name="Excel_BuiltIn__FilterDatabase_3_1_1_1" localSheetId="0">#REF!</definedName>
    <definedName name="Excel_BuiltIn__FilterDatabase_3_1_1_1">#REF!</definedName>
    <definedName name="Excel_BuiltIn__FilterDatabase_3_1_1_1_1" localSheetId="0">#REF!</definedName>
    <definedName name="Excel_BuiltIn__FilterDatabase_3_1_1_1_1">#REF!</definedName>
    <definedName name="Excel_BuiltIn__FilterDatabase_4_1" localSheetId="0">#REF!</definedName>
    <definedName name="Excel_BuiltIn__FilterDatabase_4_1">#REF!</definedName>
    <definedName name="Excel_BuiltIn__FilterDatabase_4_1_1" localSheetId="0">#REF!</definedName>
    <definedName name="Excel_BuiltIn__FilterDatabase_4_1_1">#REF!</definedName>
    <definedName name="Excel_BuiltIn_Database" localSheetId="0">[2]Sheet4!#REF!</definedName>
    <definedName name="Excel_BuiltIn_Database">[2]Sheet4!#REF!</definedName>
    <definedName name="Excel_BuiltIn_Database_1" localSheetId="0">[3]Sheet4!#REF!</definedName>
    <definedName name="Excel_BuiltIn_Database_1">[3]Sheet4!#REF!</definedName>
    <definedName name="Excel_BuiltIn_Database_4" localSheetId="0">[4]Sheet4!#REF!</definedName>
    <definedName name="Excel_BuiltIn_Database_4">[4]Sheet4!#REF!</definedName>
    <definedName name="Excel_BuiltIn_Database_7" localSheetId="0">[4]Sheet4!#REF!</definedName>
    <definedName name="Excel_BuiltIn_Database_7">[4]Sheet4!#REF!</definedName>
    <definedName name="Excel_BuiltIn_Database_8" localSheetId="0">[4]Sheet4!#REF!</definedName>
    <definedName name="Excel_BuiltIn_Database_8">[4]Sheet4!#REF!</definedName>
    <definedName name="_xlnm.Print_Area" localSheetId="0">'SOP DATA NR1 August-15'!$A$1:$AA$875</definedName>
    <definedName name="_xlnm.Print_Titles" localSheetId="0">'SOP DATA NR1 August-15'!$9:$12</definedName>
  </definedNames>
  <calcPr calcId="125725"/>
</workbook>
</file>

<file path=xl/calcChain.xml><?xml version="1.0" encoding="utf-8"?>
<calcChain xmlns="http://schemas.openxmlformats.org/spreadsheetml/2006/main">
  <c r="R586" i="1"/>
  <c r="K586"/>
  <c r="Z875" l="1"/>
  <c r="Y875"/>
  <c r="O875"/>
  <c r="N875"/>
  <c r="Y874"/>
  <c r="Y873"/>
  <c r="Y872"/>
  <c r="Y865"/>
  <c r="Y860"/>
  <c r="Y859"/>
  <c r="Y837"/>
  <c r="Y833"/>
  <c r="O817"/>
  <c r="O818" s="1"/>
  <c r="N817"/>
  <c r="N818" s="1"/>
  <c r="M817"/>
  <c r="M818" s="1"/>
  <c r="L817"/>
  <c r="L818" s="1"/>
  <c r="Y818"/>
  <c r="Y803"/>
  <c r="O802"/>
  <c r="O803" s="1"/>
  <c r="N802"/>
  <c r="N803" s="1"/>
  <c r="M802"/>
  <c r="M803" s="1"/>
  <c r="L802"/>
  <c r="L803" s="1"/>
  <c r="Y43"/>
  <c r="O42"/>
  <c r="N42"/>
  <c r="M42"/>
  <c r="L42"/>
  <c r="O41"/>
  <c r="N41"/>
  <c r="M41"/>
  <c r="M43" s="1"/>
  <c r="L41"/>
  <c r="L43" s="1"/>
  <c r="Y628"/>
  <c r="O627"/>
  <c r="N627"/>
  <c r="M627"/>
  <c r="L627"/>
  <c r="O626"/>
  <c r="N626"/>
  <c r="M626"/>
  <c r="M628" s="1"/>
  <c r="L626"/>
  <c r="L628" s="1"/>
  <c r="O831"/>
  <c r="O832" s="1"/>
  <c r="N831"/>
  <c r="M831"/>
  <c r="L831"/>
  <c r="Y832"/>
  <c r="O813"/>
  <c r="N813"/>
  <c r="M813"/>
  <c r="L813"/>
  <c r="O812"/>
  <c r="N812"/>
  <c r="M812"/>
  <c r="L812"/>
  <c r="O811"/>
  <c r="N811"/>
  <c r="M811"/>
  <c r="L811"/>
  <c r="O724"/>
  <c r="O725" s="1"/>
  <c r="N724"/>
  <c r="N725" s="1"/>
  <c r="M724"/>
  <c r="M725" s="1"/>
  <c r="L724"/>
  <c r="L725" s="1"/>
  <c r="O731"/>
  <c r="O732" s="1"/>
  <c r="N731"/>
  <c r="N732" s="1"/>
  <c r="M731"/>
  <c r="M732" s="1"/>
  <c r="L731"/>
  <c r="L732" s="1"/>
  <c r="O729"/>
  <c r="O730" s="1"/>
  <c r="N729"/>
  <c r="N730" s="1"/>
  <c r="M729"/>
  <c r="M730" s="1"/>
  <c r="L729"/>
  <c r="L730" s="1"/>
  <c r="Y730"/>
  <c r="Y732"/>
  <c r="Y725"/>
  <c r="O691"/>
  <c r="N691"/>
  <c r="M691"/>
  <c r="L691"/>
  <c r="O690"/>
  <c r="O692" s="1"/>
  <c r="N690"/>
  <c r="N692" s="1"/>
  <c r="M690"/>
  <c r="M692" s="1"/>
  <c r="L690"/>
  <c r="O688"/>
  <c r="N688"/>
  <c r="N689" s="1"/>
  <c r="M688"/>
  <c r="M689" s="1"/>
  <c r="L688"/>
  <c r="L689" s="1"/>
  <c r="O689"/>
  <c r="Y692"/>
  <c r="Y689"/>
  <c r="O686"/>
  <c r="O687" s="1"/>
  <c r="N686"/>
  <c r="M686"/>
  <c r="M687" s="1"/>
  <c r="L686"/>
  <c r="L687" s="1"/>
  <c r="Y687"/>
  <c r="O667"/>
  <c r="O668" s="1"/>
  <c r="N667"/>
  <c r="N668" s="1"/>
  <c r="M667"/>
  <c r="M668" s="1"/>
  <c r="L667"/>
  <c r="L668" s="1"/>
  <c r="Y668"/>
  <c r="O624"/>
  <c r="N624"/>
  <c r="M624"/>
  <c r="L624"/>
  <c r="O617"/>
  <c r="O618" s="1"/>
  <c r="N617"/>
  <c r="N618" s="1"/>
  <c r="M617"/>
  <c r="M618" s="1"/>
  <c r="L617"/>
  <c r="L618" s="1"/>
  <c r="O619"/>
  <c r="O620" s="1"/>
  <c r="N619"/>
  <c r="N620" s="1"/>
  <c r="M619"/>
  <c r="M620" s="1"/>
  <c r="L619"/>
  <c r="L620" s="1"/>
  <c r="Y618"/>
  <c r="Y620"/>
  <c r="O547"/>
  <c r="N547"/>
  <c r="M547"/>
  <c r="L547"/>
  <c r="O539"/>
  <c r="N539"/>
  <c r="M539"/>
  <c r="L539"/>
  <c r="O538"/>
  <c r="N538"/>
  <c r="M538"/>
  <c r="L538"/>
  <c r="O537"/>
  <c r="N537"/>
  <c r="M537"/>
  <c r="L537"/>
  <c r="O536"/>
  <c r="N536"/>
  <c r="M536"/>
  <c r="L536"/>
  <c r="O535"/>
  <c r="N535"/>
  <c r="M535"/>
  <c r="L535"/>
  <c r="O534"/>
  <c r="N534"/>
  <c r="M534"/>
  <c r="L534"/>
  <c r="O533"/>
  <c r="N533"/>
  <c r="M533"/>
  <c r="L533"/>
  <c r="O529"/>
  <c r="N529"/>
  <c r="M529"/>
  <c r="L529"/>
  <c r="O528"/>
  <c r="N528"/>
  <c r="M528"/>
  <c r="L528"/>
  <c r="O527"/>
  <c r="N527"/>
  <c r="M527"/>
  <c r="L527"/>
  <c r="O526"/>
  <c r="N526"/>
  <c r="M526"/>
  <c r="L526"/>
  <c r="O525"/>
  <c r="N525"/>
  <c r="M525"/>
  <c r="L525"/>
  <c r="O453"/>
  <c r="N453"/>
  <c r="M453"/>
  <c r="L453"/>
  <c r="O452"/>
  <c r="N452"/>
  <c r="M452"/>
  <c r="L452"/>
  <c r="O451"/>
  <c r="N451"/>
  <c r="M451"/>
  <c r="L451"/>
  <c r="O442"/>
  <c r="N442"/>
  <c r="M442"/>
  <c r="L442"/>
  <c r="O441"/>
  <c r="N441"/>
  <c r="M441"/>
  <c r="L441"/>
  <c r="O440"/>
  <c r="N440"/>
  <c r="M440"/>
  <c r="L440"/>
  <c r="O425"/>
  <c r="N425"/>
  <c r="M425"/>
  <c r="L425"/>
  <c r="O417"/>
  <c r="N417"/>
  <c r="M417"/>
  <c r="L417"/>
  <c r="O399"/>
  <c r="N399"/>
  <c r="M399"/>
  <c r="L399"/>
  <c r="O398"/>
  <c r="N398"/>
  <c r="M398"/>
  <c r="L398"/>
  <c r="O397"/>
  <c r="N397"/>
  <c r="M397"/>
  <c r="L397"/>
  <c r="O379"/>
  <c r="N379"/>
  <c r="M379"/>
  <c r="L379"/>
  <c r="O336"/>
  <c r="N336"/>
  <c r="M336"/>
  <c r="L336"/>
  <c r="O331"/>
  <c r="N331"/>
  <c r="M331"/>
  <c r="L331"/>
  <c r="O330"/>
  <c r="N330"/>
  <c r="M330"/>
  <c r="L330"/>
  <c r="O276"/>
  <c r="N276"/>
  <c r="M276"/>
  <c r="L276"/>
  <c r="O275"/>
  <c r="O277" s="1"/>
  <c r="N275"/>
  <c r="N277" s="1"/>
  <c r="M275"/>
  <c r="M277" s="1"/>
  <c r="L275"/>
  <c r="L277" s="1"/>
  <c r="O250"/>
  <c r="N250"/>
  <c r="M250"/>
  <c r="L250"/>
  <c r="O239"/>
  <c r="N239"/>
  <c r="M239"/>
  <c r="L239"/>
  <c r="O238"/>
  <c r="N238"/>
  <c r="M238"/>
  <c r="L238"/>
  <c r="O237"/>
  <c r="N237"/>
  <c r="M237"/>
  <c r="L237"/>
  <c r="O236"/>
  <c r="N236"/>
  <c r="M236"/>
  <c r="L236"/>
  <c r="O43" l="1"/>
  <c r="N43"/>
  <c r="O628"/>
  <c r="N628"/>
  <c r="L692"/>
  <c r="N687"/>
  <c r="O189"/>
  <c r="N189"/>
  <c r="M189"/>
  <c r="L189"/>
  <c r="O188"/>
  <c r="N188"/>
  <c r="M188"/>
  <c r="L188"/>
  <c r="O137"/>
  <c r="N137"/>
  <c r="M137"/>
  <c r="L137"/>
  <c r="O136"/>
  <c r="N136"/>
  <c r="M136"/>
  <c r="L136"/>
  <c r="O135"/>
  <c r="N135"/>
  <c r="M135"/>
  <c r="L135"/>
  <c r="O131"/>
  <c r="N131"/>
  <c r="M131"/>
  <c r="L131"/>
  <c r="O130"/>
  <c r="N130"/>
  <c r="M130"/>
  <c r="L130"/>
  <c r="O119"/>
  <c r="N119"/>
  <c r="M119"/>
  <c r="L119"/>
  <c r="O109"/>
  <c r="N109"/>
  <c r="M109"/>
  <c r="L109"/>
  <c r="O108"/>
  <c r="N108"/>
  <c r="M108"/>
  <c r="L108"/>
  <c r="O105"/>
  <c r="N105"/>
  <c r="M105"/>
  <c r="L105"/>
  <c r="O84"/>
  <c r="N84"/>
  <c r="M84"/>
  <c r="L84"/>
  <c r="O83"/>
  <c r="N83"/>
  <c r="M83"/>
  <c r="L83"/>
  <c r="O82"/>
  <c r="N82"/>
  <c r="M82"/>
  <c r="L82"/>
  <c r="O67"/>
  <c r="N67"/>
  <c r="M67"/>
  <c r="L67"/>
  <c r="O59"/>
  <c r="N59"/>
  <c r="M59"/>
  <c r="L59"/>
  <c r="O58"/>
  <c r="N58"/>
  <c r="M58"/>
  <c r="L58"/>
  <c r="O57"/>
  <c r="N57"/>
  <c r="M57"/>
  <c r="L57"/>
  <c r="O56"/>
  <c r="N56"/>
  <c r="M56"/>
  <c r="L56"/>
  <c r="O55"/>
  <c r="N55"/>
  <c r="M55"/>
  <c r="L55"/>
  <c r="O36"/>
  <c r="N36"/>
  <c r="M36"/>
  <c r="L36"/>
  <c r="O35"/>
  <c r="N35"/>
  <c r="M35"/>
  <c r="L35"/>
  <c r="O23"/>
  <c r="N23"/>
  <c r="M23"/>
  <c r="L23"/>
  <c r="O22"/>
  <c r="N22"/>
  <c r="M22"/>
  <c r="L22"/>
  <c r="O21"/>
  <c r="O24" s="1"/>
  <c r="N21"/>
  <c r="N24" s="1"/>
  <c r="M21"/>
  <c r="M24" s="1"/>
  <c r="L21"/>
  <c r="L24" s="1"/>
  <c r="Y20"/>
  <c r="O19"/>
  <c r="N19"/>
  <c r="M19"/>
  <c r="L19"/>
  <c r="O18"/>
  <c r="N18"/>
  <c r="M18"/>
  <c r="L18"/>
  <c r="O825"/>
  <c r="O826" s="1"/>
  <c r="N825"/>
  <c r="N826" s="1"/>
  <c r="M825"/>
  <c r="M826" s="1"/>
  <c r="L825"/>
  <c r="L826" s="1"/>
  <c r="Y826"/>
  <c r="O640"/>
  <c r="O641" s="1"/>
  <c r="N640"/>
  <c r="N641" s="1"/>
  <c r="M640"/>
  <c r="M641" s="1"/>
  <c r="L640"/>
  <c r="L641" s="1"/>
  <c r="Y641"/>
  <c r="O642"/>
  <c r="O643" s="1"/>
  <c r="N642"/>
  <c r="N643" s="1"/>
  <c r="M642"/>
  <c r="M643" s="1"/>
  <c r="L642"/>
  <c r="L643" s="1"/>
  <c r="Y643"/>
  <c r="O659"/>
  <c r="N659"/>
  <c r="M659"/>
  <c r="L659"/>
  <c r="O623"/>
  <c r="O625" s="1"/>
  <c r="N623"/>
  <c r="N625" s="1"/>
  <c r="M623"/>
  <c r="M625" s="1"/>
  <c r="L623"/>
  <c r="L625" s="1"/>
  <c r="Y625"/>
  <c r="O593"/>
  <c r="N593"/>
  <c r="M593"/>
  <c r="L593"/>
  <c r="O548"/>
  <c r="N548"/>
  <c r="M548"/>
  <c r="L548"/>
  <c r="O478"/>
  <c r="N478"/>
  <c r="M478"/>
  <c r="L478"/>
  <c r="O477"/>
  <c r="N477"/>
  <c r="M477"/>
  <c r="L477"/>
  <c r="O454"/>
  <c r="N454"/>
  <c r="M454"/>
  <c r="L454"/>
  <c r="O416"/>
  <c r="O418" s="1"/>
  <c r="N416"/>
  <c r="N418" s="1"/>
  <c r="M416"/>
  <c r="M418" s="1"/>
  <c r="L416"/>
  <c r="L418" s="1"/>
  <c r="O414"/>
  <c r="O415" s="1"/>
  <c r="N414"/>
  <c r="M414"/>
  <c r="L414"/>
  <c r="L415" s="1"/>
  <c r="Y415"/>
  <c r="Y418"/>
  <c r="O380"/>
  <c r="N380"/>
  <c r="M380"/>
  <c r="L380"/>
  <c r="O378"/>
  <c r="N378"/>
  <c r="M378"/>
  <c r="L378"/>
  <c r="O355"/>
  <c r="O356" s="1"/>
  <c r="N355"/>
  <c r="M355"/>
  <c r="M356" s="1"/>
  <c r="L355"/>
  <c r="L356" s="1"/>
  <c r="Y356"/>
  <c r="O318"/>
  <c r="N318"/>
  <c r="M318"/>
  <c r="L318"/>
  <c r="O317"/>
  <c r="N317"/>
  <c r="M317"/>
  <c r="L317"/>
  <c r="O316"/>
  <c r="N316"/>
  <c r="M316"/>
  <c r="L316"/>
  <c r="O281"/>
  <c r="N281"/>
  <c r="M281"/>
  <c r="L281"/>
  <c r="O268"/>
  <c r="N268"/>
  <c r="M268"/>
  <c r="L268"/>
  <c r="O267"/>
  <c r="N267"/>
  <c r="M267"/>
  <c r="L267"/>
  <c r="O261"/>
  <c r="N261"/>
  <c r="M261"/>
  <c r="L261"/>
  <c r="O251"/>
  <c r="N251"/>
  <c r="M251"/>
  <c r="L251"/>
  <c r="O242"/>
  <c r="N242"/>
  <c r="M242"/>
  <c r="L242"/>
  <c r="O235"/>
  <c r="N235"/>
  <c r="M235"/>
  <c r="L235"/>
  <c r="O197"/>
  <c r="N197"/>
  <c r="M197"/>
  <c r="L197"/>
  <c r="O73"/>
  <c r="N73"/>
  <c r="M73"/>
  <c r="L73"/>
  <c r="O39"/>
  <c r="N39"/>
  <c r="M39"/>
  <c r="L39"/>
  <c r="O38"/>
  <c r="N38"/>
  <c r="M38"/>
  <c r="L38"/>
  <c r="L40" s="1"/>
  <c r="O33"/>
  <c r="N33"/>
  <c r="M33"/>
  <c r="L33"/>
  <c r="O16"/>
  <c r="N16"/>
  <c r="M16"/>
  <c r="L16"/>
  <c r="O749"/>
  <c r="N749"/>
  <c r="M749"/>
  <c r="L749"/>
  <c r="O748"/>
  <c r="N748"/>
  <c r="M748"/>
  <c r="L748"/>
  <c r="O747"/>
  <c r="N747"/>
  <c r="M747"/>
  <c r="L747"/>
  <c r="O746"/>
  <c r="O750" s="1"/>
  <c r="N746"/>
  <c r="N750" s="1"/>
  <c r="M746"/>
  <c r="M750" s="1"/>
  <c r="L746"/>
  <c r="L750" s="1"/>
  <c r="O744"/>
  <c r="O745" s="1"/>
  <c r="N744"/>
  <c r="N745" s="1"/>
  <c r="M744"/>
  <c r="M745" s="1"/>
  <c r="L744"/>
  <c r="L745" s="1"/>
  <c r="AB15"/>
  <c r="X429"/>
  <c r="Y443"/>
  <c r="X595"/>
  <c r="O866"/>
  <c r="O867" s="1"/>
  <c r="N866"/>
  <c r="N867" s="1"/>
  <c r="M866"/>
  <c r="M867" s="1"/>
  <c r="L866"/>
  <c r="L867" s="1"/>
  <c r="Y867"/>
  <c r="O767"/>
  <c r="N767"/>
  <c r="M767"/>
  <c r="M768" s="1"/>
  <c r="L767"/>
  <c r="L768" s="1"/>
  <c r="O768"/>
  <c r="N768"/>
  <c r="Y768"/>
  <c r="O793"/>
  <c r="O794" s="1"/>
  <c r="N793"/>
  <c r="N794" s="1"/>
  <c r="M793"/>
  <c r="M794" s="1"/>
  <c r="L793"/>
  <c r="L794" s="1"/>
  <c r="Y794"/>
  <c r="O835"/>
  <c r="N835"/>
  <c r="M835"/>
  <c r="L835"/>
  <c r="O708"/>
  <c r="O709" s="1"/>
  <c r="N708"/>
  <c r="N709" s="1"/>
  <c r="M708"/>
  <c r="M709" s="1"/>
  <c r="L708"/>
  <c r="L709" s="1"/>
  <c r="Y709"/>
  <c r="O696"/>
  <c r="N696"/>
  <c r="M696"/>
  <c r="L696"/>
  <c r="Y685"/>
  <c r="O684"/>
  <c r="O685" s="1"/>
  <c r="N684"/>
  <c r="N685" s="1"/>
  <c r="M684"/>
  <c r="M685" s="1"/>
  <c r="L684"/>
  <c r="L685" s="1"/>
  <c r="O656"/>
  <c r="N656"/>
  <c r="M656"/>
  <c r="L656"/>
  <c r="O651"/>
  <c r="N651"/>
  <c r="M651"/>
  <c r="L651"/>
  <c r="O492"/>
  <c r="N492"/>
  <c r="M492"/>
  <c r="L492"/>
  <c r="O489"/>
  <c r="N489"/>
  <c r="M489"/>
  <c r="L489"/>
  <c r="O463"/>
  <c r="N463"/>
  <c r="M463"/>
  <c r="L463"/>
  <c r="O383"/>
  <c r="N383"/>
  <c r="M383"/>
  <c r="L383"/>
  <c r="O322"/>
  <c r="O323" s="1"/>
  <c r="N322"/>
  <c r="N323" s="1"/>
  <c r="M322"/>
  <c r="M323" s="1"/>
  <c r="L322"/>
  <c r="L323" s="1"/>
  <c r="O315"/>
  <c r="N315"/>
  <c r="M315"/>
  <c r="L315"/>
  <c r="O312"/>
  <c r="N312"/>
  <c r="M312"/>
  <c r="L312"/>
  <c r="O279"/>
  <c r="N279"/>
  <c r="M279"/>
  <c r="L279"/>
  <c r="O271"/>
  <c r="N271"/>
  <c r="M271"/>
  <c r="L271"/>
  <c r="O257"/>
  <c r="N257"/>
  <c r="M257"/>
  <c r="L257"/>
  <c r="O424"/>
  <c r="N424"/>
  <c r="M424"/>
  <c r="L424"/>
  <c r="O245"/>
  <c r="N245"/>
  <c r="M245"/>
  <c r="L245"/>
  <c r="O233"/>
  <c r="N233"/>
  <c r="M233"/>
  <c r="L233"/>
  <c r="O232"/>
  <c r="N232"/>
  <c r="M232"/>
  <c r="L232"/>
  <c r="O231"/>
  <c r="N231"/>
  <c r="M231"/>
  <c r="L231"/>
  <c r="O222"/>
  <c r="N222"/>
  <c r="M222"/>
  <c r="L222"/>
  <c r="O221"/>
  <c r="N221"/>
  <c r="M221"/>
  <c r="L221"/>
  <c r="O160"/>
  <c r="N160"/>
  <c r="M160"/>
  <c r="L160"/>
  <c r="O107"/>
  <c r="N107"/>
  <c r="N110" s="1"/>
  <c r="M107"/>
  <c r="M110" s="1"/>
  <c r="L107"/>
  <c r="L110" s="1"/>
  <c r="Y110"/>
  <c r="O98"/>
  <c r="N98"/>
  <c r="M98"/>
  <c r="L98"/>
  <c r="O95"/>
  <c r="N95"/>
  <c r="M95"/>
  <c r="L95"/>
  <c r="O76"/>
  <c r="N76"/>
  <c r="M76"/>
  <c r="L76"/>
  <c r="O68"/>
  <c r="N68"/>
  <c r="M68"/>
  <c r="L68"/>
  <c r="O66"/>
  <c r="N66"/>
  <c r="M66"/>
  <c r="L66"/>
  <c r="M40"/>
  <c r="O739"/>
  <c r="N739"/>
  <c r="M739"/>
  <c r="L739"/>
  <c r="O738"/>
  <c r="N738"/>
  <c r="M738"/>
  <c r="L738"/>
  <c r="L567"/>
  <c r="Y717"/>
  <c r="Y716"/>
  <c r="Y710"/>
  <c r="Y632"/>
  <c r="Y40"/>
  <c r="Y139"/>
  <c r="O138"/>
  <c r="N138"/>
  <c r="M138"/>
  <c r="L138"/>
  <c r="O134"/>
  <c r="O139" s="1"/>
  <c r="N134"/>
  <c r="M134"/>
  <c r="M139" s="1"/>
  <c r="L134"/>
  <c r="Y133"/>
  <c r="O132"/>
  <c r="N132"/>
  <c r="M132"/>
  <c r="L132"/>
  <c r="O129"/>
  <c r="O133" s="1"/>
  <c r="N129"/>
  <c r="N133" s="1"/>
  <c r="M129"/>
  <c r="M133" s="1"/>
  <c r="L129"/>
  <c r="Y128"/>
  <c r="Y112"/>
  <c r="O742"/>
  <c r="N742"/>
  <c r="M742"/>
  <c r="L742"/>
  <c r="O839"/>
  <c r="N839"/>
  <c r="M839"/>
  <c r="L839"/>
  <c r="O838"/>
  <c r="O840" s="1"/>
  <c r="N838"/>
  <c r="N840" s="1"/>
  <c r="M838"/>
  <c r="M840" s="1"/>
  <c r="L838"/>
  <c r="L840" s="1"/>
  <c r="Y840"/>
  <c r="O814"/>
  <c r="N814"/>
  <c r="M814"/>
  <c r="L814"/>
  <c r="O810"/>
  <c r="N810"/>
  <c r="N815" s="1"/>
  <c r="M810"/>
  <c r="M815" s="1"/>
  <c r="L810"/>
  <c r="Y815"/>
  <c r="O786"/>
  <c r="N786"/>
  <c r="M786"/>
  <c r="L786"/>
  <c r="O785"/>
  <c r="N785"/>
  <c r="M785"/>
  <c r="L785"/>
  <c r="O784"/>
  <c r="N784"/>
  <c r="M784"/>
  <c r="M787" s="1"/>
  <c r="L784"/>
  <c r="L787" s="1"/>
  <c r="Y787"/>
  <c r="O800"/>
  <c r="O801" s="1"/>
  <c r="N800"/>
  <c r="M800"/>
  <c r="M801" s="1"/>
  <c r="L800"/>
  <c r="L801" s="1"/>
  <c r="Y801"/>
  <c r="O798"/>
  <c r="N798"/>
  <c r="M798"/>
  <c r="L798"/>
  <c r="O797"/>
  <c r="O799" s="1"/>
  <c r="N797"/>
  <c r="M797"/>
  <c r="M799" s="1"/>
  <c r="L797"/>
  <c r="Y799"/>
  <c r="O820"/>
  <c r="O821" s="1"/>
  <c r="N820"/>
  <c r="N821" s="1"/>
  <c r="M820"/>
  <c r="M821" s="1"/>
  <c r="L820"/>
  <c r="L821" s="1"/>
  <c r="Y821"/>
  <c r="O804"/>
  <c r="N804"/>
  <c r="M804"/>
  <c r="L804"/>
  <c r="Y805"/>
  <c r="O808"/>
  <c r="N808"/>
  <c r="M808"/>
  <c r="L808"/>
  <c r="O807"/>
  <c r="O809" s="1"/>
  <c r="N807"/>
  <c r="N809" s="1"/>
  <c r="M807"/>
  <c r="M809" s="1"/>
  <c r="L807"/>
  <c r="L809" s="1"/>
  <c r="Y809"/>
  <c r="O789"/>
  <c r="N789"/>
  <c r="M789"/>
  <c r="L789"/>
  <c r="O606"/>
  <c r="N606"/>
  <c r="M606"/>
  <c r="L606"/>
  <c r="O605"/>
  <c r="N605"/>
  <c r="M605"/>
  <c r="L605"/>
  <c r="O604"/>
  <c r="N604"/>
  <c r="M604"/>
  <c r="M607" s="1"/>
  <c r="L604"/>
  <c r="L607" s="1"/>
  <c r="Y607"/>
  <c r="Y603"/>
  <c r="O602"/>
  <c r="O603" s="1"/>
  <c r="N602"/>
  <c r="N603" s="1"/>
  <c r="M602"/>
  <c r="M603" s="1"/>
  <c r="L602"/>
  <c r="L603" s="1"/>
  <c r="O698"/>
  <c r="O699" s="1"/>
  <c r="N698"/>
  <c r="N699" s="1"/>
  <c r="M698"/>
  <c r="M699" s="1"/>
  <c r="L698"/>
  <c r="L699" s="1"/>
  <c r="Y699"/>
  <c r="O665"/>
  <c r="O666" s="1"/>
  <c r="N665"/>
  <c r="N666" s="1"/>
  <c r="M665"/>
  <c r="M666" s="1"/>
  <c r="L665"/>
  <c r="L666" s="1"/>
  <c r="Y666"/>
  <c r="O567"/>
  <c r="N567"/>
  <c r="M567"/>
  <c r="O566"/>
  <c r="N566"/>
  <c r="M566"/>
  <c r="L566"/>
  <c r="O563"/>
  <c r="O564" s="1"/>
  <c r="N563"/>
  <c r="M563"/>
  <c r="M564" s="1"/>
  <c r="L563"/>
  <c r="L564" s="1"/>
  <c r="Y564"/>
  <c r="O561"/>
  <c r="N561"/>
  <c r="M561"/>
  <c r="L561"/>
  <c r="O551"/>
  <c r="N551"/>
  <c r="M551"/>
  <c r="L551"/>
  <c r="O550"/>
  <c r="O552" s="1"/>
  <c r="N550"/>
  <c r="N552" s="1"/>
  <c r="M550"/>
  <c r="M552" s="1"/>
  <c r="L550"/>
  <c r="L552" s="1"/>
  <c r="Y552"/>
  <c r="O544"/>
  <c r="N544"/>
  <c r="M544"/>
  <c r="L544"/>
  <c r="O524"/>
  <c r="N524"/>
  <c r="M524"/>
  <c r="L524"/>
  <c r="O523"/>
  <c r="N523"/>
  <c r="M523"/>
  <c r="L523"/>
  <c r="O466"/>
  <c r="N466"/>
  <c r="M466"/>
  <c r="L466"/>
  <c r="O412"/>
  <c r="N412"/>
  <c r="M412"/>
  <c r="L412"/>
  <c r="O411"/>
  <c r="N411"/>
  <c r="M411"/>
  <c r="L411"/>
  <c r="O405"/>
  <c r="N405"/>
  <c r="M405"/>
  <c r="L405"/>
  <c r="Y400"/>
  <c r="O396"/>
  <c r="O400" s="1"/>
  <c r="N396"/>
  <c r="N400" s="1"/>
  <c r="M396"/>
  <c r="M400" s="1"/>
  <c r="L396"/>
  <c r="L400" s="1"/>
  <c r="Y395"/>
  <c r="O394"/>
  <c r="N394"/>
  <c r="M394"/>
  <c r="L394"/>
  <c r="O393"/>
  <c r="N393"/>
  <c r="M393"/>
  <c r="L393"/>
  <c r="O392"/>
  <c r="N392"/>
  <c r="M392"/>
  <c r="L392"/>
  <c r="O391"/>
  <c r="N391"/>
  <c r="M391"/>
  <c r="L391"/>
  <c r="O390"/>
  <c r="N390"/>
  <c r="M390"/>
  <c r="L390"/>
  <c r="O389"/>
  <c r="N389"/>
  <c r="M389"/>
  <c r="L389"/>
  <c r="O388"/>
  <c r="N388"/>
  <c r="M388"/>
  <c r="L388"/>
  <c r="O387"/>
  <c r="N387"/>
  <c r="M387"/>
  <c r="L387"/>
  <c r="O386"/>
  <c r="N386"/>
  <c r="M386"/>
  <c r="L386"/>
  <c r="O385"/>
  <c r="N385"/>
  <c r="M385"/>
  <c r="L385"/>
  <c r="O361"/>
  <c r="N361"/>
  <c r="M361"/>
  <c r="L361"/>
  <c r="O314"/>
  <c r="N314"/>
  <c r="N319" s="1"/>
  <c r="M314"/>
  <c r="L314"/>
  <c r="Y319"/>
  <c r="P301"/>
  <c r="Q301"/>
  <c r="R301"/>
  <c r="L300"/>
  <c r="M300"/>
  <c r="N300"/>
  <c r="O300"/>
  <c r="O280"/>
  <c r="N280"/>
  <c r="M280"/>
  <c r="L280"/>
  <c r="O191"/>
  <c r="O192" s="1"/>
  <c r="N191"/>
  <c r="N192" s="1"/>
  <c r="M191"/>
  <c r="M192" s="1"/>
  <c r="L191"/>
  <c r="L192" s="1"/>
  <c r="Y192"/>
  <c r="V872" l="1"/>
  <c r="Z872" s="1"/>
  <c r="AA872" s="1"/>
  <c r="V873"/>
  <c r="Z873" s="1"/>
  <c r="AA873" s="1"/>
  <c r="V874"/>
  <c r="Z874" s="1"/>
  <c r="AA874" s="1"/>
  <c r="O787"/>
  <c r="V803"/>
  <c r="Z803" s="1"/>
  <c r="AA803" s="1"/>
  <c r="V865"/>
  <c r="Z865" s="1"/>
  <c r="AA865" s="1"/>
  <c r="V860"/>
  <c r="Z860" s="1"/>
  <c r="AA860" s="1"/>
  <c r="V859"/>
  <c r="Z859" s="1"/>
  <c r="AA859" s="1"/>
  <c r="V837"/>
  <c r="Z837" s="1"/>
  <c r="AA837" s="1"/>
  <c r="L133"/>
  <c r="L139"/>
  <c r="V43"/>
  <c r="Z43" s="1"/>
  <c r="AA43" s="1"/>
  <c r="V620"/>
  <c r="Z620" s="1"/>
  <c r="AA620" s="1"/>
  <c r="V833"/>
  <c r="Z833" s="1"/>
  <c r="AA833" s="1"/>
  <c r="V818"/>
  <c r="Z818" s="1"/>
  <c r="AA818" s="1"/>
  <c r="V628"/>
  <c r="Z628" s="1"/>
  <c r="AA628" s="1"/>
  <c r="V687"/>
  <c r="Z687" s="1"/>
  <c r="AA687" s="1"/>
  <c r="V730"/>
  <c r="Z730" s="1"/>
  <c r="AA730" s="1"/>
  <c r="V618"/>
  <c r="Z618" s="1"/>
  <c r="AA618" s="1"/>
  <c r="V732"/>
  <c r="Z732" s="1"/>
  <c r="AA732" s="1"/>
  <c r="V725"/>
  <c r="Z725" s="1"/>
  <c r="AA725" s="1"/>
  <c r="V668"/>
  <c r="Z668" s="1"/>
  <c r="AA668" s="1"/>
  <c r="V689"/>
  <c r="Z689" s="1"/>
  <c r="AA689" s="1"/>
  <c r="L815"/>
  <c r="O815"/>
  <c r="O110"/>
  <c r="M415"/>
  <c r="L319"/>
  <c r="V826"/>
  <c r="Z826" s="1"/>
  <c r="AA826" s="1"/>
  <c r="V641"/>
  <c r="Z641" s="1"/>
  <c r="AA641" s="1"/>
  <c r="V643"/>
  <c r="Z643" s="1"/>
  <c r="AA643" s="1"/>
  <c r="V625"/>
  <c r="Z625" s="1"/>
  <c r="AA625" s="1"/>
  <c r="N415"/>
  <c r="V415" s="1"/>
  <c r="Z415" s="1"/>
  <c r="AA415" s="1"/>
  <c r="M319"/>
  <c r="V418"/>
  <c r="Z418" s="1"/>
  <c r="AA418" s="1"/>
  <c r="N40"/>
  <c r="O319"/>
  <c r="N356"/>
  <c r="V356" s="1"/>
  <c r="Z356" s="1"/>
  <c r="AA356" s="1"/>
  <c r="O40"/>
  <c r="N787"/>
  <c r="V867"/>
  <c r="Z867" s="1"/>
  <c r="AA867" s="1"/>
  <c r="V768"/>
  <c r="Z768" s="1"/>
  <c r="AA768" s="1"/>
  <c r="V794"/>
  <c r="Z794" s="1"/>
  <c r="AA794" s="1"/>
  <c r="N395"/>
  <c r="N799"/>
  <c r="O395"/>
  <c r="V709"/>
  <c r="Z709" s="1"/>
  <c r="AA709" s="1"/>
  <c r="V685"/>
  <c r="Z685" s="1"/>
  <c r="AA685" s="1"/>
  <c r="L395"/>
  <c r="O607"/>
  <c r="M395"/>
  <c r="N139"/>
  <c r="V110"/>
  <c r="Z110" s="1"/>
  <c r="AA110" s="1"/>
  <c r="O805"/>
  <c r="M805"/>
  <c r="N607"/>
  <c r="L805"/>
  <c r="N805"/>
  <c r="N801"/>
  <c r="L799"/>
  <c r="N564"/>
  <c r="O166"/>
  <c r="N166"/>
  <c r="M166"/>
  <c r="L166"/>
  <c r="O93"/>
  <c r="N93"/>
  <c r="M93"/>
  <c r="L93"/>
  <c r="Y93"/>
  <c r="Y638"/>
  <c r="O637"/>
  <c r="O638" s="1"/>
  <c r="N637"/>
  <c r="N638" s="1"/>
  <c r="M637"/>
  <c r="M638" s="1"/>
  <c r="L637"/>
  <c r="L638" s="1"/>
  <c r="O30"/>
  <c r="N30"/>
  <c r="V30" s="1"/>
  <c r="M30"/>
  <c r="L30"/>
  <c r="Y30"/>
  <c r="O419"/>
  <c r="O420" s="1"/>
  <c r="N419"/>
  <c r="N420" s="1"/>
  <c r="M419"/>
  <c r="M420" s="1"/>
  <c r="L419"/>
  <c r="L420" s="1"/>
  <c r="Y420"/>
  <c r="O375"/>
  <c r="O376" s="1"/>
  <c r="N375"/>
  <c r="N376" s="1"/>
  <c r="M375"/>
  <c r="M376" s="1"/>
  <c r="L375"/>
  <c r="L376" s="1"/>
  <c r="Y376"/>
  <c r="O364"/>
  <c r="N364"/>
  <c r="M364"/>
  <c r="L364"/>
  <c r="O358"/>
  <c r="N358"/>
  <c r="M358"/>
  <c r="L358"/>
  <c r="O350"/>
  <c r="N350"/>
  <c r="M350"/>
  <c r="L350"/>
  <c r="O346"/>
  <c r="N346"/>
  <c r="M346"/>
  <c r="L346"/>
  <c r="O345"/>
  <c r="O347" s="1"/>
  <c r="N345"/>
  <c r="N347" s="1"/>
  <c r="M345"/>
  <c r="M347" s="1"/>
  <c r="L345"/>
  <c r="L347" s="1"/>
  <c r="Y347"/>
  <c r="O339"/>
  <c r="N339"/>
  <c r="M339"/>
  <c r="L339"/>
  <c r="O327"/>
  <c r="N327"/>
  <c r="M327"/>
  <c r="L327"/>
  <c r="O326"/>
  <c r="N326"/>
  <c r="M326"/>
  <c r="L326"/>
  <c r="Y328"/>
  <c r="O254"/>
  <c r="N254"/>
  <c r="M254"/>
  <c r="L254"/>
  <c r="O249"/>
  <c r="O252" s="1"/>
  <c r="N249"/>
  <c r="N252" s="1"/>
  <c r="M249"/>
  <c r="M252" s="1"/>
  <c r="L249"/>
  <c r="L252" s="1"/>
  <c r="Y252"/>
  <c r="O241"/>
  <c r="O243" s="1"/>
  <c r="N241"/>
  <c r="N243" s="1"/>
  <c r="M241"/>
  <c r="M243" s="1"/>
  <c r="L241"/>
  <c r="L243" s="1"/>
  <c r="Y243"/>
  <c r="O212"/>
  <c r="N212"/>
  <c r="M212"/>
  <c r="L212"/>
  <c r="O209"/>
  <c r="N209"/>
  <c r="M209"/>
  <c r="L209"/>
  <c r="O202"/>
  <c r="N202"/>
  <c r="M202"/>
  <c r="L202"/>
  <c r="O199"/>
  <c r="N199"/>
  <c r="M199"/>
  <c r="L199"/>
  <c r="Y200"/>
  <c r="O194"/>
  <c r="N194"/>
  <c r="M194"/>
  <c r="L194"/>
  <c r="O193"/>
  <c r="N193"/>
  <c r="M193"/>
  <c r="L193"/>
  <c r="Y195"/>
  <c r="O185"/>
  <c r="N185"/>
  <c r="M185"/>
  <c r="L185"/>
  <c r="O175"/>
  <c r="O176" s="1"/>
  <c r="N175"/>
  <c r="N176" s="1"/>
  <c r="M175"/>
  <c r="M176" s="1"/>
  <c r="L175"/>
  <c r="L176" s="1"/>
  <c r="Y176"/>
  <c r="O163"/>
  <c r="N163"/>
  <c r="M163"/>
  <c r="L163"/>
  <c r="O146"/>
  <c r="N146"/>
  <c r="M146"/>
  <c r="L146"/>
  <c r="O143"/>
  <c r="N143"/>
  <c r="M143"/>
  <c r="L143"/>
  <c r="M200" l="1"/>
  <c r="M328"/>
  <c r="O200"/>
  <c r="N200"/>
  <c r="L328"/>
  <c r="L200"/>
  <c r="O328"/>
  <c r="L195"/>
  <c r="N328"/>
  <c r="M195"/>
  <c r="N195"/>
  <c r="O195"/>
  <c r="O116"/>
  <c r="N116"/>
  <c r="M116"/>
  <c r="L116"/>
  <c r="Y117"/>
  <c r="O114"/>
  <c r="N114"/>
  <c r="M114"/>
  <c r="L114"/>
  <c r="O113"/>
  <c r="O115" s="1"/>
  <c r="N113"/>
  <c r="M113"/>
  <c r="L113"/>
  <c r="L115" s="1"/>
  <c r="Y115"/>
  <c r="O62"/>
  <c r="N62"/>
  <c r="M62"/>
  <c r="L62"/>
  <c r="Y657"/>
  <c r="O655"/>
  <c r="O657" s="1"/>
  <c r="N655"/>
  <c r="N657" s="1"/>
  <c r="M655"/>
  <c r="M657" s="1"/>
  <c r="L655"/>
  <c r="L657" s="1"/>
  <c r="Y654"/>
  <c r="O653"/>
  <c r="O654" s="1"/>
  <c r="N653"/>
  <c r="N654" s="1"/>
  <c r="M653"/>
  <c r="M654" s="1"/>
  <c r="L653"/>
  <c r="L654" s="1"/>
  <c r="O635"/>
  <c r="O636" s="1"/>
  <c r="N635"/>
  <c r="N636" s="1"/>
  <c r="M635"/>
  <c r="M636" s="1"/>
  <c r="L635"/>
  <c r="L636" s="1"/>
  <c r="Y636"/>
  <c r="Y697"/>
  <c r="O695"/>
  <c r="O697" s="1"/>
  <c r="N695"/>
  <c r="N697" s="1"/>
  <c r="M695"/>
  <c r="M697" s="1"/>
  <c r="L695"/>
  <c r="L697" s="1"/>
  <c r="Y675"/>
  <c r="O674"/>
  <c r="O675" s="1"/>
  <c r="N674"/>
  <c r="N675" s="1"/>
  <c r="M674"/>
  <c r="M675" s="1"/>
  <c r="L674"/>
  <c r="L675" s="1"/>
  <c r="Y652"/>
  <c r="O650"/>
  <c r="O652" s="1"/>
  <c r="N650"/>
  <c r="N652" s="1"/>
  <c r="M650"/>
  <c r="M652" s="1"/>
  <c r="L650"/>
  <c r="L652" s="1"/>
  <c r="Y634"/>
  <c r="O633"/>
  <c r="O634" s="1"/>
  <c r="N633"/>
  <c r="N634" s="1"/>
  <c r="M633"/>
  <c r="M634" s="1"/>
  <c r="L633"/>
  <c r="L634" s="1"/>
  <c r="O578"/>
  <c r="N578"/>
  <c r="M578"/>
  <c r="L578"/>
  <c r="O575"/>
  <c r="N575"/>
  <c r="M575"/>
  <c r="L575"/>
  <c r="O574"/>
  <c r="N574"/>
  <c r="M574"/>
  <c r="L574"/>
  <c r="Y576"/>
  <c r="L572"/>
  <c r="M572"/>
  <c r="N572"/>
  <c r="O572"/>
  <c r="O560"/>
  <c r="O562" s="1"/>
  <c r="N560"/>
  <c r="N562" s="1"/>
  <c r="M560"/>
  <c r="M562" s="1"/>
  <c r="L560"/>
  <c r="L562" s="1"/>
  <c r="Y562"/>
  <c r="L530"/>
  <c r="M530"/>
  <c r="N530"/>
  <c r="O530"/>
  <c r="O516"/>
  <c r="O517" s="1"/>
  <c r="N516"/>
  <c r="N517" s="1"/>
  <c r="M516"/>
  <c r="M517" s="1"/>
  <c r="L516"/>
  <c r="L517" s="1"/>
  <c r="Y517"/>
  <c r="L518"/>
  <c r="O510"/>
  <c r="N510"/>
  <c r="M510"/>
  <c r="L510"/>
  <c r="O507"/>
  <c r="N507"/>
  <c r="M507"/>
  <c r="L507"/>
  <c r="O503"/>
  <c r="N503"/>
  <c r="M503"/>
  <c r="L503"/>
  <c r="Y505"/>
  <c r="O504"/>
  <c r="N504"/>
  <c r="M504"/>
  <c r="L504"/>
  <c r="O472"/>
  <c r="O473" s="1"/>
  <c r="N472"/>
  <c r="N473" s="1"/>
  <c r="M472"/>
  <c r="M473" s="1"/>
  <c r="L472"/>
  <c r="L473" s="1"/>
  <c r="Y473"/>
  <c r="O470"/>
  <c r="O471" s="1"/>
  <c r="N470"/>
  <c r="N471" s="1"/>
  <c r="M470"/>
  <c r="M471" s="1"/>
  <c r="L470"/>
  <c r="L471" s="1"/>
  <c r="Y471"/>
  <c r="O468"/>
  <c r="O469" s="1"/>
  <c r="N468"/>
  <c r="M468"/>
  <c r="L468"/>
  <c r="Y469"/>
  <c r="Y461"/>
  <c r="O460"/>
  <c r="N460"/>
  <c r="M460"/>
  <c r="L460"/>
  <c r="O459"/>
  <c r="N459"/>
  <c r="M459"/>
  <c r="L459"/>
  <c r="L457"/>
  <c r="M457"/>
  <c r="N457"/>
  <c r="O457"/>
  <c r="L448"/>
  <c r="M448"/>
  <c r="N448"/>
  <c r="O448"/>
  <c r="L445"/>
  <c r="M445"/>
  <c r="N445"/>
  <c r="O445"/>
  <c r="M461" l="1"/>
  <c r="L576"/>
  <c r="M505"/>
  <c r="O505"/>
  <c r="N505"/>
  <c r="L469"/>
  <c r="N461"/>
  <c r="L461"/>
  <c r="N115"/>
  <c r="N117" s="1"/>
  <c r="M469"/>
  <c r="M576"/>
  <c r="O576"/>
  <c r="O117"/>
  <c r="N469"/>
  <c r="L117"/>
  <c r="O461"/>
  <c r="M115"/>
  <c r="M117" s="1"/>
  <c r="L505"/>
  <c r="N576"/>
  <c r="O753"/>
  <c r="O754" s="1"/>
  <c r="N753"/>
  <c r="N754" s="1"/>
  <c r="M753"/>
  <c r="M754" s="1"/>
  <c r="L753"/>
  <c r="L754" s="1"/>
  <c r="Y754"/>
  <c r="O31"/>
  <c r="N31"/>
  <c r="M31"/>
  <c r="L31"/>
  <c r="Y34"/>
  <c r="O32"/>
  <c r="N32"/>
  <c r="M32"/>
  <c r="L32"/>
  <c r="O15"/>
  <c r="O17" s="1"/>
  <c r="N15"/>
  <c r="N17" s="1"/>
  <c r="M15"/>
  <c r="M17" s="1"/>
  <c r="L15"/>
  <c r="L17" s="1"/>
  <c r="Y17"/>
  <c r="O611"/>
  <c r="O612" s="1"/>
  <c r="N611"/>
  <c r="N612" s="1"/>
  <c r="M611"/>
  <c r="M612" s="1"/>
  <c r="L611"/>
  <c r="Y612"/>
  <c r="L152"/>
  <c r="L153" s="1"/>
  <c r="M152"/>
  <c r="M153" s="1"/>
  <c r="N152"/>
  <c r="N153" s="1"/>
  <c r="O152"/>
  <c r="O153" s="1"/>
  <c r="Y153"/>
  <c r="L154"/>
  <c r="M154"/>
  <c r="N154"/>
  <c r="O154"/>
  <c r="O421"/>
  <c r="O422" s="1"/>
  <c r="N421"/>
  <c r="N422" s="1"/>
  <c r="M421"/>
  <c r="M422" s="1"/>
  <c r="L421"/>
  <c r="L422" s="1"/>
  <c r="Y422"/>
  <c r="O408"/>
  <c r="N408"/>
  <c r="M408"/>
  <c r="L408"/>
  <c r="Y313"/>
  <c r="O311"/>
  <c r="O313" s="1"/>
  <c r="N311"/>
  <c r="N313" s="1"/>
  <c r="M311"/>
  <c r="M313" s="1"/>
  <c r="L311"/>
  <c r="L313" s="1"/>
  <c r="O309"/>
  <c r="N309"/>
  <c r="M309"/>
  <c r="L309"/>
  <c r="O308"/>
  <c r="O310" s="1"/>
  <c r="N308"/>
  <c r="M308"/>
  <c r="M310" s="1"/>
  <c r="L308"/>
  <c r="L310" s="1"/>
  <c r="Y310"/>
  <c r="O290"/>
  <c r="N290"/>
  <c r="M290"/>
  <c r="L290"/>
  <c r="Y292"/>
  <c r="O291"/>
  <c r="N291"/>
  <c r="M291"/>
  <c r="L291"/>
  <c r="O288"/>
  <c r="N288"/>
  <c r="M288"/>
  <c r="L288"/>
  <c r="O287"/>
  <c r="N287"/>
  <c r="M287"/>
  <c r="L287"/>
  <c r="O286"/>
  <c r="N286"/>
  <c r="M286"/>
  <c r="L286"/>
  <c r="O285"/>
  <c r="N285"/>
  <c r="M285"/>
  <c r="L285"/>
  <c r="O284"/>
  <c r="N284"/>
  <c r="M284"/>
  <c r="L284"/>
  <c r="O273"/>
  <c r="O274" s="1"/>
  <c r="N273"/>
  <c r="N274" s="1"/>
  <c r="M273"/>
  <c r="M274" s="1"/>
  <c r="L273"/>
  <c r="L274" s="1"/>
  <c r="Y274"/>
  <c r="L264"/>
  <c r="M264"/>
  <c r="N264"/>
  <c r="O264"/>
  <c r="L260"/>
  <c r="M260"/>
  <c r="N260"/>
  <c r="O260"/>
  <c r="O247"/>
  <c r="O248" s="1"/>
  <c r="N247"/>
  <c r="N248" s="1"/>
  <c r="M247"/>
  <c r="M248" s="1"/>
  <c r="L247"/>
  <c r="L248" s="1"/>
  <c r="Y248"/>
  <c r="L230"/>
  <c r="M230"/>
  <c r="N230"/>
  <c r="O230"/>
  <c r="L234"/>
  <c r="M234"/>
  <c r="N234"/>
  <c r="O234"/>
  <c r="O157"/>
  <c r="N157"/>
  <c r="M157"/>
  <c r="L157"/>
  <c r="O150"/>
  <c r="O151" s="1"/>
  <c r="N150"/>
  <c r="N151" s="1"/>
  <c r="M150"/>
  <c r="M151" s="1"/>
  <c r="L150"/>
  <c r="L151" s="1"/>
  <c r="Y151"/>
  <c r="O145"/>
  <c r="N145"/>
  <c r="M145"/>
  <c r="L145"/>
  <c r="Y147"/>
  <c r="L81"/>
  <c r="M81"/>
  <c r="N81"/>
  <c r="O81"/>
  <c r="L85"/>
  <c r="M85"/>
  <c r="N85"/>
  <c r="O85"/>
  <c r="O53"/>
  <c r="O54" s="1"/>
  <c r="N53"/>
  <c r="N54" s="1"/>
  <c r="M53"/>
  <c r="L53"/>
  <c r="L54" s="1"/>
  <c r="Y54"/>
  <c r="P50"/>
  <c r="Q50"/>
  <c r="R50"/>
  <c r="L49"/>
  <c r="M49"/>
  <c r="N49"/>
  <c r="O49"/>
  <c r="L46"/>
  <c r="M46"/>
  <c r="N46"/>
  <c r="O46"/>
  <c r="O676"/>
  <c r="O677" s="1"/>
  <c r="N676"/>
  <c r="N677" s="1"/>
  <c r="M676"/>
  <c r="M677" s="1"/>
  <c r="L676"/>
  <c r="L677" s="1"/>
  <c r="Y677"/>
  <c r="Y559"/>
  <c r="O558"/>
  <c r="N558"/>
  <c r="M558"/>
  <c r="L558"/>
  <c r="O557"/>
  <c r="O559" s="1"/>
  <c r="N557"/>
  <c r="N559" s="1"/>
  <c r="M557"/>
  <c r="M559" s="1"/>
  <c r="L557"/>
  <c r="O555"/>
  <c r="O556" s="1"/>
  <c r="N555"/>
  <c r="N556" s="1"/>
  <c r="M555"/>
  <c r="M556" s="1"/>
  <c r="L555"/>
  <c r="L556" s="1"/>
  <c r="Y556"/>
  <c r="Y498"/>
  <c r="O496"/>
  <c r="N496"/>
  <c r="M496"/>
  <c r="L496"/>
  <c r="O497"/>
  <c r="N497"/>
  <c r="M497"/>
  <c r="L497"/>
  <c r="O462"/>
  <c r="O464" s="1"/>
  <c r="N462"/>
  <c r="N464" s="1"/>
  <c r="M462"/>
  <c r="M464" s="1"/>
  <c r="L462"/>
  <c r="L464" s="1"/>
  <c r="Y464"/>
  <c r="Y446"/>
  <c r="O444"/>
  <c r="O446" s="1"/>
  <c r="N444"/>
  <c r="N446" s="1"/>
  <c r="M444"/>
  <c r="M446" s="1"/>
  <c r="L444"/>
  <c r="L446" s="1"/>
  <c r="Y438"/>
  <c r="O437"/>
  <c r="O438" s="1"/>
  <c r="N437"/>
  <c r="N438" s="1"/>
  <c r="M437"/>
  <c r="M438" s="1"/>
  <c r="L437"/>
  <c r="L438" s="1"/>
  <c r="O435"/>
  <c r="N435"/>
  <c r="M435"/>
  <c r="L435"/>
  <c r="O727"/>
  <c r="O728" s="1"/>
  <c r="N727"/>
  <c r="N728" s="1"/>
  <c r="M727"/>
  <c r="M728" s="1"/>
  <c r="L727"/>
  <c r="L728" s="1"/>
  <c r="Y728"/>
  <c r="O427"/>
  <c r="O428" s="1"/>
  <c r="N427"/>
  <c r="N428" s="1"/>
  <c r="M427"/>
  <c r="M428" s="1"/>
  <c r="L427"/>
  <c r="L428" s="1"/>
  <c r="Y428"/>
  <c r="O741"/>
  <c r="O743" s="1"/>
  <c r="N741"/>
  <c r="N743" s="1"/>
  <c r="M741"/>
  <c r="M743" s="1"/>
  <c r="L741"/>
  <c r="L743" s="1"/>
  <c r="Y743"/>
  <c r="O740"/>
  <c r="N740"/>
  <c r="M740"/>
  <c r="L740"/>
  <c r="Y740"/>
  <c r="Y37"/>
  <c r="O25"/>
  <c r="O26" s="1"/>
  <c r="N25"/>
  <c r="N26" s="1"/>
  <c r="V26" s="1"/>
  <c r="M25"/>
  <c r="M26" s="1"/>
  <c r="L25"/>
  <c r="L26" s="1"/>
  <c r="Y26"/>
  <c r="L407"/>
  <c r="O407"/>
  <c r="N407"/>
  <c r="M407"/>
  <c r="L369"/>
  <c r="N122"/>
  <c r="N123" s="1"/>
  <c r="Y409"/>
  <c r="O401"/>
  <c r="O402" s="1"/>
  <c r="N401"/>
  <c r="N402" s="1"/>
  <c r="M401"/>
  <c r="M402" s="1"/>
  <c r="L401"/>
  <c r="L402" s="1"/>
  <c r="Y402"/>
  <c r="O382"/>
  <c r="O384" s="1"/>
  <c r="N382"/>
  <c r="N384" s="1"/>
  <c r="M382"/>
  <c r="M384" s="1"/>
  <c r="L382"/>
  <c r="L384" s="1"/>
  <c r="Y384"/>
  <c r="O377"/>
  <c r="O381" s="1"/>
  <c r="N377"/>
  <c r="N381" s="1"/>
  <c r="M377"/>
  <c r="M381" s="1"/>
  <c r="L377"/>
  <c r="L381" s="1"/>
  <c r="Y381"/>
  <c r="O353"/>
  <c r="N353"/>
  <c r="M353"/>
  <c r="L353"/>
  <c r="O352"/>
  <c r="N352"/>
  <c r="N354" s="1"/>
  <c r="M352"/>
  <c r="L352"/>
  <c r="L354" s="1"/>
  <c r="Y354"/>
  <c r="O349"/>
  <c r="O351" s="1"/>
  <c r="N349"/>
  <c r="N351" s="1"/>
  <c r="M349"/>
  <c r="M351" s="1"/>
  <c r="L349"/>
  <c r="L351" s="1"/>
  <c r="Y351"/>
  <c r="O343"/>
  <c r="O344" s="1"/>
  <c r="N343"/>
  <c r="N344" s="1"/>
  <c r="M343"/>
  <c r="M344" s="1"/>
  <c r="L343"/>
  <c r="L344" s="1"/>
  <c r="Y344"/>
  <c r="P347"/>
  <c r="P351" s="1"/>
  <c r="P354" s="1"/>
  <c r="Q347"/>
  <c r="Q351" s="1"/>
  <c r="Q354" s="1"/>
  <c r="R347"/>
  <c r="R351" s="1"/>
  <c r="R354" s="1"/>
  <c r="O341"/>
  <c r="O342" s="1"/>
  <c r="N341"/>
  <c r="N342" s="1"/>
  <c r="M341"/>
  <c r="M342" s="1"/>
  <c r="L341"/>
  <c r="L342" s="1"/>
  <c r="Y342"/>
  <c r="O338"/>
  <c r="O340" s="1"/>
  <c r="N338"/>
  <c r="N340" s="1"/>
  <c r="M338"/>
  <c r="M340" s="1"/>
  <c r="L338"/>
  <c r="L340" s="1"/>
  <c r="Y340"/>
  <c r="O333"/>
  <c r="O334" s="1"/>
  <c r="N333"/>
  <c r="N334" s="1"/>
  <c r="M333"/>
  <c r="M334" s="1"/>
  <c r="L333"/>
  <c r="L334" s="1"/>
  <c r="Y334"/>
  <c r="O299"/>
  <c r="O301" s="1"/>
  <c r="N299"/>
  <c r="N301" s="1"/>
  <c r="M299"/>
  <c r="M301" s="1"/>
  <c r="L299"/>
  <c r="L301" s="1"/>
  <c r="Y301"/>
  <c r="O297"/>
  <c r="O298" s="1"/>
  <c r="N297"/>
  <c r="N298" s="1"/>
  <c r="M297"/>
  <c r="M298" s="1"/>
  <c r="L297"/>
  <c r="L298" s="1"/>
  <c r="Y298"/>
  <c r="O270"/>
  <c r="O272" s="1"/>
  <c r="N270"/>
  <c r="N272" s="1"/>
  <c r="M270"/>
  <c r="M272" s="1"/>
  <c r="L270"/>
  <c r="L272" s="1"/>
  <c r="Y272"/>
  <c r="O423"/>
  <c r="O426" s="1"/>
  <c r="N423"/>
  <c r="N426" s="1"/>
  <c r="M423"/>
  <c r="M426" s="1"/>
  <c r="L423"/>
  <c r="L426" s="1"/>
  <c r="Y426"/>
  <c r="O226"/>
  <c r="O227" s="1"/>
  <c r="N226"/>
  <c r="M226"/>
  <c r="L226"/>
  <c r="Y227"/>
  <c r="O220"/>
  <c r="O223" s="1"/>
  <c r="N220"/>
  <c r="N223" s="1"/>
  <c r="M220"/>
  <c r="M223" s="1"/>
  <c r="L220"/>
  <c r="L223" s="1"/>
  <c r="Y223"/>
  <c r="O218"/>
  <c r="O219" s="1"/>
  <c r="N218"/>
  <c r="N219" s="1"/>
  <c r="M218"/>
  <c r="M219" s="1"/>
  <c r="L218"/>
  <c r="L219" s="1"/>
  <c r="Y219"/>
  <c r="O216"/>
  <c r="O217" s="1"/>
  <c r="N216"/>
  <c r="N217" s="1"/>
  <c r="M216"/>
  <c r="M217" s="1"/>
  <c r="L216"/>
  <c r="L217" s="1"/>
  <c r="Y217"/>
  <c r="O211"/>
  <c r="O213" s="1"/>
  <c r="N211"/>
  <c r="N213" s="1"/>
  <c r="M211"/>
  <c r="M213" s="1"/>
  <c r="L211"/>
  <c r="L213" s="1"/>
  <c r="Y213"/>
  <c r="O173"/>
  <c r="O174" s="1"/>
  <c r="N173"/>
  <c r="M173"/>
  <c r="L173"/>
  <c r="Y174"/>
  <c r="O97"/>
  <c r="O99" s="1"/>
  <c r="N97"/>
  <c r="N99" s="1"/>
  <c r="M97"/>
  <c r="M99" s="1"/>
  <c r="L97"/>
  <c r="L99" s="1"/>
  <c r="Y99"/>
  <c r="Y50"/>
  <c r="O48"/>
  <c r="N48"/>
  <c r="M48"/>
  <c r="L48"/>
  <c r="Y707"/>
  <c r="O706"/>
  <c r="O707" s="1"/>
  <c r="N706"/>
  <c r="N707" s="1"/>
  <c r="M706"/>
  <c r="M707" s="1"/>
  <c r="L706"/>
  <c r="L707" s="1"/>
  <c r="O704"/>
  <c r="O705" s="1"/>
  <c r="N704"/>
  <c r="N705" s="1"/>
  <c r="M704"/>
  <c r="M705" s="1"/>
  <c r="L704"/>
  <c r="L705" s="1"/>
  <c r="Y705"/>
  <c r="L169"/>
  <c r="M169"/>
  <c r="N169"/>
  <c r="O169"/>
  <c r="O159"/>
  <c r="O161" s="1"/>
  <c r="N159"/>
  <c r="N161" s="1"/>
  <c r="M159"/>
  <c r="M161" s="1"/>
  <c r="L159"/>
  <c r="L161" s="1"/>
  <c r="Y161"/>
  <c r="O124"/>
  <c r="O125" s="1"/>
  <c r="N124"/>
  <c r="N125" s="1"/>
  <c r="M124"/>
  <c r="M125" s="1"/>
  <c r="L124"/>
  <c r="L125" s="1"/>
  <c r="Y125"/>
  <c r="O122"/>
  <c r="O123" s="1"/>
  <c r="M122"/>
  <c r="M123" s="1"/>
  <c r="L122"/>
  <c r="L123" s="1"/>
  <c r="Y123"/>
  <c r="L120"/>
  <c r="M120"/>
  <c r="N120"/>
  <c r="O120"/>
  <c r="O104"/>
  <c r="O106" s="1"/>
  <c r="N104"/>
  <c r="N106" s="1"/>
  <c r="M104"/>
  <c r="M106" s="1"/>
  <c r="L104"/>
  <c r="L106" s="1"/>
  <c r="Y106"/>
  <c r="Y760"/>
  <c r="O759"/>
  <c r="O760" s="1"/>
  <c r="N759"/>
  <c r="N760" s="1"/>
  <c r="M759"/>
  <c r="M760" s="1"/>
  <c r="L759"/>
  <c r="Y721"/>
  <c r="O720"/>
  <c r="N720"/>
  <c r="M720"/>
  <c r="L720"/>
  <c r="Y649"/>
  <c r="O648"/>
  <c r="O649" s="1"/>
  <c r="N648"/>
  <c r="N649" s="1"/>
  <c r="M648"/>
  <c r="M649" s="1"/>
  <c r="L648"/>
  <c r="L649" s="1"/>
  <c r="Y647"/>
  <c r="O646"/>
  <c r="O647" s="1"/>
  <c r="N646"/>
  <c r="N647" s="1"/>
  <c r="M646"/>
  <c r="M647" s="1"/>
  <c r="L646"/>
  <c r="L647" s="1"/>
  <c r="Y645"/>
  <c r="O644"/>
  <c r="O645" s="1"/>
  <c r="N644"/>
  <c r="N645" s="1"/>
  <c r="M644"/>
  <c r="M645" s="1"/>
  <c r="L644"/>
  <c r="L645" s="1"/>
  <c r="Y587"/>
  <c r="O586"/>
  <c r="O587" s="1"/>
  <c r="N586"/>
  <c r="N587" s="1"/>
  <c r="M586"/>
  <c r="M587" s="1"/>
  <c r="L586"/>
  <c r="L587" s="1"/>
  <c r="Y585"/>
  <c r="O584"/>
  <c r="O585" s="1"/>
  <c r="N584"/>
  <c r="N585" s="1"/>
  <c r="M584"/>
  <c r="M585" s="1"/>
  <c r="L584"/>
  <c r="L585" s="1"/>
  <c r="Y583"/>
  <c r="O582"/>
  <c r="O583" s="1"/>
  <c r="N582"/>
  <c r="N583" s="1"/>
  <c r="M582"/>
  <c r="M583" s="1"/>
  <c r="L582"/>
  <c r="L583" s="1"/>
  <c r="Y573"/>
  <c r="O571"/>
  <c r="O573" s="1"/>
  <c r="N571"/>
  <c r="N573" s="1"/>
  <c r="M571"/>
  <c r="M573" s="1"/>
  <c r="L571"/>
  <c r="L573" s="1"/>
  <c r="Y570"/>
  <c r="O569"/>
  <c r="O570" s="1"/>
  <c r="N569"/>
  <c r="N570" s="1"/>
  <c r="M569"/>
  <c r="M570" s="1"/>
  <c r="L569"/>
  <c r="L570" s="1"/>
  <c r="Y549"/>
  <c r="O546"/>
  <c r="O549" s="1"/>
  <c r="N546"/>
  <c r="N549" s="1"/>
  <c r="M546"/>
  <c r="M549" s="1"/>
  <c r="L546"/>
  <c r="L549" s="1"/>
  <c r="Y542"/>
  <c r="O541"/>
  <c r="O542" s="1"/>
  <c r="N541"/>
  <c r="N542" s="1"/>
  <c r="M541"/>
  <c r="M542" s="1"/>
  <c r="L541"/>
  <c r="L542" s="1"/>
  <c r="Y521"/>
  <c r="O520"/>
  <c r="O521" s="1"/>
  <c r="N520"/>
  <c r="N521" s="1"/>
  <c r="M520"/>
  <c r="M521" s="1"/>
  <c r="L520"/>
  <c r="L521" s="1"/>
  <c r="Y519"/>
  <c r="O518"/>
  <c r="O519" s="1"/>
  <c r="N518"/>
  <c r="N519" s="1"/>
  <c r="M518"/>
  <c r="M519" s="1"/>
  <c r="L519"/>
  <c r="Y515"/>
  <c r="O514"/>
  <c r="O515" s="1"/>
  <c r="N514"/>
  <c r="N515" s="1"/>
  <c r="M514"/>
  <c r="M515" s="1"/>
  <c r="L514"/>
  <c r="L515" s="1"/>
  <c r="Y513"/>
  <c r="O512"/>
  <c r="O513" s="1"/>
  <c r="N512"/>
  <c r="N513" s="1"/>
  <c r="M512"/>
  <c r="M513" s="1"/>
  <c r="L512"/>
  <c r="L513" s="1"/>
  <c r="Y495"/>
  <c r="O494"/>
  <c r="O495" s="1"/>
  <c r="N494"/>
  <c r="N495" s="1"/>
  <c r="M494"/>
  <c r="M495" s="1"/>
  <c r="L494"/>
  <c r="L495" s="1"/>
  <c r="Y490"/>
  <c r="O488"/>
  <c r="O490" s="1"/>
  <c r="N488"/>
  <c r="N490" s="1"/>
  <c r="M488"/>
  <c r="M490" s="1"/>
  <c r="L488"/>
  <c r="L490" s="1"/>
  <c r="Y487"/>
  <c r="O486"/>
  <c r="O487" s="1"/>
  <c r="N486"/>
  <c r="N487" s="1"/>
  <c r="M486"/>
  <c r="M487" s="1"/>
  <c r="L486"/>
  <c r="L487" s="1"/>
  <c r="Y485"/>
  <c r="O484"/>
  <c r="O485" s="1"/>
  <c r="N484"/>
  <c r="N485" s="1"/>
  <c r="M484"/>
  <c r="M485" s="1"/>
  <c r="L484"/>
  <c r="Y479"/>
  <c r="O476"/>
  <c r="O479" s="1"/>
  <c r="N476"/>
  <c r="N479" s="1"/>
  <c r="M476"/>
  <c r="M479" s="1"/>
  <c r="L476"/>
  <c r="L479" s="1"/>
  <c r="Y475"/>
  <c r="O474"/>
  <c r="N474"/>
  <c r="M474"/>
  <c r="L474"/>
  <c r="Y467"/>
  <c r="O465"/>
  <c r="O467" s="1"/>
  <c r="N465"/>
  <c r="N467" s="1"/>
  <c r="M465"/>
  <c r="M467" s="1"/>
  <c r="L465"/>
  <c r="L467" s="1"/>
  <c r="Y458"/>
  <c r="O456"/>
  <c r="O458" s="1"/>
  <c r="N456"/>
  <c r="N458" s="1"/>
  <c r="M456"/>
  <c r="M458" s="1"/>
  <c r="L456"/>
  <c r="L458" s="1"/>
  <c r="Y449"/>
  <c r="O447"/>
  <c r="O449" s="1"/>
  <c r="N447"/>
  <c r="N449" s="1"/>
  <c r="M447"/>
  <c r="M449" s="1"/>
  <c r="L447"/>
  <c r="L449" s="1"/>
  <c r="O439"/>
  <c r="N439"/>
  <c r="M439"/>
  <c r="L439"/>
  <c r="Y90"/>
  <c r="O89"/>
  <c r="N89"/>
  <c r="M89"/>
  <c r="L89"/>
  <c r="O88"/>
  <c r="N88"/>
  <c r="M88"/>
  <c r="L88"/>
  <c r="O87"/>
  <c r="N87"/>
  <c r="M87"/>
  <c r="L87"/>
  <c r="Y86"/>
  <c r="O80"/>
  <c r="N80"/>
  <c r="M80"/>
  <c r="L80"/>
  <c r="O79"/>
  <c r="N79"/>
  <c r="M79"/>
  <c r="L79"/>
  <c r="O78"/>
  <c r="N78"/>
  <c r="M78"/>
  <c r="L78"/>
  <c r="Y77"/>
  <c r="O75"/>
  <c r="N75"/>
  <c r="M75"/>
  <c r="L75"/>
  <c r="Y71"/>
  <c r="O70"/>
  <c r="O71" s="1"/>
  <c r="N70"/>
  <c r="N71" s="1"/>
  <c r="M70"/>
  <c r="M71" s="1"/>
  <c r="L70"/>
  <c r="L71" s="1"/>
  <c r="Y69"/>
  <c r="O65"/>
  <c r="N65"/>
  <c r="M65"/>
  <c r="L65"/>
  <c r="O64"/>
  <c r="N64"/>
  <c r="M64"/>
  <c r="L64"/>
  <c r="Y60"/>
  <c r="Y52"/>
  <c r="O51"/>
  <c r="N51"/>
  <c r="M51"/>
  <c r="L51"/>
  <c r="Y792"/>
  <c r="O292" l="1"/>
  <c r="M292"/>
  <c r="N292"/>
  <c r="L292"/>
  <c r="O240"/>
  <c r="L240"/>
  <c r="M240"/>
  <c r="N240"/>
  <c r="L34"/>
  <c r="M54"/>
  <c r="O34"/>
  <c r="N34"/>
  <c r="M34"/>
  <c r="O90"/>
  <c r="M354"/>
  <c r="V632"/>
  <c r="Z632" s="1"/>
  <c r="AA632" s="1"/>
  <c r="V716"/>
  <c r="Z716" s="1"/>
  <c r="AA716" s="1"/>
  <c r="V717"/>
  <c r="Z717" s="1"/>
  <c r="AA717" s="1"/>
  <c r="V710"/>
  <c r="Z710" s="1"/>
  <c r="AA710" s="1"/>
  <c r="V40"/>
  <c r="Z40" s="1"/>
  <c r="AA40" s="1"/>
  <c r="V128"/>
  <c r="Z128" s="1"/>
  <c r="AA128" s="1"/>
  <c r="V112"/>
  <c r="Z112" s="1"/>
  <c r="AA112" s="1"/>
  <c r="V133"/>
  <c r="Z133" s="1"/>
  <c r="AA133" s="1"/>
  <c r="V139"/>
  <c r="Z139" s="1"/>
  <c r="AA139" s="1"/>
  <c r="L612"/>
  <c r="V840"/>
  <c r="Z840" s="1"/>
  <c r="AA840" s="1"/>
  <c r="V799"/>
  <c r="Z799" s="1"/>
  <c r="AA799" s="1"/>
  <c r="V821"/>
  <c r="Z821" s="1"/>
  <c r="AA821" s="1"/>
  <c r="V607"/>
  <c r="Z607" s="1"/>
  <c r="AA607" s="1"/>
  <c r="V666"/>
  <c r="Z666" s="1"/>
  <c r="AA666" s="1"/>
  <c r="V787"/>
  <c r="Z787" s="1"/>
  <c r="AA787" s="1"/>
  <c r="V805"/>
  <c r="Z805" s="1"/>
  <c r="AA805" s="1"/>
  <c r="V699"/>
  <c r="Z699" s="1"/>
  <c r="AA699" s="1"/>
  <c r="V603"/>
  <c r="Z603" s="1"/>
  <c r="AA603" s="1"/>
  <c r="V815"/>
  <c r="V809"/>
  <c r="Z809" s="1"/>
  <c r="AA809" s="1"/>
  <c r="V801"/>
  <c r="Z801" s="1"/>
  <c r="AA801" s="1"/>
  <c r="V552"/>
  <c r="Z552" s="1"/>
  <c r="AA552" s="1"/>
  <c r="V564"/>
  <c r="Z564" s="1"/>
  <c r="AA564" s="1"/>
  <c r="V395"/>
  <c r="Z395" s="1"/>
  <c r="AA395" s="1"/>
  <c r="V400"/>
  <c r="Z400" s="1"/>
  <c r="AA400" s="1"/>
  <c r="V192"/>
  <c r="Z192" s="1"/>
  <c r="AA192" s="1"/>
  <c r="V319"/>
  <c r="Z319" s="1"/>
  <c r="AA319" s="1"/>
  <c r="L409"/>
  <c r="V93"/>
  <c r="Z93" s="1"/>
  <c r="AA93" s="1"/>
  <c r="O409"/>
  <c r="N409"/>
  <c r="O37"/>
  <c r="V638"/>
  <c r="Z638" s="1"/>
  <c r="AA638" s="1"/>
  <c r="V420"/>
  <c r="Z420" s="1"/>
  <c r="AA420" s="1"/>
  <c r="V376"/>
  <c r="Z376" s="1"/>
  <c r="AA376" s="1"/>
  <c r="Z30"/>
  <c r="AA30" s="1"/>
  <c r="V243"/>
  <c r="Z243" s="1"/>
  <c r="AA243" s="1"/>
  <c r="V328"/>
  <c r="Z328" s="1"/>
  <c r="AA328" s="1"/>
  <c r="V347"/>
  <c r="Z347" s="1"/>
  <c r="AA347" s="1"/>
  <c r="M50"/>
  <c r="N37"/>
  <c r="V200"/>
  <c r="Z200" s="1"/>
  <c r="AA200" s="1"/>
  <c r="V252"/>
  <c r="Z252" s="1"/>
  <c r="AA252" s="1"/>
  <c r="V461"/>
  <c r="Z461" s="1"/>
  <c r="AA461" s="1"/>
  <c r="V195"/>
  <c r="Z195" s="1"/>
  <c r="AA195" s="1"/>
  <c r="V117"/>
  <c r="Z117" s="1"/>
  <c r="AA117" s="1"/>
  <c r="V115"/>
  <c r="Z115" s="1"/>
  <c r="AA115" s="1"/>
  <c r="N52"/>
  <c r="O50"/>
  <c r="V654"/>
  <c r="Z654" s="1"/>
  <c r="AA654" s="1"/>
  <c r="V636"/>
  <c r="Z636" s="1"/>
  <c r="AA636" s="1"/>
  <c r="V657"/>
  <c r="Z657" s="1"/>
  <c r="AA657" s="1"/>
  <c r="V675"/>
  <c r="Z675" s="1"/>
  <c r="AA675" s="1"/>
  <c r="V562"/>
  <c r="Z562" s="1"/>
  <c r="AA562" s="1"/>
  <c r="V634"/>
  <c r="Z634" s="1"/>
  <c r="AA634" s="1"/>
  <c r="V576"/>
  <c r="Z576" s="1"/>
  <c r="AA576" s="1"/>
  <c r="V697"/>
  <c r="Z697" s="1"/>
  <c r="AA697" s="1"/>
  <c r="V652"/>
  <c r="Z652" s="1"/>
  <c r="AA652" s="1"/>
  <c r="L37"/>
  <c r="V473"/>
  <c r="Z473" s="1"/>
  <c r="AA473" s="1"/>
  <c r="V469"/>
  <c r="Z469" s="1"/>
  <c r="AA469" s="1"/>
  <c r="V517"/>
  <c r="Z517" s="1"/>
  <c r="AA517" s="1"/>
  <c r="V471"/>
  <c r="Z471" s="1"/>
  <c r="AA471" s="1"/>
  <c r="O354"/>
  <c r="M37"/>
  <c r="M409"/>
  <c r="N443"/>
  <c r="V443" s="1"/>
  <c r="N310"/>
  <c r="M52"/>
  <c r="L52"/>
  <c r="O443"/>
  <c r="N50"/>
  <c r="O77"/>
  <c r="L443"/>
  <c r="O52"/>
  <c r="L60"/>
  <c r="L77"/>
  <c r="M443"/>
  <c r="L50"/>
  <c r="N147"/>
  <c r="M147"/>
  <c r="L147"/>
  <c r="O147"/>
  <c r="L559"/>
  <c r="L498"/>
  <c r="O498"/>
  <c r="N498"/>
  <c r="M498"/>
  <c r="L69"/>
  <c r="L760"/>
  <c r="N475"/>
  <c r="N60"/>
  <c r="M86"/>
  <c r="O69"/>
  <c r="M77"/>
  <c r="M90"/>
  <c r="N90"/>
  <c r="O86"/>
  <c r="N69"/>
  <c r="N86"/>
  <c r="M60"/>
  <c r="L86"/>
  <c r="L475"/>
  <c r="O60"/>
  <c r="M69"/>
  <c r="N77"/>
  <c r="L90"/>
  <c r="O475"/>
  <c r="M475"/>
  <c r="L485"/>
  <c r="L721"/>
  <c r="N721"/>
  <c r="M721"/>
  <c r="O721"/>
  <c r="A736"/>
  <c r="Y871"/>
  <c r="Y870"/>
  <c r="Y869"/>
  <c r="Y868"/>
  <c r="Y864"/>
  <c r="Y863"/>
  <c r="Y862"/>
  <c r="Y861"/>
  <c r="Y858"/>
  <c r="Y857"/>
  <c r="Y856"/>
  <c r="Y855"/>
  <c r="Y854"/>
  <c r="Y853"/>
  <c r="Y852"/>
  <c r="Y851"/>
  <c r="Y850"/>
  <c r="Y849"/>
  <c r="Y848"/>
  <c r="Y847"/>
  <c r="Y846"/>
  <c r="Y845"/>
  <c r="Y844"/>
  <c r="Y843"/>
  <c r="Y842"/>
  <c r="Y841"/>
  <c r="Y836"/>
  <c r="O834"/>
  <c r="O836" s="1"/>
  <c r="N834"/>
  <c r="N836" s="1"/>
  <c r="M834"/>
  <c r="M836" s="1"/>
  <c r="L834"/>
  <c r="L836" s="1"/>
  <c r="Y830"/>
  <c r="O829"/>
  <c r="O830" s="1"/>
  <c r="N829"/>
  <c r="N830" s="1"/>
  <c r="N832" s="1"/>
  <c r="V832" s="1"/>
  <c r="M829"/>
  <c r="M830" s="1"/>
  <c r="M832" s="1"/>
  <c r="L829"/>
  <c r="L830" s="1"/>
  <c r="L832" s="1"/>
  <c r="Y828"/>
  <c r="Y827"/>
  <c r="Y824"/>
  <c r="Y823"/>
  <c r="Y822"/>
  <c r="Y819"/>
  <c r="Y816"/>
  <c r="Y806"/>
  <c r="Y796"/>
  <c r="Y795"/>
  <c r="Y791"/>
  <c r="Y790"/>
  <c r="O788"/>
  <c r="O790" s="1"/>
  <c r="N788"/>
  <c r="N790" s="1"/>
  <c r="M788"/>
  <c r="M790" s="1"/>
  <c r="L788"/>
  <c r="L790" s="1"/>
  <c r="Y783"/>
  <c r="Y782"/>
  <c r="Y781"/>
  <c r="O780"/>
  <c r="O781" s="1"/>
  <c r="N780"/>
  <c r="N781" s="1"/>
  <c r="M780"/>
  <c r="M781" s="1"/>
  <c r="L780"/>
  <c r="L781" s="1"/>
  <c r="Y779"/>
  <c r="Y778"/>
  <c r="O777"/>
  <c r="O778" s="1"/>
  <c r="N777"/>
  <c r="N778" s="1"/>
  <c r="M777"/>
  <c r="M778" s="1"/>
  <c r="L777"/>
  <c r="L778" s="1"/>
  <c r="Y776"/>
  <c r="Y775"/>
  <c r="Y774"/>
  <c r="O773"/>
  <c r="N773"/>
  <c r="M773"/>
  <c r="L773"/>
  <c r="Y772"/>
  <c r="Y771"/>
  <c r="Y770"/>
  <c r="Y769"/>
  <c r="Y766"/>
  <c r="Y765"/>
  <c r="Y762"/>
  <c r="O761"/>
  <c r="N761"/>
  <c r="M761"/>
  <c r="L761"/>
  <c r="Y756"/>
  <c r="O756"/>
  <c r="N756"/>
  <c r="M756"/>
  <c r="L756"/>
  <c r="X751"/>
  <c r="Y750"/>
  <c r="Y745"/>
  <c r="W736"/>
  <c r="Y734"/>
  <c r="Y733"/>
  <c r="Y726"/>
  <c r="Y722"/>
  <c r="Y719"/>
  <c r="Y718"/>
  <c r="Y715"/>
  <c r="Y714"/>
  <c r="Y713"/>
  <c r="Y712"/>
  <c r="Y711"/>
  <c r="Y703"/>
  <c r="Y702"/>
  <c r="Y701"/>
  <c r="Y700"/>
  <c r="Y694"/>
  <c r="Y693"/>
  <c r="Y683"/>
  <c r="Y682"/>
  <c r="Y681"/>
  <c r="Y680"/>
  <c r="Y679"/>
  <c r="Y678"/>
  <c r="Y673"/>
  <c r="Y672"/>
  <c r="Y671"/>
  <c r="Y670"/>
  <c r="Y669"/>
  <c r="Y664"/>
  <c r="Y663"/>
  <c r="Y662"/>
  <c r="Y661"/>
  <c r="Y660"/>
  <c r="O658"/>
  <c r="O660" s="1"/>
  <c r="N658"/>
  <c r="N660" s="1"/>
  <c r="M658"/>
  <c r="M660" s="1"/>
  <c r="L658"/>
  <c r="L660" s="1"/>
  <c r="Y639"/>
  <c r="Y631"/>
  <c r="Y630"/>
  <c r="Y622"/>
  <c r="Y621"/>
  <c r="Y616"/>
  <c r="Y615"/>
  <c r="Y614"/>
  <c r="Y613"/>
  <c r="Y610"/>
  <c r="Y609"/>
  <c r="Y608"/>
  <c r="Y597"/>
  <c r="Y594"/>
  <c r="O592"/>
  <c r="O594" s="1"/>
  <c r="N592"/>
  <c r="N594" s="1"/>
  <c r="M592"/>
  <c r="M594" s="1"/>
  <c r="L592"/>
  <c r="L594" s="1"/>
  <c r="Y591"/>
  <c r="O590"/>
  <c r="O591" s="1"/>
  <c r="N590"/>
  <c r="N591" s="1"/>
  <c r="M590"/>
  <c r="M591" s="1"/>
  <c r="L590"/>
  <c r="L591" s="1"/>
  <c r="Y589"/>
  <c r="O588"/>
  <c r="O589" s="1"/>
  <c r="N588"/>
  <c r="N589" s="1"/>
  <c r="M588"/>
  <c r="M589" s="1"/>
  <c r="L588"/>
  <c r="L589" s="1"/>
  <c r="Y581"/>
  <c r="O580"/>
  <c r="O581" s="1"/>
  <c r="N580"/>
  <c r="N581" s="1"/>
  <c r="M580"/>
  <c r="M581" s="1"/>
  <c r="L580"/>
  <c r="L581" s="1"/>
  <c r="Y579"/>
  <c r="O577"/>
  <c r="O579" s="1"/>
  <c r="N577"/>
  <c r="N579" s="1"/>
  <c r="M577"/>
  <c r="M579" s="1"/>
  <c r="L577"/>
  <c r="L579" s="1"/>
  <c r="Y568"/>
  <c r="O565"/>
  <c r="O568" s="1"/>
  <c r="N565"/>
  <c r="N568" s="1"/>
  <c r="M565"/>
  <c r="M568" s="1"/>
  <c r="L565"/>
  <c r="L568" s="1"/>
  <c r="Y554"/>
  <c r="O553"/>
  <c r="O554" s="1"/>
  <c r="N553"/>
  <c r="N554" s="1"/>
  <c r="M553"/>
  <c r="M554" s="1"/>
  <c r="L553"/>
  <c r="L554" s="1"/>
  <c r="Y545"/>
  <c r="O543"/>
  <c r="O545" s="1"/>
  <c r="N543"/>
  <c r="N545" s="1"/>
  <c r="M543"/>
  <c r="M545" s="1"/>
  <c r="L543"/>
  <c r="L545" s="1"/>
  <c r="Y540"/>
  <c r="O532"/>
  <c r="O540" s="1"/>
  <c r="N532"/>
  <c r="N540" s="1"/>
  <c r="M532"/>
  <c r="M540" s="1"/>
  <c r="L532"/>
  <c r="L540" s="1"/>
  <c r="Y531"/>
  <c r="O522"/>
  <c r="O531" s="1"/>
  <c r="N522"/>
  <c r="N531" s="1"/>
  <c r="M522"/>
  <c r="M531" s="1"/>
  <c r="L522"/>
  <c r="L531" s="1"/>
  <c r="Y511"/>
  <c r="O509"/>
  <c r="O511" s="1"/>
  <c r="N509"/>
  <c r="N511" s="1"/>
  <c r="M509"/>
  <c r="M511" s="1"/>
  <c r="L509"/>
  <c r="L511" s="1"/>
  <c r="Y508"/>
  <c r="O506"/>
  <c r="O508" s="1"/>
  <c r="N506"/>
  <c r="N508" s="1"/>
  <c r="M506"/>
  <c r="M508" s="1"/>
  <c r="L506"/>
  <c r="L508" s="1"/>
  <c r="Y502"/>
  <c r="O501"/>
  <c r="O502" s="1"/>
  <c r="N501"/>
  <c r="N502" s="1"/>
  <c r="V505" s="1"/>
  <c r="Z505" s="1"/>
  <c r="AA505" s="1"/>
  <c r="M501"/>
  <c r="M502" s="1"/>
  <c r="L501"/>
  <c r="L502" s="1"/>
  <c r="Y500"/>
  <c r="Y499"/>
  <c r="Y493"/>
  <c r="O491"/>
  <c r="O493" s="1"/>
  <c r="N491"/>
  <c r="N493" s="1"/>
  <c r="M491"/>
  <c r="M493" s="1"/>
  <c r="L491"/>
  <c r="L493" s="1"/>
  <c r="Y483"/>
  <c r="O482"/>
  <c r="O483" s="1"/>
  <c r="N482"/>
  <c r="N483" s="1"/>
  <c r="M482"/>
  <c r="M483" s="1"/>
  <c r="L482"/>
  <c r="L483" s="1"/>
  <c r="Y481"/>
  <c r="O480"/>
  <c r="N480"/>
  <c r="N481" s="1"/>
  <c r="M480"/>
  <c r="M481" s="1"/>
  <c r="L480"/>
  <c r="L481" s="1"/>
  <c r="Y455"/>
  <c r="O450"/>
  <c r="O455" s="1"/>
  <c r="N450"/>
  <c r="N455" s="1"/>
  <c r="M450"/>
  <c r="M455" s="1"/>
  <c r="L450"/>
  <c r="L455" s="1"/>
  <c r="Y436"/>
  <c r="O434"/>
  <c r="O436" s="1"/>
  <c r="N434"/>
  <c r="N436" s="1"/>
  <c r="M434"/>
  <c r="M436" s="1"/>
  <c r="L434"/>
  <c r="L436" s="1"/>
  <c r="Y433"/>
  <c r="Y432"/>
  <c r="O431"/>
  <c r="O432" s="1"/>
  <c r="N431"/>
  <c r="N432" s="1"/>
  <c r="M431"/>
  <c r="M432" s="1"/>
  <c r="L431"/>
  <c r="L432" s="1"/>
  <c r="Y413"/>
  <c r="O410"/>
  <c r="O413" s="1"/>
  <c r="N410"/>
  <c r="N413" s="1"/>
  <c r="M410"/>
  <c r="M413" s="1"/>
  <c r="L410"/>
  <c r="L413" s="1"/>
  <c r="Y406"/>
  <c r="O404"/>
  <c r="O406" s="1"/>
  <c r="N404"/>
  <c r="N406" s="1"/>
  <c r="M404"/>
  <c r="M406" s="1"/>
  <c r="L404"/>
  <c r="L406" s="1"/>
  <c r="Y403"/>
  <c r="Y374"/>
  <c r="O373"/>
  <c r="O374" s="1"/>
  <c r="N373"/>
  <c r="N374" s="1"/>
  <c r="M373"/>
  <c r="M374" s="1"/>
  <c r="L373"/>
  <c r="L374" s="1"/>
  <c r="Y372"/>
  <c r="O371"/>
  <c r="O372" s="1"/>
  <c r="N371"/>
  <c r="N372" s="1"/>
  <c r="M371"/>
  <c r="M372" s="1"/>
  <c r="L371"/>
  <c r="L372" s="1"/>
  <c r="Y370"/>
  <c r="O369"/>
  <c r="N369"/>
  <c r="M369"/>
  <c r="O368"/>
  <c r="N368"/>
  <c r="M368"/>
  <c r="L368"/>
  <c r="Y367"/>
  <c r="O366"/>
  <c r="O367" s="1"/>
  <c r="N366"/>
  <c r="N367" s="1"/>
  <c r="M366"/>
  <c r="M367" s="1"/>
  <c r="L366"/>
  <c r="L367" s="1"/>
  <c r="Y365"/>
  <c r="O363"/>
  <c r="O365" s="1"/>
  <c r="N363"/>
  <c r="N365" s="1"/>
  <c r="M363"/>
  <c r="M365" s="1"/>
  <c r="L363"/>
  <c r="L365" s="1"/>
  <c r="Y362"/>
  <c r="O360"/>
  <c r="O362" s="1"/>
  <c r="N360"/>
  <c r="N362" s="1"/>
  <c r="M360"/>
  <c r="M362" s="1"/>
  <c r="L360"/>
  <c r="L362" s="1"/>
  <c r="Y359"/>
  <c r="O357"/>
  <c r="O359" s="1"/>
  <c r="N357"/>
  <c r="N359" s="1"/>
  <c r="M357"/>
  <c r="M359" s="1"/>
  <c r="L357"/>
  <c r="L359" s="1"/>
  <c r="Y348"/>
  <c r="Y337"/>
  <c r="O335"/>
  <c r="O337" s="1"/>
  <c r="N335"/>
  <c r="N337" s="1"/>
  <c r="M335"/>
  <c r="M337" s="1"/>
  <c r="L335"/>
  <c r="L337" s="1"/>
  <c r="Y332"/>
  <c r="O329"/>
  <c r="O332" s="1"/>
  <c r="N329"/>
  <c r="M329"/>
  <c r="M332" s="1"/>
  <c r="L329"/>
  <c r="L332" s="1"/>
  <c r="Y325"/>
  <c r="O324"/>
  <c r="O325" s="1"/>
  <c r="N324"/>
  <c r="N325" s="1"/>
  <c r="M324"/>
  <c r="M325" s="1"/>
  <c r="L324"/>
  <c r="L325" s="1"/>
  <c r="Y323"/>
  <c r="Y321"/>
  <c r="O320"/>
  <c r="O321" s="1"/>
  <c r="N320"/>
  <c r="N321" s="1"/>
  <c r="M320"/>
  <c r="M321" s="1"/>
  <c r="L320"/>
  <c r="L321" s="1"/>
  <c r="Y307"/>
  <c r="Y306"/>
  <c r="Y305"/>
  <c r="O304"/>
  <c r="O305" s="1"/>
  <c r="N304"/>
  <c r="N305" s="1"/>
  <c r="M304"/>
  <c r="M305" s="1"/>
  <c r="L304"/>
  <c r="L305" s="1"/>
  <c r="Y303"/>
  <c r="O302"/>
  <c r="O303" s="1"/>
  <c r="N302"/>
  <c r="N303" s="1"/>
  <c r="M302"/>
  <c r="M303" s="1"/>
  <c r="L302"/>
  <c r="L303" s="1"/>
  <c r="Y296"/>
  <c r="O295"/>
  <c r="O296" s="1"/>
  <c r="N295"/>
  <c r="N296" s="1"/>
  <c r="M295"/>
  <c r="M296" s="1"/>
  <c r="L295"/>
  <c r="L296" s="1"/>
  <c r="Y294"/>
  <c r="O293"/>
  <c r="O294" s="1"/>
  <c r="N293"/>
  <c r="N294" s="1"/>
  <c r="M293"/>
  <c r="M294" s="1"/>
  <c r="L293"/>
  <c r="L294" s="1"/>
  <c r="Y289"/>
  <c r="O283"/>
  <c r="O289" s="1"/>
  <c r="N283"/>
  <c r="N289" s="1"/>
  <c r="M283"/>
  <c r="M289" s="1"/>
  <c r="L283"/>
  <c r="L289" s="1"/>
  <c r="Y282"/>
  <c r="O278"/>
  <c r="O282" s="1"/>
  <c r="N278"/>
  <c r="N282" s="1"/>
  <c r="M278"/>
  <c r="M282" s="1"/>
  <c r="L278"/>
  <c r="L282" s="1"/>
  <c r="Y277"/>
  <c r="Y269"/>
  <c r="O266"/>
  <c r="O269" s="1"/>
  <c r="N266"/>
  <c r="N269" s="1"/>
  <c r="M266"/>
  <c r="M269" s="1"/>
  <c r="L266"/>
  <c r="L269" s="1"/>
  <c r="Y265"/>
  <c r="O263"/>
  <c r="O265" s="1"/>
  <c r="N263"/>
  <c r="N265" s="1"/>
  <c r="M263"/>
  <c r="M265" s="1"/>
  <c r="L263"/>
  <c r="L265" s="1"/>
  <c r="Y262"/>
  <c r="O259"/>
  <c r="O262" s="1"/>
  <c r="N259"/>
  <c r="N262" s="1"/>
  <c r="M259"/>
  <c r="M262" s="1"/>
  <c r="L259"/>
  <c r="L262" s="1"/>
  <c r="Y258"/>
  <c r="O256"/>
  <c r="N256"/>
  <c r="M256"/>
  <c r="L256"/>
  <c r="Y255"/>
  <c r="O253"/>
  <c r="O255" s="1"/>
  <c r="N253"/>
  <c r="N255" s="1"/>
  <c r="M253"/>
  <c r="M255" s="1"/>
  <c r="L253"/>
  <c r="L255" s="1"/>
  <c r="Y246"/>
  <c r="O244"/>
  <c r="O246" s="1"/>
  <c r="N244"/>
  <c r="N246" s="1"/>
  <c r="M244"/>
  <c r="M246" s="1"/>
  <c r="L244"/>
  <c r="L246" s="1"/>
  <c r="Y240"/>
  <c r="Y229"/>
  <c r="O228"/>
  <c r="O229" s="1"/>
  <c r="N228"/>
  <c r="N229" s="1"/>
  <c r="M228"/>
  <c r="M229" s="1"/>
  <c r="L228"/>
  <c r="L229" s="1"/>
  <c r="Y225"/>
  <c r="O224"/>
  <c r="O225" s="1"/>
  <c r="N224"/>
  <c r="N225" s="1"/>
  <c r="M224"/>
  <c r="M225" s="1"/>
  <c r="L224"/>
  <c r="L225" s="1"/>
  <c r="Y215"/>
  <c r="O214"/>
  <c r="O215" s="1"/>
  <c r="N214"/>
  <c r="N215" s="1"/>
  <c r="M214"/>
  <c r="M215" s="1"/>
  <c r="L214"/>
  <c r="L215" s="1"/>
  <c r="Y210"/>
  <c r="O208"/>
  <c r="O210" s="1"/>
  <c r="N208"/>
  <c r="N210" s="1"/>
  <c r="M208"/>
  <c r="M210" s="1"/>
  <c r="L208"/>
  <c r="L210" s="1"/>
  <c r="Y207"/>
  <c r="O206"/>
  <c r="O207" s="1"/>
  <c r="N206"/>
  <c r="M206"/>
  <c r="M207" s="1"/>
  <c r="L206"/>
  <c r="L207" s="1"/>
  <c r="Y205"/>
  <c r="O204"/>
  <c r="O205" s="1"/>
  <c r="N204"/>
  <c r="N205" s="1"/>
  <c r="M204"/>
  <c r="M205" s="1"/>
  <c r="L204"/>
  <c r="L205" s="1"/>
  <c r="Y203"/>
  <c r="O201"/>
  <c r="O203" s="1"/>
  <c r="N201"/>
  <c r="N203" s="1"/>
  <c r="M201"/>
  <c r="M203" s="1"/>
  <c r="L201"/>
  <c r="L203" s="1"/>
  <c r="Y198"/>
  <c r="O196"/>
  <c r="O198" s="1"/>
  <c r="N196"/>
  <c r="N198" s="1"/>
  <c r="M196"/>
  <c r="M198" s="1"/>
  <c r="L196"/>
  <c r="L198" s="1"/>
  <c r="Y190"/>
  <c r="O187"/>
  <c r="O190" s="1"/>
  <c r="N187"/>
  <c r="N190" s="1"/>
  <c r="M187"/>
  <c r="M190" s="1"/>
  <c r="L187"/>
  <c r="L190" s="1"/>
  <c r="Y186"/>
  <c r="O184"/>
  <c r="O186" s="1"/>
  <c r="N184"/>
  <c r="N186" s="1"/>
  <c r="M184"/>
  <c r="M186" s="1"/>
  <c r="L184"/>
  <c r="L186" s="1"/>
  <c r="Y183"/>
  <c r="O182"/>
  <c r="O183" s="1"/>
  <c r="N182"/>
  <c r="N183" s="1"/>
  <c r="V183" s="1"/>
  <c r="M182"/>
  <c r="M183" s="1"/>
  <c r="L182"/>
  <c r="L183" s="1"/>
  <c r="Y181"/>
  <c r="O180"/>
  <c r="N180"/>
  <c r="M180"/>
  <c r="L180"/>
  <c r="O179"/>
  <c r="N179"/>
  <c r="M179"/>
  <c r="L179"/>
  <c r="Y178"/>
  <c r="O177"/>
  <c r="O178" s="1"/>
  <c r="N177"/>
  <c r="N178" s="1"/>
  <c r="M177"/>
  <c r="M178" s="1"/>
  <c r="L177"/>
  <c r="L178" s="1"/>
  <c r="Y172"/>
  <c r="O171"/>
  <c r="O172" s="1"/>
  <c r="N171"/>
  <c r="N172" s="1"/>
  <c r="N174" s="1"/>
  <c r="V176" s="1"/>
  <c r="M171"/>
  <c r="M172" s="1"/>
  <c r="M174" s="1"/>
  <c r="L171"/>
  <c r="L172" s="1"/>
  <c r="L174" s="1"/>
  <c r="Y170"/>
  <c r="O168"/>
  <c r="O170" s="1"/>
  <c r="N168"/>
  <c r="N170" s="1"/>
  <c r="M168"/>
  <c r="M170" s="1"/>
  <c r="L168"/>
  <c r="L170" s="1"/>
  <c r="Y167"/>
  <c r="O165"/>
  <c r="O167" s="1"/>
  <c r="N165"/>
  <c r="N167" s="1"/>
  <c r="M165"/>
  <c r="M167" s="1"/>
  <c r="L165"/>
  <c r="L167" s="1"/>
  <c r="Y164"/>
  <c r="O162"/>
  <c r="O164" s="1"/>
  <c r="N162"/>
  <c r="N164" s="1"/>
  <c r="M162"/>
  <c r="M164" s="1"/>
  <c r="L162"/>
  <c r="L164" s="1"/>
  <c r="Y158"/>
  <c r="O156"/>
  <c r="O158" s="1"/>
  <c r="N156"/>
  <c r="N158" s="1"/>
  <c r="M156"/>
  <c r="M158" s="1"/>
  <c r="L156"/>
  <c r="L158" s="1"/>
  <c r="Y155"/>
  <c r="O155"/>
  <c r="N155"/>
  <c r="M155"/>
  <c r="L155"/>
  <c r="Y149"/>
  <c r="O148"/>
  <c r="O149" s="1"/>
  <c r="N148"/>
  <c r="M148"/>
  <c r="L148"/>
  <c r="Y144"/>
  <c r="O142"/>
  <c r="O144" s="1"/>
  <c r="N142"/>
  <c r="N144" s="1"/>
  <c r="M142"/>
  <c r="M144" s="1"/>
  <c r="L142"/>
  <c r="L144" s="1"/>
  <c r="Y141"/>
  <c r="O140"/>
  <c r="N140"/>
  <c r="M140"/>
  <c r="L140"/>
  <c r="L141" s="1"/>
  <c r="Y127"/>
  <c r="O126"/>
  <c r="O127" s="1"/>
  <c r="N126"/>
  <c r="N127" s="1"/>
  <c r="M126"/>
  <c r="M127" s="1"/>
  <c r="L126"/>
  <c r="L127" s="1"/>
  <c r="Y121"/>
  <c r="O118"/>
  <c r="O121" s="1"/>
  <c r="N118"/>
  <c r="N121" s="1"/>
  <c r="M118"/>
  <c r="M121" s="1"/>
  <c r="L118"/>
  <c r="L121" s="1"/>
  <c r="Y111"/>
  <c r="Y103"/>
  <c r="O102"/>
  <c r="O103" s="1"/>
  <c r="N102"/>
  <c r="N103" s="1"/>
  <c r="M102"/>
  <c r="M103" s="1"/>
  <c r="L102"/>
  <c r="L103" s="1"/>
  <c r="Y101"/>
  <c r="O100"/>
  <c r="O101" s="1"/>
  <c r="N100"/>
  <c r="N101" s="1"/>
  <c r="M100"/>
  <c r="M101" s="1"/>
  <c r="L100"/>
  <c r="L101" s="1"/>
  <c r="Y96"/>
  <c r="O94"/>
  <c r="O96" s="1"/>
  <c r="N94"/>
  <c r="N96" s="1"/>
  <c r="M94"/>
  <c r="M96" s="1"/>
  <c r="L94"/>
  <c r="L96" s="1"/>
  <c r="Y91"/>
  <c r="Y74"/>
  <c r="O72"/>
  <c r="O74" s="1"/>
  <c r="N72"/>
  <c r="N74" s="1"/>
  <c r="M72"/>
  <c r="M74" s="1"/>
  <c r="L72"/>
  <c r="L74" s="1"/>
  <c r="Y63"/>
  <c r="O61"/>
  <c r="O63" s="1"/>
  <c r="N61"/>
  <c r="N63" s="1"/>
  <c r="M61"/>
  <c r="M63" s="1"/>
  <c r="L61"/>
  <c r="L63" s="1"/>
  <c r="Y47"/>
  <c r="O45"/>
  <c r="O47" s="1"/>
  <c r="N45"/>
  <c r="N47" s="1"/>
  <c r="M45"/>
  <c r="M47" s="1"/>
  <c r="L45"/>
  <c r="L47" s="1"/>
  <c r="Y24"/>
  <c r="V754"/>
  <c r="Z754" s="1"/>
  <c r="AA754" s="1"/>
  <c r="Z832" l="1"/>
  <c r="AA832" s="1"/>
  <c r="Y599"/>
  <c r="Z443"/>
  <c r="AA443" s="1"/>
  <c r="X599"/>
  <c r="N332"/>
  <c r="V332" s="1"/>
  <c r="Z332" s="1"/>
  <c r="AA332" s="1"/>
  <c r="L20"/>
  <c r="L736"/>
  <c r="L258"/>
  <c r="Z183"/>
  <c r="AA183" s="1"/>
  <c r="N20"/>
  <c r="V20" s="1"/>
  <c r="Z20" s="1"/>
  <c r="AA20" s="1"/>
  <c r="L181"/>
  <c r="Z176"/>
  <c r="AA176" s="1"/>
  <c r="V17"/>
  <c r="Z17" s="1"/>
  <c r="AA17" s="1"/>
  <c r="V34"/>
  <c r="Z34" s="1"/>
  <c r="AA34" s="1"/>
  <c r="V422"/>
  <c r="Z422" s="1"/>
  <c r="AA422" s="1"/>
  <c r="V612"/>
  <c r="Z612" s="1"/>
  <c r="AA612" s="1"/>
  <c r="L370"/>
  <c r="V153"/>
  <c r="Z153" s="1"/>
  <c r="AA153" s="1"/>
  <c r="O370"/>
  <c r="V310"/>
  <c r="Z310" s="1"/>
  <c r="AA310" s="1"/>
  <c r="V313"/>
  <c r="V292"/>
  <c r="Z292" s="1"/>
  <c r="AA292" s="1"/>
  <c r="V248"/>
  <c r="Z248" s="1"/>
  <c r="AA248" s="1"/>
  <c r="V274"/>
  <c r="Z274" s="1"/>
  <c r="AA274" s="1"/>
  <c r="O258"/>
  <c r="V677"/>
  <c r="Z677" s="1"/>
  <c r="AA677" s="1"/>
  <c r="V151"/>
  <c r="Z151" s="1"/>
  <c r="AA151" s="1"/>
  <c r="V147"/>
  <c r="Z147" s="1"/>
  <c r="AA147" s="1"/>
  <c r="O141"/>
  <c r="V54"/>
  <c r="Z54" s="1"/>
  <c r="AA54" s="1"/>
  <c r="N181"/>
  <c r="V181" s="1"/>
  <c r="V498"/>
  <c r="Z498" s="1"/>
  <c r="AA498" s="1"/>
  <c r="V559"/>
  <c r="Z559" s="1"/>
  <c r="AA559" s="1"/>
  <c r="V556"/>
  <c r="Z556" s="1"/>
  <c r="AA556" s="1"/>
  <c r="N258"/>
  <c r="V258" s="1"/>
  <c r="V464"/>
  <c r="Z464" s="1"/>
  <c r="AA464" s="1"/>
  <c r="V531"/>
  <c r="V728"/>
  <c r="Z728" s="1"/>
  <c r="AA728" s="1"/>
  <c r="V446"/>
  <c r="Z446" s="1"/>
  <c r="AA446" s="1"/>
  <c r="V438"/>
  <c r="Z438" s="1"/>
  <c r="AA438" s="1"/>
  <c r="M181"/>
  <c r="M258"/>
  <c r="N149"/>
  <c r="V149" s="1"/>
  <c r="M149"/>
  <c r="V127"/>
  <c r="Z127" s="1"/>
  <c r="AA127" s="1"/>
  <c r="V289"/>
  <c r="V750"/>
  <c r="Z750" s="1"/>
  <c r="AA750" s="1"/>
  <c r="Z26"/>
  <c r="AA26" s="1"/>
  <c r="V428"/>
  <c r="Z428" s="1"/>
  <c r="AA428" s="1"/>
  <c r="V384"/>
  <c r="Z384" s="1"/>
  <c r="AA384" s="1"/>
  <c r="V740"/>
  <c r="Z740" s="1"/>
  <c r="AA740" s="1"/>
  <c r="V743"/>
  <c r="Z743" s="1"/>
  <c r="AA743" s="1"/>
  <c r="V37"/>
  <c r="Z37" s="1"/>
  <c r="AA37" s="1"/>
  <c r="N370"/>
  <c r="V370" s="1"/>
  <c r="V409"/>
  <c r="Z409" s="1"/>
  <c r="AA409" s="1"/>
  <c r="M370"/>
  <c r="L149"/>
  <c r="V381"/>
  <c r="Z381" s="1"/>
  <c r="AA381" s="1"/>
  <c r="V402"/>
  <c r="Z402" s="1"/>
  <c r="AA402" s="1"/>
  <c r="V354"/>
  <c r="Z354" s="1"/>
  <c r="AA354" s="1"/>
  <c r="V340"/>
  <c r="Z340" s="1"/>
  <c r="AA340" s="1"/>
  <c r="V351"/>
  <c r="Z351" s="1"/>
  <c r="AA351" s="1"/>
  <c r="V344"/>
  <c r="Z344" s="1"/>
  <c r="AA344" s="1"/>
  <c r="V342"/>
  <c r="Z342" s="1"/>
  <c r="AA342" s="1"/>
  <c r="V301"/>
  <c r="Z301" s="1"/>
  <c r="AA301" s="1"/>
  <c r="V705"/>
  <c r="Z705" s="1"/>
  <c r="AA705" s="1"/>
  <c r="V298"/>
  <c r="Z298" s="1"/>
  <c r="AA298" s="1"/>
  <c r="V144"/>
  <c r="Z144" s="1"/>
  <c r="AA144" s="1"/>
  <c r="V294"/>
  <c r="Z294" s="1"/>
  <c r="AA294" s="1"/>
  <c r="N227"/>
  <c r="V227" s="1"/>
  <c r="V219"/>
  <c r="Z219" s="1"/>
  <c r="AA219" s="1"/>
  <c r="M227"/>
  <c r="V217"/>
  <c r="Z217" s="1"/>
  <c r="AA217" s="1"/>
  <c r="V426"/>
  <c r="Z426" s="1"/>
  <c r="AA426" s="1"/>
  <c r="O181"/>
  <c r="V213"/>
  <c r="Z213" s="1"/>
  <c r="AA213" s="1"/>
  <c r="L227"/>
  <c r="V223"/>
  <c r="Z223" s="1"/>
  <c r="AA223" s="1"/>
  <c r="V272"/>
  <c r="Z272" s="1"/>
  <c r="AA272" s="1"/>
  <c r="V240"/>
  <c r="Z240" s="1"/>
  <c r="AA240" s="1"/>
  <c r="N207"/>
  <c r="V207" s="1"/>
  <c r="Z207" s="1"/>
  <c r="AA207" s="1"/>
  <c r="V174"/>
  <c r="Z174" s="1"/>
  <c r="AA174" s="1"/>
  <c r="O481"/>
  <c r="M141"/>
  <c r="N141"/>
  <c r="V141" s="1"/>
  <c r="V99"/>
  <c r="Z99" s="1"/>
  <c r="AA99" s="1"/>
  <c r="V50"/>
  <c r="Z50" s="1"/>
  <c r="AA50" s="1"/>
  <c r="V707"/>
  <c r="Z707" s="1"/>
  <c r="AA707" s="1"/>
  <c r="V594"/>
  <c r="Z594" s="1"/>
  <c r="AA594" s="1"/>
  <c r="V106"/>
  <c r="Z106" s="1"/>
  <c r="AA106" s="1"/>
  <c r="V161"/>
  <c r="Z161" s="1"/>
  <c r="AA161" s="1"/>
  <c r="V125"/>
  <c r="Z125" s="1"/>
  <c r="AA125" s="1"/>
  <c r="V123"/>
  <c r="Z123" s="1"/>
  <c r="AA123" s="1"/>
  <c r="V760"/>
  <c r="Z760" s="1"/>
  <c r="AA760" s="1"/>
  <c r="V721"/>
  <c r="Z721" s="1"/>
  <c r="AA721" s="1"/>
  <c r="V649"/>
  <c r="Z649" s="1"/>
  <c r="AA649" s="1"/>
  <c r="V645"/>
  <c r="Z645" s="1"/>
  <c r="AA645" s="1"/>
  <c r="V647"/>
  <c r="Z647" s="1"/>
  <c r="AA647" s="1"/>
  <c r="V587"/>
  <c r="Z587" s="1"/>
  <c r="AA587" s="1"/>
  <c r="V585"/>
  <c r="Z585" s="1"/>
  <c r="AA585" s="1"/>
  <c r="V583"/>
  <c r="Z583" s="1"/>
  <c r="AA583" s="1"/>
  <c r="V573"/>
  <c r="Z573" s="1"/>
  <c r="AA573" s="1"/>
  <c r="V570"/>
  <c r="Z570" s="1"/>
  <c r="AA570" s="1"/>
  <c r="V549"/>
  <c r="Z549" s="1"/>
  <c r="AA549" s="1"/>
  <c r="V542"/>
  <c r="Z542" s="1"/>
  <c r="AA542" s="1"/>
  <c r="V521"/>
  <c r="Z521" s="1"/>
  <c r="AA521" s="1"/>
  <c r="V519"/>
  <c r="Z519" s="1"/>
  <c r="AA519" s="1"/>
  <c r="V515"/>
  <c r="Z515" s="1"/>
  <c r="AA515" s="1"/>
  <c r="V513"/>
  <c r="Z513" s="1"/>
  <c r="AA513" s="1"/>
  <c r="V495"/>
  <c r="Z495" s="1"/>
  <c r="AA495" s="1"/>
  <c r="V490"/>
  <c r="Z490" s="1"/>
  <c r="AA490" s="1"/>
  <c r="V487"/>
  <c r="Z487" s="1"/>
  <c r="AA487" s="1"/>
  <c r="V485"/>
  <c r="Z485" s="1"/>
  <c r="AA485" s="1"/>
  <c r="V467"/>
  <c r="Z467" s="1"/>
  <c r="AA467" s="1"/>
  <c r="V475"/>
  <c r="Z475" s="1"/>
  <c r="AA475" s="1"/>
  <c r="V479"/>
  <c r="Z479" s="1"/>
  <c r="AA479" s="1"/>
  <c r="V458"/>
  <c r="Z458" s="1"/>
  <c r="AA458" s="1"/>
  <c r="V449"/>
  <c r="Z449" s="1"/>
  <c r="AA449" s="1"/>
  <c r="V90"/>
  <c r="Z90" s="1"/>
  <c r="AA90" s="1"/>
  <c r="V86"/>
  <c r="Z86" s="1"/>
  <c r="AA86" s="1"/>
  <c r="V77"/>
  <c r="Z77" s="1"/>
  <c r="AA77" s="1"/>
  <c r="V71"/>
  <c r="Z71" s="1"/>
  <c r="AA71" s="1"/>
  <c r="V60"/>
  <c r="Z60" s="1"/>
  <c r="AA60" s="1"/>
  <c r="V52"/>
  <c r="Z52" s="1"/>
  <c r="AA52" s="1"/>
  <c r="V69"/>
  <c r="Z69" s="1"/>
  <c r="AA69" s="1"/>
  <c r="V792"/>
  <c r="Z792" s="1"/>
  <c r="AA792" s="1"/>
  <c r="V47"/>
  <c r="Z47" s="1"/>
  <c r="AA47" s="1"/>
  <c r="V24"/>
  <c r="Z24" s="1"/>
  <c r="AA24" s="1"/>
  <c r="V63"/>
  <c r="Z63" s="1"/>
  <c r="AA63" s="1"/>
  <c r="V74"/>
  <c r="Z74" s="1"/>
  <c r="AA74" s="1"/>
  <c r="Y757"/>
  <c r="Y763"/>
  <c r="Y736"/>
  <c r="Y751"/>
  <c r="V597"/>
  <c r="Z597" s="1"/>
  <c r="AA597" s="1"/>
  <c r="V871"/>
  <c r="Z871" s="1"/>
  <c r="AA871" s="1"/>
  <c r="V870"/>
  <c r="Z870" s="1"/>
  <c r="AA870" s="1"/>
  <c r="V869"/>
  <c r="Z869" s="1"/>
  <c r="AA869" s="1"/>
  <c r="V868"/>
  <c r="Z868" s="1"/>
  <c r="AA868" s="1"/>
  <c r="V864"/>
  <c r="Z864" s="1"/>
  <c r="AA864" s="1"/>
  <c r="V863"/>
  <c r="Z863" s="1"/>
  <c r="AA863" s="1"/>
  <c r="V862"/>
  <c r="Z862" s="1"/>
  <c r="AA862" s="1"/>
  <c r="V861"/>
  <c r="Z861" s="1"/>
  <c r="AA861" s="1"/>
  <c r="V858"/>
  <c r="Z858" s="1"/>
  <c r="AA858" s="1"/>
  <c r="V857"/>
  <c r="Z857" s="1"/>
  <c r="AA857" s="1"/>
  <c r="V856"/>
  <c r="Z856" s="1"/>
  <c r="AA856" s="1"/>
  <c r="V855"/>
  <c r="Z855" s="1"/>
  <c r="AA855" s="1"/>
  <c r="V854"/>
  <c r="Z854" s="1"/>
  <c r="AA854" s="1"/>
  <c r="V853"/>
  <c r="Z853" s="1"/>
  <c r="AA853" s="1"/>
  <c r="V852"/>
  <c r="Z852" s="1"/>
  <c r="AA852" s="1"/>
  <c r="V851"/>
  <c r="Z851" s="1"/>
  <c r="AA851" s="1"/>
  <c r="V850"/>
  <c r="Z850" s="1"/>
  <c r="AA850" s="1"/>
  <c r="V849"/>
  <c r="Z849" s="1"/>
  <c r="AA849" s="1"/>
  <c r="V848"/>
  <c r="Z848" s="1"/>
  <c r="AA848" s="1"/>
  <c r="V847"/>
  <c r="Z847" s="1"/>
  <c r="AA847" s="1"/>
  <c r="V846"/>
  <c r="Z846" s="1"/>
  <c r="AA846" s="1"/>
  <c r="V845"/>
  <c r="Z845" s="1"/>
  <c r="AA845" s="1"/>
  <c r="V844"/>
  <c r="Z844" s="1"/>
  <c r="AA844" s="1"/>
  <c r="V843"/>
  <c r="Z843" s="1"/>
  <c r="AA843" s="1"/>
  <c r="V842"/>
  <c r="Z842" s="1"/>
  <c r="AA842" s="1"/>
  <c r="V841"/>
  <c r="Z841" s="1"/>
  <c r="AA841" s="1"/>
  <c r="V836"/>
  <c r="V830"/>
  <c r="Z830" s="1"/>
  <c r="AA830" s="1"/>
  <c r="V828"/>
  <c r="Z828" s="1"/>
  <c r="AA828" s="1"/>
  <c r="V827"/>
  <c r="Z827" s="1"/>
  <c r="AA827" s="1"/>
  <c r="V824"/>
  <c r="Z824" s="1"/>
  <c r="AA824" s="1"/>
  <c r="V823"/>
  <c r="Z823" s="1"/>
  <c r="AA823" s="1"/>
  <c r="V822"/>
  <c r="Z822" s="1"/>
  <c r="AA822" s="1"/>
  <c r="V819"/>
  <c r="Z819" s="1"/>
  <c r="AA819" s="1"/>
  <c r="V816"/>
  <c r="Z816" s="1"/>
  <c r="AA816" s="1"/>
  <c r="V806"/>
  <c r="Z806" s="1"/>
  <c r="AA806" s="1"/>
  <c r="V796"/>
  <c r="Z796" s="1"/>
  <c r="AA796" s="1"/>
  <c r="V795"/>
  <c r="Z795" s="1"/>
  <c r="AA795" s="1"/>
  <c r="V791"/>
  <c r="Z791" s="1"/>
  <c r="AA791" s="1"/>
  <c r="V790"/>
  <c r="Z790" s="1"/>
  <c r="AA790" s="1"/>
  <c r="V783"/>
  <c r="Z783" s="1"/>
  <c r="AA783" s="1"/>
  <c r="V782"/>
  <c r="Z782" s="1"/>
  <c r="AA782" s="1"/>
  <c r="V781"/>
  <c r="Z781" s="1"/>
  <c r="AA781" s="1"/>
  <c r="V779"/>
  <c r="Z779" s="1"/>
  <c r="AA779" s="1"/>
  <c r="V778"/>
  <c r="Z778" s="1"/>
  <c r="AA778" s="1"/>
  <c r="V776"/>
  <c r="Z776" s="1"/>
  <c r="AA776" s="1"/>
  <c r="V775"/>
  <c r="Z775" s="1"/>
  <c r="AA775" s="1"/>
  <c r="V772"/>
  <c r="Z772" s="1"/>
  <c r="AA772" s="1"/>
  <c r="V771"/>
  <c r="Z771" s="1"/>
  <c r="AA771" s="1"/>
  <c r="V770"/>
  <c r="Z770" s="1"/>
  <c r="AA770" s="1"/>
  <c r="V769"/>
  <c r="Z769" s="1"/>
  <c r="AA769" s="1"/>
  <c r="V766"/>
  <c r="Z766" s="1"/>
  <c r="AA766" s="1"/>
  <c r="V765"/>
  <c r="Z765" s="1"/>
  <c r="V734"/>
  <c r="Z734" s="1"/>
  <c r="AA734" s="1"/>
  <c r="V733"/>
  <c r="Z733" s="1"/>
  <c r="AA733" s="1"/>
  <c r="V726"/>
  <c r="Z726" s="1"/>
  <c r="AA726" s="1"/>
  <c r="V722"/>
  <c r="Z722" s="1"/>
  <c r="AA722" s="1"/>
  <c r="V719"/>
  <c r="Z719" s="1"/>
  <c r="AA719" s="1"/>
  <c r="V718"/>
  <c r="Z718" s="1"/>
  <c r="AA718" s="1"/>
  <c r="V715"/>
  <c r="Z715" s="1"/>
  <c r="AA715" s="1"/>
  <c r="V714"/>
  <c r="Z714" s="1"/>
  <c r="AA714" s="1"/>
  <c r="V713"/>
  <c r="Z713" s="1"/>
  <c r="AA713" s="1"/>
  <c r="V712"/>
  <c r="Z712" s="1"/>
  <c r="AA712" s="1"/>
  <c r="V711"/>
  <c r="Z711" s="1"/>
  <c r="AA711" s="1"/>
  <c r="V703"/>
  <c r="Z703" s="1"/>
  <c r="AA703" s="1"/>
  <c r="V702"/>
  <c r="Z702" s="1"/>
  <c r="AA702" s="1"/>
  <c r="V701"/>
  <c r="Z701" s="1"/>
  <c r="AA701" s="1"/>
  <c r="V700"/>
  <c r="Z700" s="1"/>
  <c r="AA700" s="1"/>
  <c r="V694"/>
  <c r="Z694" s="1"/>
  <c r="AA694" s="1"/>
  <c r="V693"/>
  <c r="Z693" s="1"/>
  <c r="AA693" s="1"/>
  <c r="V683"/>
  <c r="Z683" s="1"/>
  <c r="AA683" s="1"/>
  <c r="V682"/>
  <c r="Z682" s="1"/>
  <c r="AA682" s="1"/>
  <c r="V681"/>
  <c r="Z681" s="1"/>
  <c r="AA681" s="1"/>
  <c r="V680"/>
  <c r="Z680" s="1"/>
  <c r="AA680" s="1"/>
  <c r="V679"/>
  <c r="Z679" s="1"/>
  <c r="AA679" s="1"/>
  <c r="V678"/>
  <c r="Z678" s="1"/>
  <c r="AA678" s="1"/>
  <c r="V673"/>
  <c r="Z673" s="1"/>
  <c r="AA673" s="1"/>
  <c r="V672"/>
  <c r="Z672" s="1"/>
  <c r="AA672" s="1"/>
  <c r="V671"/>
  <c r="Z671" s="1"/>
  <c r="AA671" s="1"/>
  <c r="V670"/>
  <c r="Z670" s="1"/>
  <c r="AA670" s="1"/>
  <c r="V669"/>
  <c r="Z669" s="1"/>
  <c r="AA669" s="1"/>
  <c r="V664"/>
  <c r="Z664" s="1"/>
  <c r="AA664" s="1"/>
  <c r="V663"/>
  <c r="Z663" s="1"/>
  <c r="AA663" s="1"/>
  <c r="V662"/>
  <c r="Z662" s="1"/>
  <c r="AA662" s="1"/>
  <c r="V661"/>
  <c r="Z661" s="1"/>
  <c r="AA661" s="1"/>
  <c r="V660"/>
  <c r="V639"/>
  <c r="Z639" s="1"/>
  <c r="AA639" s="1"/>
  <c r="V631"/>
  <c r="Z631" s="1"/>
  <c r="AA631" s="1"/>
  <c r="V630"/>
  <c r="Z630" s="1"/>
  <c r="AA630" s="1"/>
  <c r="V622"/>
  <c r="Z622" s="1"/>
  <c r="AA622" s="1"/>
  <c r="V621"/>
  <c r="Z621" s="1"/>
  <c r="AA621" s="1"/>
  <c r="V616"/>
  <c r="Z616" s="1"/>
  <c r="AA616" s="1"/>
  <c r="V615"/>
  <c r="Z615" s="1"/>
  <c r="AA615" s="1"/>
  <c r="V614"/>
  <c r="Z614" s="1"/>
  <c r="AA614" s="1"/>
  <c r="V613"/>
  <c r="Z613" s="1"/>
  <c r="AA613" s="1"/>
  <c r="V610"/>
  <c r="Z610" s="1"/>
  <c r="AA610" s="1"/>
  <c r="V609"/>
  <c r="Z609" s="1"/>
  <c r="AA609" s="1"/>
  <c r="V608"/>
  <c r="Z608" s="1"/>
  <c r="AA608" s="1"/>
  <c r="V591"/>
  <c r="Z591" s="1"/>
  <c r="AA591" s="1"/>
  <c r="V589"/>
  <c r="Z589" s="1"/>
  <c r="AA589" s="1"/>
  <c r="V581"/>
  <c r="Z581" s="1"/>
  <c r="AA581" s="1"/>
  <c r="V579"/>
  <c r="Z579" s="1"/>
  <c r="AA579" s="1"/>
  <c r="V568"/>
  <c r="Z568" s="1"/>
  <c r="AA568" s="1"/>
  <c r="V554"/>
  <c r="Z554" s="1"/>
  <c r="AA554" s="1"/>
  <c r="V545"/>
  <c r="Z545" s="1"/>
  <c r="AA545" s="1"/>
  <c r="V540"/>
  <c r="Z540" s="1"/>
  <c r="AA540" s="1"/>
  <c r="V511"/>
  <c r="Z511" s="1"/>
  <c r="AA511" s="1"/>
  <c r="V508"/>
  <c r="Z508" s="1"/>
  <c r="AA508" s="1"/>
  <c r="V502"/>
  <c r="Z502" s="1"/>
  <c r="AA502" s="1"/>
  <c r="V500"/>
  <c r="Z500" s="1"/>
  <c r="AA500" s="1"/>
  <c r="V499"/>
  <c r="Z499" s="1"/>
  <c r="AA499" s="1"/>
  <c r="V493"/>
  <c r="Z493" s="1"/>
  <c r="AA493" s="1"/>
  <c r="V483"/>
  <c r="Z483" s="1"/>
  <c r="AA483" s="1"/>
  <c r="V481"/>
  <c r="Z481" s="1"/>
  <c r="AA481" s="1"/>
  <c r="V455"/>
  <c r="Z455" s="1"/>
  <c r="AA455" s="1"/>
  <c r="V413"/>
  <c r="Z413" s="1"/>
  <c r="AA413" s="1"/>
  <c r="V406"/>
  <c r="V403"/>
  <c r="Z403" s="1"/>
  <c r="AA403" s="1"/>
  <c r="V374"/>
  <c r="Z374" s="1"/>
  <c r="AA374" s="1"/>
  <c r="V372"/>
  <c r="Z372" s="1"/>
  <c r="AA372" s="1"/>
  <c r="V367"/>
  <c r="Z367" s="1"/>
  <c r="AA367" s="1"/>
  <c r="V365"/>
  <c r="Z365" s="1"/>
  <c r="AA365" s="1"/>
  <c r="V362"/>
  <c r="Z362" s="1"/>
  <c r="AA362" s="1"/>
  <c r="V359"/>
  <c r="Z359" s="1"/>
  <c r="AA359" s="1"/>
  <c r="V348"/>
  <c r="Z348" s="1"/>
  <c r="AA348" s="1"/>
  <c r="V337"/>
  <c r="Z337" s="1"/>
  <c r="AA337" s="1"/>
  <c r="V325"/>
  <c r="Z325" s="1"/>
  <c r="AA325" s="1"/>
  <c r="V323"/>
  <c r="Z323" s="1"/>
  <c r="AA323" s="1"/>
  <c r="V321"/>
  <c r="Z321" s="1"/>
  <c r="AA321" s="1"/>
  <c r="V307"/>
  <c r="Z307" s="1"/>
  <c r="AA307" s="1"/>
  <c r="V306"/>
  <c r="Z306" s="1"/>
  <c r="AA306" s="1"/>
  <c r="V305"/>
  <c r="Z305" s="1"/>
  <c r="AA305" s="1"/>
  <c r="V303"/>
  <c r="Z303" s="1"/>
  <c r="AA303" s="1"/>
  <c r="V296"/>
  <c r="Z296" s="1"/>
  <c r="AA296" s="1"/>
  <c r="V282"/>
  <c r="Z282" s="1"/>
  <c r="AA282" s="1"/>
  <c r="V277"/>
  <c r="Z277" s="1"/>
  <c r="AA277" s="1"/>
  <c r="V269"/>
  <c r="Z269" s="1"/>
  <c r="AA269" s="1"/>
  <c r="V265"/>
  <c r="Z265" s="1"/>
  <c r="AA265" s="1"/>
  <c r="V262"/>
  <c r="Z262" s="1"/>
  <c r="AA262" s="1"/>
  <c r="V255"/>
  <c r="Z255" s="1"/>
  <c r="AA255" s="1"/>
  <c r="V246"/>
  <c r="Z246" s="1"/>
  <c r="AA246" s="1"/>
  <c r="V229"/>
  <c r="Z229" s="1"/>
  <c r="AA229" s="1"/>
  <c r="V225"/>
  <c r="Z225" s="1"/>
  <c r="AA225" s="1"/>
  <c r="V215"/>
  <c r="Z215" s="1"/>
  <c r="AA215" s="1"/>
  <c r="V210"/>
  <c r="Z210" s="1"/>
  <c r="AA210" s="1"/>
  <c r="V205"/>
  <c r="Z205" s="1"/>
  <c r="AA205" s="1"/>
  <c r="V203"/>
  <c r="Z203" s="1"/>
  <c r="AA203" s="1"/>
  <c r="V198"/>
  <c r="Z198" s="1"/>
  <c r="AA198" s="1"/>
  <c r="V190"/>
  <c r="Z190" s="1"/>
  <c r="AA190" s="1"/>
  <c r="V186"/>
  <c r="Z186" s="1"/>
  <c r="AA186" s="1"/>
  <c r="V178"/>
  <c r="V172"/>
  <c r="Z172" s="1"/>
  <c r="AA172" s="1"/>
  <c r="V170"/>
  <c r="Z170" s="1"/>
  <c r="AA170" s="1"/>
  <c r="V167"/>
  <c r="Z167" s="1"/>
  <c r="AA167" s="1"/>
  <c r="V164"/>
  <c r="Z164" s="1"/>
  <c r="AA164" s="1"/>
  <c r="V158"/>
  <c r="Z158" s="1"/>
  <c r="AA158" s="1"/>
  <c r="V155"/>
  <c r="Z155" s="1"/>
  <c r="AA155" s="1"/>
  <c r="V121"/>
  <c r="Z121" s="1"/>
  <c r="AA121" s="1"/>
  <c r="V111"/>
  <c r="Z111" s="1"/>
  <c r="AA111" s="1"/>
  <c r="V103"/>
  <c r="Z103" s="1"/>
  <c r="AA103" s="1"/>
  <c r="V101"/>
  <c r="Z101" s="1"/>
  <c r="AA101" s="1"/>
  <c r="V96"/>
  <c r="Z96" s="1"/>
  <c r="AA96" s="1"/>
  <c r="V91"/>
  <c r="Z91" s="1"/>
  <c r="AA91" s="1"/>
  <c r="V436"/>
  <c r="V433"/>
  <c r="Z433" s="1"/>
  <c r="AA433" s="1"/>
  <c r="V432"/>
  <c r="Z432" s="1"/>
  <c r="AA432" s="1"/>
  <c r="O20"/>
  <c r="M20"/>
  <c r="O736"/>
  <c r="O757"/>
  <c r="M762"/>
  <c r="M763" s="1"/>
  <c r="N774"/>
  <c r="V774" s="1"/>
  <c r="L762"/>
  <c r="L763" s="1"/>
  <c r="M774"/>
  <c r="M875" s="1"/>
  <c r="M736"/>
  <c r="M757"/>
  <c r="O762"/>
  <c r="O763" s="1"/>
  <c r="L774"/>
  <c r="L751"/>
  <c r="N762"/>
  <c r="O774"/>
  <c r="Z313" l="1"/>
  <c r="AA313" s="1"/>
  <c r="Z258"/>
  <c r="AA258" s="1"/>
  <c r="Z181"/>
  <c r="AA181" s="1"/>
  <c r="N751"/>
  <c r="M751"/>
  <c r="Z149"/>
  <c r="AA149" s="1"/>
  <c r="Z531"/>
  <c r="AA531" s="1"/>
  <c r="Z289"/>
  <c r="AA289" s="1"/>
  <c r="O751"/>
  <c r="Z436"/>
  <c r="AA436" s="1"/>
  <c r="Z178"/>
  <c r="AA178" s="1"/>
  <c r="V756"/>
  <c r="N757"/>
  <c r="V762"/>
  <c r="Z762" s="1"/>
  <c r="AA762" s="1"/>
  <c r="N763"/>
  <c r="Z370"/>
  <c r="AA370" s="1"/>
  <c r="Z406"/>
  <c r="AA406" s="1"/>
  <c r="Z227"/>
  <c r="AA227" s="1"/>
  <c r="Z836"/>
  <c r="AA836" s="1"/>
  <c r="Z141"/>
  <c r="AA141" s="1"/>
  <c r="Z660"/>
  <c r="AA660" s="1"/>
  <c r="Z774"/>
  <c r="AA774" s="1"/>
  <c r="AA765"/>
  <c r="V745"/>
  <c r="Z745" s="1"/>
  <c r="AA745" l="1"/>
  <c r="Z751"/>
  <c r="AA751" s="1"/>
  <c r="Z763"/>
  <c r="AA763" s="1"/>
  <c r="N599" l="1"/>
  <c r="L599"/>
  <c r="M599"/>
  <c r="M876" s="1"/>
  <c r="O599"/>
  <c r="O876" s="1"/>
  <c r="V334"/>
  <c r="Z334" s="1"/>
  <c r="Z599" l="1"/>
  <c r="AA599" s="1"/>
  <c r="AA334"/>
  <c r="L875"/>
  <c r="Z815"/>
  <c r="AA815" s="1"/>
  <c r="L757" l="1"/>
  <c r="L876" s="1"/>
  <c r="Z756"/>
  <c r="AA756" s="1"/>
  <c r="Z757" l="1"/>
  <c r="AA757" s="1"/>
  <c r="O600" s="1"/>
  <c r="N736"/>
  <c r="V692"/>
  <c r="Z692" s="1"/>
  <c r="AA692" l="1"/>
  <c r="Z736"/>
  <c r="AA736" s="1"/>
  <c r="M600" s="1"/>
  <c r="N876"/>
</calcChain>
</file>

<file path=xl/comments1.xml><?xml version="1.0" encoding="utf-8"?>
<comments xmlns="http://schemas.openxmlformats.org/spreadsheetml/2006/main">
  <authors>
    <author>admi n</author>
  </authors>
  <commentList>
    <comment ref="C128" authorId="0">
      <text>
        <r>
          <rPr>
            <b/>
            <sz val="9"/>
            <color indexed="81"/>
            <rFont val="Tahoma"/>
            <family val="2"/>
          </rPr>
          <t>LILO of 400kv Lko-Bly-II line at Shahjahanpur on 11/06/14</t>
        </r>
      </text>
    </comment>
    <comment ref="C396" authorId="0">
      <text>
        <r>
          <rPr>
            <b/>
            <sz val="9"/>
            <color indexed="81"/>
            <rFont val="Tahoma"/>
            <family val="2"/>
          </rPr>
          <t>DOC-11-02-15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0" authorId="0">
      <text>
        <r>
          <rPr>
            <sz val="9"/>
            <color indexed="81"/>
            <rFont val="Tahoma"/>
            <family val="2"/>
          </rPr>
          <t>LILO of Anta-Dausa at LALKOT by RRVPNL DOC-01-02-14</t>
        </r>
      </text>
    </comment>
    <comment ref="C716" authorId="0">
      <text>
        <r>
          <rPr>
            <b/>
            <sz val="9"/>
            <color indexed="81"/>
            <rFont val="Tahoma"/>
            <family val="2"/>
          </rPr>
          <t>DOC-15/06/14</t>
        </r>
      </text>
    </comment>
    <comment ref="C717" authorId="0">
      <text>
        <r>
          <rPr>
            <b/>
            <sz val="9"/>
            <color indexed="81"/>
            <rFont val="Tahoma"/>
            <family val="2"/>
          </rPr>
          <t>DOC-26/09/14</t>
        </r>
      </text>
    </comment>
  </commentList>
</comments>
</file>

<file path=xl/sharedStrings.xml><?xml version="1.0" encoding="utf-8"?>
<sst xmlns="http://schemas.openxmlformats.org/spreadsheetml/2006/main" count="4817" uniqueCount="1015">
  <si>
    <t xml:space="preserve"> POWERGRID CORPORATION OF INDIA LIMITED.</t>
  </si>
  <si>
    <t>SUMMARY OF ELEMENT WISE OUTAGES &amp; AVAILABILITY</t>
  </si>
  <si>
    <t xml:space="preserve"> NAME OF REGION : NR-I</t>
  </si>
  <si>
    <t xml:space="preserve"> NAME OF REGION : NRTS-I</t>
  </si>
  <si>
    <t>Sr.No.</t>
  </si>
  <si>
    <t>Unique ID of transmission Element</t>
  </si>
  <si>
    <t>ELEMENT NAME</t>
  </si>
  <si>
    <t>Description (Length/Nos./MVA/MVAr/MW/etc.)</t>
  </si>
  <si>
    <t>Region</t>
  </si>
  <si>
    <t>Type of failure</t>
  </si>
  <si>
    <t>OUTAGE</t>
  </si>
  <si>
    <t>RESTORATION</t>
  </si>
  <si>
    <t>Details of Outage</t>
  </si>
  <si>
    <t>Total outage in days (1)</t>
  </si>
  <si>
    <t>DURATION OF OUTAGE ATTRIBUTABLE TO (in hrs)</t>
  </si>
  <si>
    <t>Restoration Time as per Regulation 5(b)                                                (2)</t>
  </si>
  <si>
    <t>Whether Restoration Time more than normative (Y/N)</t>
  </si>
  <si>
    <t>Difference between Actual and Norm                                            1-2</t>
  </si>
  <si>
    <t>Classification/ Category Code</t>
  </si>
  <si>
    <t>Detailed Reason(s) for Outage</t>
  </si>
  <si>
    <t>Outage Certifying Agency and Reference Document</t>
  </si>
  <si>
    <t xml:space="preserve">Total Duration Available for Consideration </t>
  </si>
  <si>
    <t>SIL</t>
  </si>
  <si>
    <t>Ckt. Kms.</t>
  </si>
  <si>
    <t xml:space="preserve">Weightage Factor </t>
  </si>
  <si>
    <t>H=(G*(Z-@))/Z</t>
  </si>
  <si>
    <t>% Availability as certified by certifying agency</t>
  </si>
  <si>
    <t>DATE    TIME</t>
  </si>
  <si>
    <t>No. of towers damaged</t>
  </si>
  <si>
    <t xml:space="preserve">no. of insulator failed </t>
  </si>
  <si>
    <t>ISTS Licensee</t>
  </si>
  <si>
    <t>OTHERS</t>
  </si>
  <si>
    <t>System constraint/ Natural calamity/ Militancy</t>
  </si>
  <si>
    <t>Deemed Available</t>
  </si>
  <si>
    <t xml:space="preserve"> @ (T)</t>
  </si>
  <si>
    <t xml:space="preserve"> # (U)</t>
  </si>
  <si>
    <t xml:space="preserve"> &amp; ( C )</t>
  </si>
  <si>
    <t xml:space="preserve"> * (D)</t>
  </si>
  <si>
    <t>Z</t>
  </si>
  <si>
    <t>( E)</t>
  </si>
  <si>
    <t>( F)</t>
  </si>
  <si>
    <t>G=E x F</t>
  </si>
  <si>
    <t>Hrs:Min</t>
  </si>
  <si>
    <t>Code</t>
  </si>
  <si>
    <t>Hrs</t>
  </si>
  <si>
    <t>E</t>
  </si>
  <si>
    <t>F</t>
  </si>
  <si>
    <t>G</t>
  </si>
  <si>
    <t>H</t>
  </si>
  <si>
    <t xml:space="preserve"> A</t>
  </si>
  <si>
    <t xml:space="preserve"> 765 KV TRANS LINES</t>
  </si>
  <si>
    <t>NR176505</t>
  </si>
  <si>
    <t>765 KV AGRA- MEERUT</t>
  </si>
  <si>
    <t>NR1</t>
  </si>
  <si>
    <t>--</t>
  </si>
  <si>
    <t>NR176502</t>
  </si>
  <si>
    <t>765KV AGRA-FATEHPUR-I</t>
  </si>
  <si>
    <t>LVRD</t>
  </si>
  <si>
    <t>SUB TOTAL</t>
  </si>
  <si>
    <t>NR176507</t>
  </si>
  <si>
    <t>765KV AGRA-FATEHPUR-II</t>
  </si>
  <si>
    <t>NR176504</t>
  </si>
  <si>
    <t>765KV AGRA-JHATIKALA</t>
  </si>
  <si>
    <t>NR176503</t>
  </si>
  <si>
    <t>765KV FATEHPUR-GAYA</t>
  </si>
  <si>
    <t>NR176506</t>
  </si>
  <si>
    <t>765KV FATEHPUR-SASARAM</t>
  </si>
  <si>
    <t>NR176501</t>
  </si>
  <si>
    <t>765KV LUCKNOW-BALIA</t>
  </si>
  <si>
    <t>B</t>
  </si>
  <si>
    <t xml:space="preserve"> 400 KV TRANS LINES</t>
  </si>
  <si>
    <t>NR140001</t>
  </si>
  <si>
    <t>400KV AGRA-AGRA(UP)-I</t>
  </si>
  <si>
    <t>OSPD</t>
  </si>
  <si>
    <t>NR140002</t>
  </si>
  <si>
    <t>400KV AGRA-AGRA(UP)-II</t>
  </si>
  <si>
    <t>NR140003</t>
  </si>
  <si>
    <t>400KV AGRA-AURAIYA-I</t>
  </si>
  <si>
    <t>OMSU</t>
  </si>
  <si>
    <t>NR140004</t>
  </si>
  <si>
    <t>400KV AGRA-AURAIYA-II</t>
  </si>
  <si>
    <t>NR140005</t>
  </si>
  <si>
    <t>400KV AGRA-BASSI-I</t>
  </si>
  <si>
    <t>GOVC</t>
  </si>
  <si>
    <t>NR140008</t>
  </si>
  <si>
    <t>400KV AGRA-BHIWADI-I</t>
  </si>
  <si>
    <t>NR140009</t>
  </si>
  <si>
    <t>400KV AGRA-BHIWADI-II</t>
  </si>
  <si>
    <t>NR140010</t>
  </si>
  <si>
    <t>400KV AGRA-BLBGRH</t>
  </si>
  <si>
    <t>NR140116</t>
  </si>
  <si>
    <t>400KV AGRA-JAIPUR(S)-I</t>
  </si>
  <si>
    <t>NR140126</t>
  </si>
  <si>
    <t>400KV AGRA-JAIPUR(S)-II</t>
  </si>
  <si>
    <t>NR140144</t>
  </si>
  <si>
    <t>400KV AGRA-SIKAR-I</t>
  </si>
  <si>
    <t>NR140145</t>
  </si>
  <si>
    <t>400KV AGRA-SIKAR-II</t>
  </si>
  <si>
    <t>NR140122</t>
  </si>
  <si>
    <t>400KV ALLD-FATEHPUR-I</t>
  </si>
  <si>
    <t>NR140123</t>
  </si>
  <si>
    <t>400KV ALLD-FATEHPUR-II</t>
  </si>
  <si>
    <t>NR140104</t>
  </si>
  <si>
    <t>400KV ALLD-FATEHPUR-III</t>
  </si>
  <si>
    <t>OSPT</t>
  </si>
  <si>
    <t>NR140012</t>
  </si>
  <si>
    <t>400KV ALLD-KNP-II</t>
  </si>
  <si>
    <t>NR140019</t>
  </si>
  <si>
    <t>400KV BALIA-MAU-I</t>
  </si>
  <si>
    <t>NR140020</t>
  </si>
  <si>
    <t>400KV BALIA-MAU-II</t>
  </si>
  <si>
    <t>NR140140</t>
  </si>
  <si>
    <t>400KV BALIA-SOHAWAL-I</t>
  </si>
  <si>
    <t>NR140120</t>
  </si>
  <si>
    <t>400KV BALIA-SOHAWAL-II</t>
  </si>
  <si>
    <t>NR140150</t>
  </si>
  <si>
    <t>400KV BAREILLY-BAREILLY(765)-I</t>
  </si>
  <si>
    <t>NR140023</t>
  </si>
  <si>
    <t>400KV BAREILLY-BRLY(UP)-I</t>
  </si>
  <si>
    <t>NR140024</t>
  </si>
  <si>
    <t>400KV BAREILLY-BRLY(UP)-II</t>
  </si>
  <si>
    <t>NR140025</t>
  </si>
  <si>
    <t>400KV BAREILLY-LKO(UP)</t>
  </si>
  <si>
    <t>NR140026</t>
  </si>
  <si>
    <t>400KV BAREILLY-MBAD-I</t>
  </si>
  <si>
    <t>NR140027</t>
  </si>
  <si>
    <t>400KV BAREILLY-MBAD-II</t>
  </si>
  <si>
    <t>NR140115</t>
  </si>
  <si>
    <t xml:space="preserve">400KV BAREILLY-ROSA-I </t>
  </si>
  <si>
    <t>OSFT</t>
  </si>
  <si>
    <t>NR140028</t>
  </si>
  <si>
    <t>400KV BASSI-BHIWADI-I</t>
  </si>
  <si>
    <t>NR140030</t>
  </si>
  <si>
    <t>400KV BASSI-HIRAPURA-I</t>
  </si>
  <si>
    <t>NR140031</t>
  </si>
  <si>
    <t>400KV BASSI-HIRAPURA-II</t>
  </si>
  <si>
    <t>NR140117</t>
  </si>
  <si>
    <t>400KV BASSI-JAIPUR(S)-I</t>
  </si>
  <si>
    <t>NR140127</t>
  </si>
  <si>
    <t>400KV BASSI-JAIPUR(S)-II</t>
  </si>
  <si>
    <t>NR140148</t>
  </si>
  <si>
    <t>400KV BASSI-KOTPUTLI</t>
  </si>
  <si>
    <t>LCSD</t>
  </si>
  <si>
    <t>NR140146</t>
  </si>
  <si>
    <t>400KV BASSI-PHAGI-I (Kalisindh)</t>
  </si>
  <si>
    <t>OSFD</t>
  </si>
  <si>
    <t>NR140147</t>
  </si>
  <si>
    <t>400KV BASSI-PHAGI-II (Kawai)</t>
  </si>
  <si>
    <t>NR140032</t>
  </si>
  <si>
    <t>400KV BHIWADI-GURGAON</t>
  </si>
  <si>
    <t>NR140033</t>
  </si>
  <si>
    <t>400KV BHIWADI-HISAR</t>
  </si>
  <si>
    <t>NR140149</t>
  </si>
  <si>
    <t>400KV BHIWADI-KOTPUTLI</t>
  </si>
  <si>
    <t>NR140106</t>
  </si>
  <si>
    <t>400KV BHIWADI-NIMRANA-I</t>
  </si>
  <si>
    <t>NR140107</t>
  </si>
  <si>
    <t>400KV BHIWADI-NIMRANA-II</t>
  </si>
  <si>
    <t>NR140035</t>
  </si>
  <si>
    <t>400KV BLBGRH-GURGAON</t>
  </si>
  <si>
    <t>NR140036</t>
  </si>
  <si>
    <t>400KV BLBGRH-MAHRANIBG</t>
  </si>
  <si>
    <t>NR140037</t>
  </si>
  <si>
    <t xml:space="preserve">400KV BLBGRH-MAINPURI-I </t>
  </si>
  <si>
    <t>NR140038</t>
  </si>
  <si>
    <t xml:space="preserve">400KV BLBGRH-MAINPURI-II  </t>
  </si>
  <si>
    <t>NR140138</t>
  </si>
  <si>
    <t xml:space="preserve">400KV BLBGRH-NAVADA </t>
  </si>
  <si>
    <t>NR140039</t>
  </si>
  <si>
    <t xml:space="preserve">400KV DAD-GR.NOIDA      </t>
  </si>
  <si>
    <t>NR140040</t>
  </si>
  <si>
    <t>400KV DAD-MAHRANIBG</t>
  </si>
  <si>
    <t>NR140041</t>
  </si>
  <si>
    <t>400KV DAD-MANDOLA-I</t>
  </si>
  <si>
    <t>NR140042</t>
  </si>
  <si>
    <t>400KV DAD-MANDOLA-II</t>
  </si>
  <si>
    <t>NR140043</t>
  </si>
  <si>
    <t>400KV DAD-MURADNGR</t>
  </si>
  <si>
    <t>NR140044</t>
  </si>
  <si>
    <t>400KV DAD-PANIPAT-I</t>
  </si>
  <si>
    <t>NR140045</t>
  </si>
  <si>
    <t xml:space="preserve">400KV DAD-PANIPAT-II  </t>
  </si>
  <si>
    <t>NR140124</t>
  </si>
  <si>
    <t xml:space="preserve">400KV FATEHPUR-MAINPURI-I </t>
  </si>
  <si>
    <t>NR140125</t>
  </si>
  <si>
    <t>400KV FATEHPUR-MAINPURI-II</t>
  </si>
  <si>
    <t>NR140046</t>
  </si>
  <si>
    <t>400KV GORAKH-GORAKH-I</t>
  </si>
  <si>
    <t>NR140047</t>
  </si>
  <si>
    <t>400KV GORKH-GORAKH-II</t>
  </si>
  <si>
    <t>NR140128</t>
  </si>
  <si>
    <t>400KV GURGAON-MANESAR-I</t>
  </si>
  <si>
    <t>NR140129</t>
  </si>
  <si>
    <t>400KV GURGAON-MANESAR-II</t>
  </si>
  <si>
    <t>NR140132</t>
  </si>
  <si>
    <t>400KV JHATIKALA-BAMNOLI-I</t>
  </si>
  <si>
    <t>NR140133</t>
  </si>
  <si>
    <t>400KV JHATIKALA-BAMNOLI-II</t>
  </si>
  <si>
    <t>NR140134</t>
  </si>
  <si>
    <t>400KV JHATIKALA-MUNDKA-I</t>
  </si>
  <si>
    <t>NR140135</t>
  </si>
  <si>
    <t>400KV JHATIKALA-MUNDKA-II</t>
  </si>
  <si>
    <t>NR140048</t>
  </si>
  <si>
    <t>400KV KANKROLI-BHINMAL</t>
  </si>
  <si>
    <t>NR140049</t>
  </si>
  <si>
    <t>400KV KANKROLI-JODHPUR</t>
  </si>
  <si>
    <t>NR140050</t>
  </si>
  <si>
    <t>400KV KANKROLI-RAPPC-I</t>
  </si>
  <si>
    <t>NR140051</t>
  </si>
  <si>
    <t>400KV KANKROLI-RAPPC-II</t>
  </si>
  <si>
    <t>NR140052</t>
  </si>
  <si>
    <t>400KV KNP-AGRA</t>
  </si>
  <si>
    <t>NR140053</t>
  </si>
  <si>
    <t>400KV KNP-AURAIYA-I</t>
  </si>
  <si>
    <t>NR140054</t>
  </si>
  <si>
    <t>400KV KNP-AURAIYA-II</t>
  </si>
  <si>
    <t>NR140055</t>
  </si>
  <si>
    <t>400KV KNP-BLBGARH-I</t>
  </si>
  <si>
    <t>LEFT</t>
  </si>
  <si>
    <t>NR140056</t>
  </si>
  <si>
    <t>400KV KNP-BLBGARH-II</t>
  </si>
  <si>
    <t>NR140057</t>
  </si>
  <si>
    <t>400KV KNP-BLBGARH-III</t>
  </si>
  <si>
    <t>NR140110</t>
  </si>
  <si>
    <t>400KV KNP-FATEHPUR-I</t>
  </si>
  <si>
    <t>NR140105</t>
  </si>
  <si>
    <t>400KV KNP-FATEHPUR-II</t>
  </si>
  <si>
    <t>NR140058</t>
  </si>
  <si>
    <t>400KV KNP-PANKI-I</t>
  </si>
  <si>
    <t>NR140059</t>
  </si>
  <si>
    <t>400KV KNP-PANKI-II</t>
  </si>
  <si>
    <t>NR140102</t>
  </si>
  <si>
    <t>400KV KOTA-BEAWAR</t>
  </si>
  <si>
    <t>NR140060</t>
  </si>
  <si>
    <t>400KV KOTA-MERTA-I</t>
  </si>
  <si>
    <t>NR140062</t>
  </si>
  <si>
    <t>400KV KOTA-RAPPC</t>
  </si>
  <si>
    <t>NR140063</t>
  </si>
  <si>
    <t>400KV KOTESHWR-KHEP-I</t>
  </si>
  <si>
    <t>NR140064</t>
  </si>
  <si>
    <t>400KV KOTESHWR-KHEP-II</t>
  </si>
  <si>
    <t>NR140065</t>
  </si>
  <si>
    <t>400KV KOTESHWR-TEHRI-I</t>
  </si>
  <si>
    <t>NR140098</t>
  </si>
  <si>
    <t>400KV KOTESHWR-TEHRI-II</t>
  </si>
  <si>
    <t>NR140070</t>
  </si>
  <si>
    <t>400KV LUCKNOW-GORAKH-III</t>
  </si>
  <si>
    <t>NR140071</t>
  </si>
  <si>
    <t>400KV LUCKNOW-GORAKH-IV</t>
  </si>
  <si>
    <t>NR140112</t>
  </si>
  <si>
    <t>400KV LUCKNOW-LKO(765)-I</t>
  </si>
  <si>
    <t>NR140113</t>
  </si>
  <si>
    <t>400KV LUCKNOW-LKO(765)-II</t>
  </si>
  <si>
    <t>NR140072</t>
  </si>
  <si>
    <t>400KV LUCKNOW-LKO(UP)</t>
  </si>
  <si>
    <t>NR140114</t>
  </si>
  <si>
    <t xml:space="preserve">400KV LUCKNOW-ROSA-I </t>
  </si>
  <si>
    <t>NR140141</t>
  </si>
  <si>
    <t>400KV LUCKNOW-SOHAWAL-I</t>
  </si>
  <si>
    <t>NR140121</t>
  </si>
  <si>
    <t>400KV LUCKNOW-SOHAWAL-II</t>
  </si>
  <si>
    <t>NR140073</t>
  </si>
  <si>
    <t>400KV LUCKNOW-SULTANPR</t>
  </si>
  <si>
    <t>NR140074</t>
  </si>
  <si>
    <t>400KV LUCKNOW-UNNAO-I</t>
  </si>
  <si>
    <t>NR140075</t>
  </si>
  <si>
    <t>400KV LUCKNOW-UNNAO-II</t>
  </si>
  <si>
    <t>NR140076</t>
  </si>
  <si>
    <t>400KV MBAD-MURADNGR</t>
  </si>
  <si>
    <t>NR140142</t>
  </si>
  <si>
    <t>400KV MEERUT-BAREILLY-I</t>
  </si>
  <si>
    <t>NR140130</t>
  </si>
  <si>
    <t>400KV MEERUT-BAREILLY-II</t>
  </si>
  <si>
    <t>NR140077</t>
  </si>
  <si>
    <t>400KV MEERUT-KOTESHWR-I</t>
  </si>
  <si>
    <t>NR140099</t>
  </si>
  <si>
    <t>400KV MEERUT-KOTESHWR-II</t>
  </si>
  <si>
    <t>NR140078</t>
  </si>
  <si>
    <t xml:space="preserve">400KV MEERUT-MND-I </t>
  </si>
  <si>
    <t>NR140079</t>
  </si>
  <si>
    <t>400KV MEERUT-MND-II</t>
  </si>
  <si>
    <t>NR140143</t>
  </si>
  <si>
    <t>400KV MEERUT-MND-III</t>
  </si>
  <si>
    <t>NR140131</t>
  </si>
  <si>
    <t>400KV MEERUT-MND-IV</t>
  </si>
  <si>
    <t>NR140080</t>
  </si>
  <si>
    <t>400KV MEERUT-MUZFRNGR</t>
  </si>
  <si>
    <t>NR140103</t>
  </si>
  <si>
    <t>400KV MERTA-BEAWAR</t>
  </si>
  <si>
    <t>NR140139</t>
  </si>
  <si>
    <t>400KV NAVADA-GR.NOIDA</t>
  </si>
  <si>
    <t>NR140118</t>
  </si>
  <si>
    <t>400KV NIMRANA-MANESAR-I</t>
  </si>
  <si>
    <t>NR140119</t>
  </si>
  <si>
    <t>400KV NIMRANA-MANESAR-II</t>
  </si>
  <si>
    <t>NR140108</t>
  </si>
  <si>
    <t>400KV NIMRANA-SIKAR-I</t>
  </si>
  <si>
    <t>NR140109</t>
  </si>
  <si>
    <t>400KV NIMRANA-SIKAR-II</t>
  </si>
  <si>
    <t>NR140084</t>
  </si>
  <si>
    <t xml:space="preserve">400KV RIHAND-ALLD-I               </t>
  </si>
  <si>
    <t>NR140085</t>
  </si>
  <si>
    <t xml:space="preserve">400KV RIHAND-ALLD-II         </t>
  </si>
  <si>
    <t>NR140086</t>
  </si>
  <si>
    <t>400KV ROORKI-MUZFRNGR</t>
  </si>
  <si>
    <t>NR140087</t>
  </si>
  <si>
    <t>400KV ROORKI-RISHIKESH</t>
  </si>
  <si>
    <t>NR140091</t>
  </si>
  <si>
    <t>400KV SING-ALLD-I</t>
  </si>
  <si>
    <t>NR140092</t>
  </si>
  <si>
    <t>400KV SING-ALLD-II</t>
  </si>
  <si>
    <t>NR140093</t>
  </si>
  <si>
    <t>400KV SING-ANPARA</t>
  </si>
  <si>
    <t>NR140111</t>
  </si>
  <si>
    <t>400KV SING-FATEHPUR</t>
  </si>
  <si>
    <t>NR140095</t>
  </si>
  <si>
    <t>400KV SING-LKO(UP)</t>
  </si>
  <si>
    <t>NR140096</t>
  </si>
  <si>
    <t>400KV SING-RIHAND-I</t>
  </si>
  <si>
    <t>NR140097</t>
  </si>
  <si>
    <t>400KV SING-RIHAND-II</t>
  </si>
  <si>
    <t>N-W40001</t>
  </si>
  <si>
    <t>400KV SING-VINDH-I</t>
  </si>
  <si>
    <t>N-W40002</t>
  </si>
  <si>
    <t>400KV SING-VINDH-II</t>
  </si>
  <si>
    <t>N-W40003</t>
  </si>
  <si>
    <t>400KV KANKROLI-ZERDA-I</t>
  </si>
  <si>
    <t>N-W40004</t>
  </si>
  <si>
    <t>400KV BHINMAL-ZERDA</t>
  </si>
  <si>
    <t>220 KV TRANS LINES</t>
  </si>
  <si>
    <t>BILUP2209</t>
  </si>
  <si>
    <t>220KV ALLD-JHUSI(UP)</t>
  </si>
  <si>
    <t>BILUP2210</t>
  </si>
  <si>
    <t>220KV JHUSI(UP)-PHULPUR(UP)</t>
  </si>
  <si>
    <t>BILUP2202</t>
  </si>
  <si>
    <t>220KV ALLD-REWA RD-I</t>
  </si>
  <si>
    <t>BILUP2203</t>
  </si>
  <si>
    <t>220KV ALLD-REWA RD-II</t>
  </si>
  <si>
    <t>NR122001</t>
  </si>
  <si>
    <t>220KV ANTA-BHIL-I</t>
  </si>
  <si>
    <t>NR122002</t>
  </si>
  <si>
    <t>220KV ANTA-BHIL-II</t>
  </si>
  <si>
    <t>NR122038</t>
  </si>
  <si>
    <t>220KV ANTA-LALSOT</t>
  </si>
  <si>
    <t>NR122004</t>
  </si>
  <si>
    <t>220KV ANTA-RAPPC</t>
  </si>
  <si>
    <t>NR122005</t>
  </si>
  <si>
    <t>220KV ANTA-S.MDHPR</t>
  </si>
  <si>
    <t>NR122006</t>
  </si>
  <si>
    <t>220KV AUR-SIKANDARA-I</t>
  </si>
  <si>
    <t>NR122007</t>
  </si>
  <si>
    <t>220KV AUR-SIKANDARA-II</t>
  </si>
  <si>
    <t>NR122008</t>
  </si>
  <si>
    <t xml:space="preserve">220KV BASSI-BAGRU </t>
  </si>
  <si>
    <t>NR122009</t>
  </si>
  <si>
    <t>220KV BASSI-DAUSA-I</t>
  </si>
  <si>
    <t>NR122010</t>
  </si>
  <si>
    <t>220KV BASSI-DAUSA-II</t>
  </si>
  <si>
    <t>NR122011</t>
  </si>
  <si>
    <t>220KV BASSI-IG NAGAR</t>
  </si>
  <si>
    <t>NR122012</t>
  </si>
  <si>
    <t>220KV DGANGA-BLY(UP)-II</t>
  </si>
  <si>
    <t>NR122013</t>
  </si>
  <si>
    <t>220KV DGANGA-PITHORAGRH</t>
  </si>
  <si>
    <t>220KV FATEHPUR-FTHPR(UP)-I</t>
  </si>
  <si>
    <t>NR122039</t>
  </si>
  <si>
    <t>220KV FATEHPUR-FTHPR(UP)-II</t>
  </si>
  <si>
    <t>NR122040</t>
  </si>
  <si>
    <t>220KV FATEHPUR-KNP SOUTH</t>
  </si>
  <si>
    <t>NR122041</t>
  </si>
  <si>
    <t>220KV FATEHPUR-NAUBASTA</t>
  </si>
  <si>
    <t>BILHY2201</t>
  </si>
  <si>
    <t>220KV FGPP-PALLA-I</t>
  </si>
  <si>
    <t>BILHY2202</t>
  </si>
  <si>
    <t>220KV FGPP-PALLA-II</t>
  </si>
  <si>
    <t>BILHY2203</t>
  </si>
  <si>
    <t>220KV FGPP-SPUR-I</t>
  </si>
  <si>
    <t>BILHY2204</t>
  </si>
  <si>
    <t>220KV FGPP-SPUR-II</t>
  </si>
  <si>
    <t>NR122014</t>
  </si>
  <si>
    <t>220KV HIRAPURA-IG NAGAR</t>
  </si>
  <si>
    <t>NR122015</t>
  </si>
  <si>
    <t>220KV HIRAPURA-SANGANER</t>
  </si>
  <si>
    <t>NR122016</t>
  </si>
  <si>
    <t>220KV KNP-MAINPURI</t>
  </si>
  <si>
    <t>NR122017</t>
  </si>
  <si>
    <t>220KV KNP-NAUBASTA</t>
  </si>
  <si>
    <t>NR122018</t>
  </si>
  <si>
    <t>220KV KNP-PANKI-I</t>
  </si>
  <si>
    <t>NR122019</t>
  </si>
  <si>
    <t>220KV KNP-PANKI-II</t>
  </si>
  <si>
    <t>NR122020</t>
  </si>
  <si>
    <t>220KV KNP-UNCHR-I</t>
  </si>
  <si>
    <t>NR122021</t>
  </si>
  <si>
    <t>220KV KNP-UNCHR-II</t>
  </si>
  <si>
    <t>NR122022</t>
  </si>
  <si>
    <t>220KV KNP-UNCHR-III</t>
  </si>
  <si>
    <t>NR122023</t>
  </si>
  <si>
    <t>220KV KNP-UNCHR-IV</t>
  </si>
  <si>
    <t>NR122047</t>
  </si>
  <si>
    <t>220KV LALSOT-DAUSA</t>
  </si>
  <si>
    <t>BILUP2204</t>
  </si>
  <si>
    <t>220KV MEERUT-MPURAM-I</t>
  </si>
  <si>
    <t>LPRD</t>
  </si>
  <si>
    <t>BILUP2205</t>
  </si>
  <si>
    <t>220KV MEERUT-MPURAM-II</t>
  </si>
  <si>
    <t>BILUP2206</t>
  </si>
  <si>
    <t>220KV MEERUT-NARA</t>
  </si>
  <si>
    <t>BILUP2207</t>
  </si>
  <si>
    <t>220KV MEERUT-SHTBDNGR</t>
  </si>
  <si>
    <t>BILUP2208</t>
  </si>
  <si>
    <t>220KV MEERUT-SIMBHOLI</t>
  </si>
  <si>
    <t>NR122024</t>
  </si>
  <si>
    <t>220KV PITHORAGRH-BRLY(UP)</t>
  </si>
  <si>
    <t>NR122025</t>
  </si>
  <si>
    <t>220KV RAIBRLY-CHINHAT</t>
  </si>
  <si>
    <t>NR122026</t>
  </si>
  <si>
    <t>220KV RAIBRLY-LKO(UP)</t>
  </si>
  <si>
    <t>NR122027</t>
  </si>
  <si>
    <t>220KV RAPPB-CHITT-I</t>
  </si>
  <si>
    <t>NR122028</t>
  </si>
  <si>
    <t>220KV RAPPB-CHITT-II</t>
  </si>
  <si>
    <t>NR122029</t>
  </si>
  <si>
    <t>220KV RAPPB-RAPPC</t>
  </si>
  <si>
    <t>NR122030</t>
  </si>
  <si>
    <t>220KV RAPPB-UDAIPUR</t>
  </si>
  <si>
    <t>NR122031</t>
  </si>
  <si>
    <t>220KV S.MDHPR-DAUSA-I</t>
  </si>
  <si>
    <t>NR122042</t>
  </si>
  <si>
    <t>220KV SIKAR-RATANGARH-I</t>
  </si>
  <si>
    <t>NR122044</t>
  </si>
  <si>
    <t>220KV SIKAR-RATANGARH-II</t>
  </si>
  <si>
    <t>NR122043</t>
  </si>
  <si>
    <t>220KV SIKAR-SIKAR(RJ)-I</t>
  </si>
  <si>
    <t>NR122045</t>
  </si>
  <si>
    <t>220KV SIKAR-SIKAR(RJ)-II</t>
  </si>
  <si>
    <t>NR122032</t>
  </si>
  <si>
    <t>220KV SITARGANJ-BLY(UP)</t>
  </si>
  <si>
    <t>NR122033</t>
  </si>
  <si>
    <t>220KV TNKPR-BLY(UP)</t>
  </si>
  <si>
    <t>NR122034</t>
  </si>
  <si>
    <t>220KV TNKPR-SITARGANJ</t>
  </si>
  <si>
    <t>NR122035</t>
  </si>
  <si>
    <t>220KV UNCHR-RAIBRLY-I</t>
  </si>
  <si>
    <t>NR122036</t>
  </si>
  <si>
    <t>220KV UNCHR-RAIBRLY-II</t>
  </si>
  <si>
    <t>NR122037</t>
  </si>
  <si>
    <t>220KV UNCHR-RAIBRLY-III</t>
  </si>
  <si>
    <t>D</t>
  </si>
  <si>
    <t>132 KV TRANS LINES</t>
  </si>
  <si>
    <t>BILUP13201</t>
  </si>
  <si>
    <t>132KV MAU-BALIA</t>
  </si>
  <si>
    <t>Lines</t>
  </si>
  <si>
    <t>TOTAL FOR T/LS</t>
  </si>
  <si>
    <t>%</t>
  </si>
  <si>
    <t>OVERALL   SYSTEM AVAILABILITY=</t>
  </si>
  <si>
    <t>% (AC)</t>
  </si>
  <si>
    <t>%'(HVDC)</t>
  </si>
  <si>
    <t>765/400 KV ICT'S</t>
  </si>
  <si>
    <t>MVA</t>
  </si>
  <si>
    <t>Weitage Factor</t>
  </si>
  <si>
    <t>NR1ICT707</t>
  </si>
  <si>
    <t>400/765KV ICT-I   AGRA</t>
  </si>
  <si>
    <t>NR1ICT708</t>
  </si>
  <si>
    <t>400/765KV ICT-II  AGRA</t>
  </si>
  <si>
    <t>NR1ICT701</t>
  </si>
  <si>
    <t>765/400kv ICT-I  BALIA</t>
  </si>
  <si>
    <t>NR1ICT702</t>
  </si>
  <si>
    <t>765/400kv ICT-II BALIA</t>
  </si>
  <si>
    <t>NR1ICT705</t>
  </si>
  <si>
    <t>765/400kv ICT-I  FATEHPUR</t>
  </si>
  <si>
    <t>NR1ICT706</t>
  </si>
  <si>
    <t>765/400kv ICT-II FATEHPUR</t>
  </si>
  <si>
    <t>NR1ICT709</t>
  </si>
  <si>
    <t>765/400kv ICT-I  JHATIKALA</t>
  </si>
  <si>
    <t>NR1ICT710</t>
  </si>
  <si>
    <t>765/400kv ICT-II JHATIKALA</t>
  </si>
  <si>
    <t>NR1ICT711</t>
  </si>
  <si>
    <t>765/400kv ICT-III JHATIKALA</t>
  </si>
  <si>
    <t>NR1ICT712</t>
  </si>
  <si>
    <t>765/400kv ICT-IV JHATIKALA</t>
  </si>
  <si>
    <t>NR1ICT703</t>
  </si>
  <si>
    <t>765/400kv ICT-I  LUCKNOW</t>
  </si>
  <si>
    <t>NR1ICT704</t>
  </si>
  <si>
    <t>765/400kv ICT-II LUCKNOW</t>
  </si>
  <si>
    <t>NR1ICT713</t>
  </si>
  <si>
    <t>765/400kv ICT-I  MEERUT</t>
  </si>
  <si>
    <t>NR1ICT714</t>
  </si>
  <si>
    <t>765/400kv ICT-II MEERUT</t>
  </si>
  <si>
    <t>400/220 KV ICT'S</t>
  </si>
  <si>
    <t>NR1ICT01</t>
  </si>
  <si>
    <t>315MVA ICT-I  ALLAHABAD</t>
  </si>
  <si>
    <t>NR1ICT02</t>
  </si>
  <si>
    <t>315MVA ICT-II ALLAHABAD</t>
  </si>
  <si>
    <t>NR1ICT03</t>
  </si>
  <si>
    <t>315MVA ICT-I  BASSI</t>
  </si>
  <si>
    <t>NR1ICT04</t>
  </si>
  <si>
    <t>315MVA ICT-II BASSI</t>
  </si>
  <si>
    <t>NR1ICT05</t>
  </si>
  <si>
    <t>315MVA ICT-III BAWANA</t>
  </si>
  <si>
    <t>NR1ICT06</t>
  </si>
  <si>
    <t>315MVA ICT-I BHINMAL</t>
  </si>
  <si>
    <t>NR1ICT07</t>
  </si>
  <si>
    <t>315MVA ICT-II BHINMAL</t>
  </si>
  <si>
    <t>NR1ICT08</t>
  </si>
  <si>
    <t>315MVA ICT-I  BHIWADI</t>
  </si>
  <si>
    <t>NR1ICT09</t>
  </si>
  <si>
    <t>315MVA ICT-II BHIWADI</t>
  </si>
  <si>
    <t>NR1ICT54</t>
  </si>
  <si>
    <t>315MVA ICT-III BHIWADI</t>
  </si>
  <si>
    <t>NR1ICT10</t>
  </si>
  <si>
    <t>315MVA ICT-I  BLBGARH</t>
  </si>
  <si>
    <t>NR1ICT11</t>
  </si>
  <si>
    <t>315MVA ICT-II BLBGARH</t>
  </si>
  <si>
    <t>NR1ICT12</t>
  </si>
  <si>
    <t>315MVA ICT-III BLBGARH</t>
  </si>
  <si>
    <t>NR1ICT13</t>
  </si>
  <si>
    <t>315MVA ICT-IV BLBGARH</t>
  </si>
  <si>
    <t>NR1ICT48</t>
  </si>
  <si>
    <t>315MVA ICT-I  FATEHPUR</t>
  </si>
  <si>
    <t>NR1ICT49</t>
  </si>
  <si>
    <t>315MVA ICT-II FATEHPUR</t>
  </si>
  <si>
    <t>NR1ICT14</t>
  </si>
  <si>
    <t>315MVA ICT-I  GORAKHPR</t>
  </si>
  <si>
    <t>NR1ICT15</t>
  </si>
  <si>
    <t>315MVA ICT-II GORAKHPR</t>
  </si>
  <si>
    <t>NR1ICT42</t>
  </si>
  <si>
    <t>315MVA ICT-I  GURGAON</t>
  </si>
  <si>
    <t>NR1ICT51</t>
  </si>
  <si>
    <t>315MVA ICT-II  GURGAON</t>
  </si>
  <si>
    <t>NR1ICT57</t>
  </si>
  <si>
    <t>500MVA ICT-I JAIPUR(S)</t>
  </si>
  <si>
    <t>NR1ICT62</t>
  </si>
  <si>
    <t>500MVA ICT-II JAIPUR(S)</t>
  </si>
  <si>
    <t>NR1ICT16</t>
  </si>
  <si>
    <t>315MVA ICT-I  KANKROLI</t>
  </si>
  <si>
    <t>NR1ICT17</t>
  </si>
  <si>
    <t>315MVA ICT-II KANKROLI</t>
  </si>
  <si>
    <t>NR1ICT18</t>
  </si>
  <si>
    <t>315MVA ICT-III KANKROLI</t>
  </si>
  <si>
    <t>NR1ICT19</t>
  </si>
  <si>
    <t>315MVA ICT-I  KANPUR</t>
  </si>
  <si>
    <t>NR1ICT20</t>
  </si>
  <si>
    <t>315MVA ICT-II KANPUR</t>
  </si>
  <si>
    <t>NR1ICT21</t>
  </si>
  <si>
    <t>315MVA ICT-I  KOTA</t>
  </si>
  <si>
    <t>NR1ICT22</t>
  </si>
  <si>
    <t>315MVA ICT-II KOTA</t>
  </si>
  <si>
    <t>NR1ICT63</t>
  </si>
  <si>
    <t>315MVA ICT-I  KOTPUTLI</t>
  </si>
  <si>
    <t>NR1ICT64</t>
  </si>
  <si>
    <t>315MVA ICT-II  KOTPUTLI</t>
  </si>
  <si>
    <t>NR1ICT23</t>
  </si>
  <si>
    <t>315MVA ICT-I  LUCKNOW</t>
  </si>
  <si>
    <t>NR1ICT53</t>
  </si>
  <si>
    <t>500MVA ICT-II  LUCKNOW</t>
  </si>
  <si>
    <t>NR1ICT24</t>
  </si>
  <si>
    <t>315MVA ICT-I  MAHRANIBAG</t>
  </si>
  <si>
    <t>NR1ICT25</t>
  </si>
  <si>
    <t>315MVA ICT-II MAHRANIBAG</t>
  </si>
  <si>
    <t>NR1ICT45</t>
  </si>
  <si>
    <t>500MVA ICT-III MAHRANIBAG</t>
  </si>
  <si>
    <t>NR1ICT46</t>
  </si>
  <si>
    <t>500MVA ICT-IV MAHRANIBAG</t>
  </si>
  <si>
    <t>NR1ICT26</t>
  </si>
  <si>
    <t>315MVA ICT-I  MAINPURI</t>
  </si>
  <si>
    <t>NR1ICT27</t>
  </si>
  <si>
    <t>315MVA ICT-II MAINPURI</t>
  </si>
  <si>
    <t>NR1ICT28</t>
  </si>
  <si>
    <t>315MVA ICT-I  MANDOLA</t>
  </si>
  <si>
    <t>NR1ICT29</t>
  </si>
  <si>
    <t>315MVA ICT-II MANDOLA</t>
  </si>
  <si>
    <t>NR1ICT30</t>
  </si>
  <si>
    <t>315MVA ICT-III MANDOLA</t>
  </si>
  <si>
    <t>NR1ICT31</t>
  </si>
  <si>
    <t>315MVA ICT-IV MANDOLA</t>
  </si>
  <si>
    <t>NR1ICT58</t>
  </si>
  <si>
    <t>500MVA ICT-I MANESAR</t>
  </si>
  <si>
    <t>NR1ICT61</t>
  </si>
  <si>
    <t>500MVA ICT-II MANESAR</t>
  </si>
  <si>
    <t>NR1ICT32</t>
  </si>
  <si>
    <t>315MVA ICT-I  MEERUT</t>
  </si>
  <si>
    <t>NR1ICT33</t>
  </si>
  <si>
    <t>315MVA ICT-II MEERUT</t>
  </si>
  <si>
    <t>NR1ICT34</t>
  </si>
  <si>
    <t>315MVA ICT-III MEERUT</t>
  </si>
  <si>
    <t>NR1ICT35</t>
  </si>
  <si>
    <t>315MVA ICT-I  MUZFRNGR</t>
  </si>
  <si>
    <t>NR1ICT55</t>
  </si>
  <si>
    <t>500MVA ICT-I NIMRANA</t>
  </si>
  <si>
    <t>NR1ICT50</t>
  </si>
  <si>
    <t>315MVA ICT-II NIMRANA</t>
  </si>
  <si>
    <t>NR1ICT36</t>
  </si>
  <si>
    <t>315MVA ICT-I  ROORKI</t>
  </si>
  <si>
    <t>NR1ICT37</t>
  </si>
  <si>
    <t>315MVA ICT-II ROORKI</t>
  </si>
  <si>
    <t>NR1ICT59</t>
  </si>
  <si>
    <t>315MVA ICT-I  SOHAWAL</t>
  </si>
  <si>
    <t>NR1ICT60</t>
  </si>
  <si>
    <t>315MVA ICT-II SOHAWAL</t>
  </si>
  <si>
    <t>NR1ICT56</t>
  </si>
  <si>
    <t>315MVA ICT-I SIKAR</t>
  </si>
  <si>
    <t>NR1ICT52</t>
  </si>
  <si>
    <t>315MVA ICT-II  SIKAR</t>
  </si>
  <si>
    <t>220/132 KV ICT'S</t>
  </si>
  <si>
    <t>NR1ICT43</t>
  </si>
  <si>
    <t>220/132KV ICT-I  PITHORAGRH</t>
  </si>
  <si>
    <t>NR1ICT44</t>
  </si>
  <si>
    <t>220/132KV ICT-II  PITHORAGRH</t>
  </si>
  <si>
    <t>NR1ICT47</t>
  </si>
  <si>
    <t>220/132KV ICT-I RAIBAREILLY</t>
  </si>
  <si>
    <t>NR1ICT38</t>
  </si>
  <si>
    <t>220/132KV ICT-II RAIBAREILLY</t>
  </si>
  <si>
    <t>NR1ICT39</t>
  </si>
  <si>
    <t>220/132KV ICT-III RAIBAREILLY</t>
  </si>
  <si>
    <t>NR1ICT40</t>
  </si>
  <si>
    <t>220/132KV ICT-I SITARGANJ</t>
  </si>
  <si>
    <t>NR1ICT41</t>
  </si>
  <si>
    <t>220/132KV ICT-II SITARGANJ</t>
  </si>
  <si>
    <t>TOTAL FOR ICTs</t>
  </si>
  <si>
    <t xml:space="preserve">HVDC RIHAND-DADRI </t>
  </si>
  <si>
    <t>RC</t>
  </si>
  <si>
    <t>Length</t>
  </si>
  <si>
    <t>NR1DCP01</t>
  </si>
  <si>
    <t>500KV HVDC R-D POLE-I</t>
  </si>
  <si>
    <t>NR1DCP02</t>
  </si>
  <si>
    <t>500KV HVDC R-D POLE-II</t>
  </si>
  <si>
    <t>NR1DCP03</t>
  </si>
  <si>
    <t>HVDC BALIA-BHWD POLE-I</t>
  </si>
  <si>
    <t>NR1DCP04</t>
  </si>
  <si>
    <t>HVDC BALIA-BHWD POLE-II</t>
  </si>
  <si>
    <t>TOTAL FOR HVDC line</t>
  </si>
  <si>
    <t>J</t>
  </si>
  <si>
    <t>HVDC BTB VINDH</t>
  </si>
  <si>
    <t>NR1DCB01</t>
  </si>
  <si>
    <t xml:space="preserve">  +/-250MW HVDC B/B BLOCK-I</t>
  </si>
  <si>
    <t>NR1DCB02</t>
  </si>
  <si>
    <t>VINDH HVDC B/B BLOCK-II</t>
  </si>
  <si>
    <t>TOTAL FOR HVDC VINDHYACHAL</t>
  </si>
  <si>
    <t>L</t>
  </si>
  <si>
    <t>SVC, KANPUR</t>
  </si>
  <si>
    <t>MVAR</t>
  </si>
  <si>
    <t>OHxMVARxMF</t>
  </si>
  <si>
    <t>THMxMVARxMF</t>
  </si>
  <si>
    <t>NR1SVC01</t>
  </si>
  <si>
    <t xml:space="preserve"> +/-140MVAR SVC-I</t>
  </si>
  <si>
    <t xml:space="preserve"> +/-140MVAR SVC-II</t>
  </si>
  <si>
    <t>TOTAL FOR SVC</t>
  </si>
  <si>
    <t>M</t>
  </si>
  <si>
    <t xml:space="preserve"> Bus &amp; Switch Line Reactor</t>
  </si>
  <si>
    <t>NR1BRT25</t>
  </si>
  <si>
    <t>125MVAR B/Reactor-II AGRA</t>
  </si>
  <si>
    <t>NR1BRT26</t>
  </si>
  <si>
    <t>NR1BRT36</t>
  </si>
  <si>
    <t>240MVAR B/Reactor-1 AGRA-765</t>
  </si>
  <si>
    <t>NR1BRT35</t>
  </si>
  <si>
    <t>240MVAR B/Reactor-II AGRA-765</t>
  </si>
  <si>
    <t>NR1BRT01</t>
  </si>
  <si>
    <t>80MVAR B/Reactor ALLAHABAD</t>
  </si>
  <si>
    <t>NR1BRT33</t>
  </si>
  <si>
    <t>125MVAR B/Reactor ALLAHABAD</t>
  </si>
  <si>
    <t>NR1BRT02</t>
  </si>
  <si>
    <t>80MVAR B/Reactor-I BALIA</t>
  </si>
  <si>
    <t>NR1BRT17</t>
  </si>
  <si>
    <t>125MVAR B/Reactor-II BALIA</t>
  </si>
  <si>
    <t>NR1BRT27</t>
  </si>
  <si>
    <t>125MVAR B/Reactor-III BALIA</t>
  </si>
  <si>
    <t>NR1BRT20</t>
  </si>
  <si>
    <t>125MVAR B/Reactor-IV BALIA</t>
  </si>
  <si>
    <t>NR1BRT32</t>
  </si>
  <si>
    <t>240MVAR B/Reactor-I BALIA-765</t>
  </si>
  <si>
    <t>NR1BRT22</t>
  </si>
  <si>
    <t>240MVAR B/Reactor-II BALIA-765</t>
  </si>
  <si>
    <t>NR1BRT03</t>
  </si>
  <si>
    <t>80MVAR B/Reactor BAREILLY</t>
  </si>
  <si>
    <t>NR1BRT44</t>
  </si>
  <si>
    <t>50MVAR B/Reactor-I  BAREILLY</t>
  </si>
  <si>
    <t>NR1BRT45</t>
  </si>
  <si>
    <t>50MVAR B/Reactor-II BAREILLY</t>
  </si>
  <si>
    <t>NR1BRT04</t>
  </si>
  <si>
    <t>50MVAR B/Reactor BASSI</t>
  </si>
  <si>
    <t>NR1BRT05</t>
  </si>
  <si>
    <t>80MVAR B/Reactor BHINMAL</t>
  </si>
  <si>
    <t>NR1BRT15</t>
  </si>
  <si>
    <t>80MVAR B/Reactor BHIWADI</t>
  </si>
  <si>
    <t>NR1BRT06</t>
  </si>
  <si>
    <t>80MVAR B/Reactor BIHARSHRF</t>
  </si>
  <si>
    <t>NR1BRT07</t>
  </si>
  <si>
    <t>80MVAR B/Reactor BLBGARH</t>
  </si>
  <si>
    <t>NR1BRT18</t>
  </si>
  <si>
    <t>125MVAR B/Reactor-I  FATEHPUR</t>
  </si>
  <si>
    <t>NR1BRT19</t>
  </si>
  <si>
    <t>125MVAR B/Reactor-II FATEHPUR</t>
  </si>
  <si>
    <t>NR1BRT23</t>
  </si>
  <si>
    <t>330MVAR B/Reactor-III FATEHPUR-765</t>
  </si>
  <si>
    <t>NR1BRT39</t>
  </si>
  <si>
    <t>NR1BRT37</t>
  </si>
  <si>
    <t>125MVAR B/Reactor-1 JAIPUR(S)</t>
  </si>
  <si>
    <t>NR1BRT31</t>
  </si>
  <si>
    <t>240MVAR B/Reactor JHATIKALA-765</t>
  </si>
  <si>
    <t>NR1BRT08</t>
  </si>
  <si>
    <t>50MVAR B/Reactor KANKROLI</t>
  </si>
  <si>
    <t>NR1BRT34</t>
  </si>
  <si>
    <t>125MVAR B/Reactor-II KANKROLI</t>
  </si>
  <si>
    <t>NR1BRT09</t>
  </si>
  <si>
    <t>80MVAR B/Reactor KOTA</t>
  </si>
  <si>
    <t>NR1BRT10</t>
  </si>
  <si>
    <t>80MVAR B/Reactor LUCKNOW</t>
  </si>
  <si>
    <t>NR1BRT16</t>
  </si>
  <si>
    <t>125MVAR B/Reactor-II LUCKNOW</t>
  </si>
  <si>
    <t>NR1BRT21</t>
  </si>
  <si>
    <t>125MVAR B/Reactor-III LUCKNOW</t>
  </si>
  <si>
    <t>NR1BRT28</t>
  </si>
  <si>
    <t>240MVAR B/Reactor-IV LUCKNOW-765</t>
  </si>
  <si>
    <t>NR1BRT38</t>
  </si>
  <si>
    <t>125MVAR B/Reactor-1 MAINPURI</t>
  </si>
  <si>
    <t>NR1BRT11</t>
  </si>
  <si>
    <t>50MVAR B/Reactor MANDOLA</t>
  </si>
  <si>
    <t>NR1BRT30</t>
  </si>
  <si>
    <t>125MVAR B/Reactor MANESAR</t>
  </si>
  <si>
    <t>NR1BRT41</t>
  </si>
  <si>
    <t>240MVAR B/Reactor-I MEERUT-765</t>
  </si>
  <si>
    <t>NR1BRT12</t>
  </si>
  <si>
    <t>50MVAR B/Reactor MURADNGR</t>
  </si>
  <si>
    <t>NR1BRT24</t>
  </si>
  <si>
    <t>80MVAR B/Reactor NIMRANA</t>
  </si>
  <si>
    <t>NR1BRT40</t>
  </si>
  <si>
    <t>125MVAR B/Reactor Roorki</t>
  </si>
  <si>
    <t>NR1BRT29</t>
  </si>
  <si>
    <t>80MVAR B/Reactor SIKAR</t>
  </si>
  <si>
    <t>NR1BRT13</t>
  </si>
  <si>
    <t>93MVAR B/Reactor VINDH AR1-W</t>
  </si>
  <si>
    <t>NR1BRT14</t>
  </si>
  <si>
    <t>93MVAR B/Reactor VINDH AR2-N</t>
  </si>
  <si>
    <t>NR1BRT42</t>
  </si>
  <si>
    <t>125MVAR B/Reactor-I VINDH</t>
  </si>
  <si>
    <t>NR1BRT43</t>
  </si>
  <si>
    <t>125MVAR B/Reactor-II VINDH</t>
  </si>
  <si>
    <t>NR1SRT01</t>
  </si>
  <si>
    <t>AGRA 50MVAR S/R BHIWADI-Ckt-I</t>
  </si>
  <si>
    <t>NR1SRT20</t>
  </si>
  <si>
    <t>AGRA 240MVAR S/R FATEHPR line</t>
  </si>
  <si>
    <t>NR1SRT02</t>
  </si>
  <si>
    <t>ALLHBD 50MVAR S/R MNPR Ckt-I</t>
  </si>
  <si>
    <t>NR1SRT03</t>
  </si>
  <si>
    <t>ALLHBD 50MVAR S/R MNPR Ckt-II</t>
  </si>
  <si>
    <t>NR1SRT18</t>
  </si>
  <si>
    <t>BALIA 240MVAR S/R GAYA Line</t>
  </si>
  <si>
    <t>NR1SRT16</t>
  </si>
  <si>
    <t>BALIA 240MVAR S/R LUCKNW Ckt-I</t>
  </si>
  <si>
    <t>NR1SRT04</t>
  </si>
  <si>
    <t>BARLLY  50MVAR S/R MND Ckt-I</t>
  </si>
  <si>
    <t>NR1SRT05</t>
  </si>
  <si>
    <t>BARLLY  50MVAR S/R MND Ckt-II</t>
  </si>
  <si>
    <t>NR1SRT06</t>
  </si>
  <si>
    <t>BHINML 50MVAR S/R KANKROLI</t>
  </si>
  <si>
    <t>NR1SRT17</t>
  </si>
  <si>
    <t>FATEHPR 330MVAR S/R AGRA line</t>
  </si>
  <si>
    <t>NR1SRT07</t>
  </si>
  <si>
    <t>GORAKH 50MVAR S/R LKO Ckt-I</t>
  </si>
  <si>
    <t>NR1SRT08</t>
  </si>
  <si>
    <t>GORAKH 50MVAR S/R LKO Ckt-II</t>
  </si>
  <si>
    <t>NR1SRT11</t>
  </si>
  <si>
    <t>GORAKH 63MVAR S/R LKO-III  LINE</t>
  </si>
  <si>
    <t>NR1SRT12</t>
  </si>
  <si>
    <t>GORAKH 63MVAR S/R LKO-IV  LINE</t>
  </si>
  <si>
    <t>NR1SRT19</t>
  </si>
  <si>
    <t>JHATIKALA 240MVAR S/R AGRA Line</t>
  </si>
  <si>
    <t>NR1SRT13</t>
  </si>
  <si>
    <t>LUCKNW 63MVAR S/R GKP-III  LINE</t>
  </si>
  <si>
    <t>NR1SRT14</t>
  </si>
  <si>
    <t>LUCKNW 63MVAR S/R GKP-IV  LINE</t>
  </si>
  <si>
    <t>NR1SRT15</t>
  </si>
  <si>
    <t>LUCKNW 240MVAR S/R BALIA Ckt-I</t>
  </si>
  <si>
    <t>NR1SRT09</t>
  </si>
  <si>
    <t>MEERUT 50MVAR S/R Kotesh Ckt-I</t>
  </si>
  <si>
    <t>NR1SRT10</t>
  </si>
  <si>
    <t>MEERUT 50MVAR S/R Kotesh Ckt-II</t>
  </si>
  <si>
    <t>NR1SRT21</t>
  </si>
  <si>
    <t>MEERUT 240MVAR S/R AGRA line</t>
  </si>
  <si>
    <t>NR1SRT22</t>
  </si>
  <si>
    <t>SIKAR 50MVAR S/R AGRA Ckt-I</t>
  </si>
  <si>
    <t>NR1SRT23</t>
  </si>
  <si>
    <t>SIKAR 50MVAR S/R AGRA Ckt-II</t>
  </si>
  <si>
    <t xml:space="preserve"> TOTAL FOR BUS REACTORS </t>
  </si>
  <si>
    <t>TOTAL</t>
  </si>
  <si>
    <t>SBBU</t>
  </si>
  <si>
    <t>NR1ICT68</t>
  </si>
  <si>
    <t>500MVA ICT-III BASSI</t>
  </si>
  <si>
    <t>NR140155</t>
  </si>
  <si>
    <t>400KV SIKAR-RATANGARH-I</t>
  </si>
  <si>
    <t>NR140156</t>
  </si>
  <si>
    <t>400KV SIKAR-RATANGARH-II</t>
  </si>
  <si>
    <t>NR140158</t>
  </si>
  <si>
    <t>400KV BRLY(765)-KASHIPUR-I</t>
  </si>
  <si>
    <t>NR140159</t>
  </si>
  <si>
    <t>400KV BRLY(765)-KASHIPUR-II</t>
  </si>
  <si>
    <t>NR140153</t>
  </si>
  <si>
    <t>400KV LUCKNOW-SHAHJHNPR-II</t>
  </si>
  <si>
    <t>SVRD</t>
  </si>
  <si>
    <t>H/ tripped for voltage regulation&lt;395kv. (Standing Instrn)</t>
  </si>
  <si>
    <t>NR1ICT715</t>
  </si>
  <si>
    <t>765/400kv ICT-I  BAREILLY</t>
  </si>
  <si>
    <t>NR140157</t>
  </si>
  <si>
    <t>400KV BAREILLY-BAREILLY(765)-II</t>
  </si>
  <si>
    <t>NR140152</t>
  </si>
  <si>
    <t>400KV BAREILLY-SHAHJHNPR-II</t>
  </si>
  <si>
    <t>NR176508</t>
  </si>
  <si>
    <t>765KV LUCKNOW-BAREILLY</t>
  </si>
  <si>
    <t>NR1ICT67</t>
  </si>
  <si>
    <t>315MVA ICT-III ALLAHABAD</t>
  </si>
  <si>
    <t>NR1ICT69</t>
  </si>
  <si>
    <t>500MVA ICT-IV MEERUT</t>
  </si>
  <si>
    <t>NR1ICT65</t>
  </si>
  <si>
    <t>500MVA ICT-I  SHAHJHNPR</t>
  </si>
  <si>
    <t>NR1ICT66</t>
  </si>
  <si>
    <t>500MVA ICT-II SHAHJHNPR</t>
  </si>
  <si>
    <t xml:space="preserve"> Availability calculation for the Period :  From 01.06.2015 to 30.06.2015</t>
  </si>
  <si>
    <t>S/D by DTL for maintenance work at Bmnoli end. Open since 16.03.15 at 13:04hrs.</t>
  </si>
  <si>
    <t>Line hand tripped for Power regulation.</t>
  </si>
  <si>
    <t>NR1BRT47</t>
  </si>
  <si>
    <t>80MVAR B/Reactor-I KOTPUTLI</t>
  </si>
  <si>
    <t>OMST</t>
  </si>
  <si>
    <t>S/D for taking L/Reactor in service at Agra.</t>
  </si>
  <si>
    <t>Line hand tripped for Voltage regulation.Agra-430 KV</t>
  </si>
  <si>
    <t>Line hand tripped for Voltage regulation.Agra-431 KV</t>
  </si>
  <si>
    <t>SRET</t>
  </si>
  <si>
    <t>Line hand tripped for Voltage regulation.Jodhpur-430 KV</t>
  </si>
  <si>
    <t>Line hand tripped for Voltage regulation.Merta-430 KV</t>
  </si>
  <si>
    <t>Line hand tripped for Voltage regulation.Sikar-432 KV</t>
  </si>
  <si>
    <t>Line hand tripped for Power regulation</t>
  </si>
  <si>
    <t>H/ tripped for voltage regulation&lt;394kv. (Standing Instrn)</t>
  </si>
  <si>
    <t>H/ tripped for voltage regulation&lt;392kv. (Standing Instrn)</t>
  </si>
  <si>
    <t>S/D by UPPCL for crossing of their 765kV Gr. Noida- Mainpuri Line.</t>
  </si>
  <si>
    <t>Tripped due to L/Reactor REF mal-operated at Agra.</t>
  </si>
  <si>
    <t>S/D for attending hot spot at Loc.649 &amp; jumper tightening.</t>
  </si>
  <si>
    <t>S/D for attending sparking in jumper at loc no. 362.</t>
  </si>
  <si>
    <t>Line hand tripped for Voltage regulation.Agra-805 KV</t>
  </si>
  <si>
    <t>Tripped on R-N fault due to Kite thread. FLR:Brly-19km, Lko-231km. Charged after patrolling &amp; removing the kite.</t>
  </si>
  <si>
    <t>S/D for jumpering and Bus stability test for charging of 765kV ICT-II at Bareilly.</t>
  </si>
  <si>
    <t>S/D for L/Reactor faulty bushing replacement at Agra.</t>
  </si>
  <si>
    <t>Line hand tripped for Voltage regulation.Bassi-430 KV</t>
  </si>
  <si>
    <t>Line hand tripped for Voltage regulation. Agra-428kv.</t>
  </si>
  <si>
    <t>Tripped on Over Voltage protection at Bassi&gt;435kv.</t>
  </si>
  <si>
    <t>Line kept open for Voltage regulation.Agra-432KV.</t>
  </si>
  <si>
    <t>Line hand tripped for Voltage regulation.Agra-432 KV</t>
  </si>
  <si>
    <t>Line hand tripped for Voltage regulation. Bhiwadi-428kv.</t>
  </si>
  <si>
    <t>S/D to attend burnt Y-Ph Jumpher hot spot at Bhiwadi.</t>
  </si>
  <si>
    <t>Line hand tripped for Voltage regulation.Agra-435 KV</t>
  </si>
  <si>
    <t>Line hand tripped for Voltage regulation.Agra-430 KV.  Out since 30.07.15 at 0545hrs</t>
  </si>
  <si>
    <t>S/D for polymer insulator string installation work. (tension)</t>
  </si>
  <si>
    <t>S/D for taking oil sample of bushing of L/R at Sohawal</t>
  </si>
  <si>
    <t>S/D for OPGW strining work. Diomond ring formation at crossing of 800kv HVDC BNC-Agra line.</t>
  </si>
  <si>
    <t>S/D for implementation of NGR bypass scheme at Balia.</t>
  </si>
  <si>
    <t>S/D for attending hot spot at loc. 289 by Balia.</t>
  </si>
  <si>
    <t>S/D for OPGW strining work. Diomond ring formation at crossing of 800kv HVDC BNC-Ahra line.</t>
  </si>
  <si>
    <t>CB A/trip at UPPCL end. Line remain charged from Bareilly (PG) end. No flag/facia informed by UPPCL.</t>
  </si>
  <si>
    <t>S/D by UPPCL for taking L/R out due to low oil level alarm.</t>
  </si>
  <si>
    <t>Tripped on L/reactor protection relay mal-operated at Lko(UP) end while L/R out of service.</t>
  </si>
  <si>
    <t>S/D by UPPCL for taking L/R into service at Lucknow(UP).</t>
  </si>
  <si>
    <t>S/D for OPGW installation work under ULDC scheme.</t>
  </si>
  <si>
    <t>Tripped due to Bus protection mal-operation at Moradabad during ICT-II protn testing by UPPCL. D/T recd at Brly.</t>
  </si>
  <si>
    <t>S/D by BASSI for Y-Ph CVT repacement due to secondary winding burnt.</t>
  </si>
  <si>
    <t>Line hand tripped for Voltage regulation. Bassi-425kv</t>
  </si>
  <si>
    <t>S/D for stringing of 765kV Bhiwani-Phagi D/C line.</t>
  </si>
  <si>
    <t>Line hand tripped for Voltage regulation.Bhi-428 KV</t>
  </si>
  <si>
    <t>S/D for jumper opening for isolator retrofitment under Add Cap at BLB end.</t>
  </si>
  <si>
    <t>S/D to attend hot spot in Y-Ph line isolator at Blb.</t>
  </si>
  <si>
    <t>Line hand tripped for Voltage regulation.Mnp-431 KV</t>
  </si>
  <si>
    <t>S/D by HVPNL for their bay eqpmt AMP work at Nawada.</t>
  </si>
  <si>
    <t>S/D for Erection of new 400kv Roorki D/C bay equipments at Kashipur(Uttaranchal) end.</t>
  </si>
  <si>
    <t>Trip on D/T recd at BLY due to wrong operation at Kashipur during isolation of ckt-II for s/d. Bus Protn oprtd.</t>
  </si>
  <si>
    <t>Tripped due to Sparking/ burning of gantry jumper at Kashipur (Uttaranchal ) end.</t>
  </si>
  <si>
    <t>Tripped on R-N fault due to kite thread. FLR:Brly-4 km</t>
  </si>
  <si>
    <t>Line tripped on B-Y fault caused due to Kite thread. Charged after patrolling. FLR:Bareilly-102 km</t>
  </si>
  <si>
    <t xml:space="preserve">Line tripped on Y-B fault caused due to kite thread. FLR:Brly-16km, Kashipur-80km. </t>
  </si>
  <si>
    <t>S/D to attend hot spot in Y-Ph Jumpher at loc. No. 61A/0.</t>
  </si>
  <si>
    <t>Forced S/D to attend hotspot in R-ph Bus isolator at BLY.</t>
  </si>
  <si>
    <t>Line tripped on Y-N fault in reclaim time. FLR:Dadri-21.9km</t>
  </si>
  <si>
    <t>Tripped on to Bus Bar-I protn at Mhrnbg during isolation of ICT-II for S/D.</t>
  </si>
  <si>
    <t>A/R &amp; Trip on B-N fault due to kite thread. Charged after removal of same. FLR:Mbagh=7.6km.</t>
  </si>
  <si>
    <t>S/D for protn testing &amp; polluted insulator replacement work.</t>
  </si>
  <si>
    <t>S/D by BBMB to attend hotspot in  Bus Clamp at their s/s.</t>
  </si>
  <si>
    <t>Line tripped only from Fatehpur on B-N fault during reclaim time. FLR-Ftpr-1.6Km.</t>
  </si>
  <si>
    <t>Line hand tripped for Voltage regulation.Manesher-426 KV</t>
  </si>
  <si>
    <t>S/D for testing of L/R bushing and CSD relay commissioning at Kankroli.</t>
  </si>
  <si>
    <t>Tripped on O/Voltage protn at Jodhpur. DT received at Kank</t>
  </si>
  <si>
    <t>Line kept open for Voltage regulation. Kankroli-430kv</t>
  </si>
  <si>
    <t>Line hand tripped for Voltage regulation.Jodhpr&gt;440 kV</t>
  </si>
  <si>
    <t>S/D for attending hot spot at loc. No. 476.</t>
  </si>
  <si>
    <t>Line kept open for Voltage regulation.</t>
  </si>
  <si>
    <t>Hand tripped by Jodhpur RRVNL end due to isolator sparking.</t>
  </si>
  <si>
    <t>Lind hand tripped for forced s/d by Jodhpur RRVNL end due to sparking in line isolator.</t>
  </si>
  <si>
    <t>Line hand tripped for Voltage regulation.Jodhpur-434KV</t>
  </si>
  <si>
    <t>CB auto tripped at Jodhpur, RRVPNL end only. Line remain charged from KNK-PG end. No flag/facia reported.</t>
  </si>
  <si>
    <t>Forced S/D due to abnormal sound in L/R at Kankroli.</t>
  </si>
  <si>
    <t>Tripped on Y-N fault due o snapping of pilot rope during OPGW stringing work under ULDC scheme.</t>
  </si>
  <si>
    <t>S/D for OPGW stringing work under ULDC scheme.</t>
  </si>
  <si>
    <t>S/D for tie bay jumpering after Isolator retrofitment work under Add Cap at BLB end.</t>
  </si>
  <si>
    <t>S/D for CSD relay testing/ commissioning at Blb end.</t>
  </si>
  <si>
    <t>Forced S/D to attend hot spot on loc no. 932 by Blb.</t>
  </si>
  <si>
    <t>Forced S/D to attend sparking in FSC bypass isolator at BLB.</t>
  </si>
  <si>
    <t>S/D by UPPCL for attending CT clamp hot spot at Panki.</t>
  </si>
  <si>
    <t>S/D by UPPCL for attending CT clamp hot spot at their end.</t>
  </si>
  <si>
    <t>Line hand tripped for Voltage regulation.Merta-430 KV. Out since 23.07.15 at 0354hrs</t>
  </si>
  <si>
    <t>Line hand tripped for Voltage regulation.Merta-432 KV</t>
  </si>
  <si>
    <t>Line hand tripped for Voltage regulation. Kota-426kv.</t>
  </si>
  <si>
    <t>Forced S/D for attending Y-ph line isolator sparking at Kota</t>
  </si>
  <si>
    <t>Line hand tripped for Voltage regulation.Kota-432 KV</t>
  </si>
  <si>
    <t>Forced S/D by KHEP due to problem in their generation unit.</t>
  </si>
  <si>
    <t>Trip on Y-B fault caused due to kite thread, LKO=26km.</t>
  </si>
  <si>
    <t>Line tripped B-Y fault, dist. LKO-23.1 kms, due to kite thread reported by TL staff</t>
  </si>
  <si>
    <t>Line tripped on B-Y fault caused by Kite thread. FLR:LKO-21.9km.</t>
  </si>
  <si>
    <t>Trip on R-N fault caused by Kite thread. MRT=23.2km, BLY=269km.</t>
  </si>
  <si>
    <t>Tripped on R-N fault caused by Kite thread, MRT=11.2km. Charged after patrolling.</t>
  </si>
  <si>
    <t>S/D by HVPNL for AMP work at Nawada</t>
  </si>
  <si>
    <t>Line hand tripped for Voltage regulation.Neem-428 KV</t>
  </si>
  <si>
    <t>Line tripped on B-N fault in eclaim time. FLR:Alld-140Kms</t>
  </si>
  <si>
    <t>Line A/R at Roorkee but tripped at Muzfrngr on Y-N fault in UPCL portion. FLR: Roorkee-20.85 km.</t>
  </si>
  <si>
    <t>A/R from Roorkee but tripped at Mzfrngr(UP) on Y-N fault in UPPCL portion. FLR:Roork-12km.</t>
  </si>
  <si>
    <t>A/R at Roorki but Trip from Mzfrtngr end due to R-N fault in UPPCL portion. Roorki=54km.</t>
  </si>
  <si>
    <t>Line A/R at Roorkee but tripped at Muzfernagar end on B-N fault in UPPCL portion, FLR:Roorkee-15km</t>
  </si>
  <si>
    <t>Line hand tripped for Voltage regulation.Sikar-430 KV.  Out since 30.07.15 at 2206hrs</t>
  </si>
  <si>
    <t>Line hand tripped for Voltage regulation.Sikar-430 KV</t>
  </si>
  <si>
    <t>Line hand tripped for Voltage regulation. Ratangarh-420kv.</t>
  </si>
  <si>
    <t>S/D by RRVPNL to attend Bus Jumper hot spot at Ratangrh.</t>
  </si>
  <si>
    <t>Line hand tripped for Voltage regulation Ratangarh-432 KV</t>
  </si>
  <si>
    <t>S/D for attending HOT SPOT and jumper tightening work.</t>
  </si>
  <si>
    <t>Line hand tripped for Voltage regulation.Sikar=418kv.</t>
  </si>
  <si>
    <t>Line hand tripped for Voltage regulation.Sikar-432 KV. Out since 30.07.15 at 0334hrs</t>
  </si>
  <si>
    <t>Line hand tripped for Voltage regulation.R/Garh-428 KV</t>
  </si>
  <si>
    <t>S/D for Demo of Off Line fault locator test kit.</t>
  </si>
  <si>
    <t>S/D by SING/NTPC for faulty CT replacement work.</t>
  </si>
  <si>
    <t>SRMU</t>
  </si>
  <si>
    <t>Tripped only from Rihand-NTPC end due to O/Voltage relay mal-operation.</t>
  </si>
  <si>
    <t>S/D Taken by NTPC for replacement of faulty CT at Sing.</t>
  </si>
  <si>
    <t>Forced S/D by Kankroli end due to sparking observed in main bay isolator.</t>
  </si>
  <si>
    <t>Tripped on O/Voltage protn, Kank=437kv.</t>
  </si>
  <si>
    <t>S/D for ten delta measurement on various frequencies for healthiness of LR bushings at Kankroli.</t>
  </si>
  <si>
    <t>Line hand tripped for Voltage regulation.Out since 26.07.15 at 0433hrs</t>
  </si>
  <si>
    <t>Tripped on Bus Bar protn operated at Bhil(RRVPNL) due to  fire in wave trap of their interconnector line.</t>
  </si>
  <si>
    <t>Line tripped only at Bhilwara end due to station DC E/fault in RRVPNL S/S</t>
  </si>
  <si>
    <t>S/D by RRVPNL to attend TBC problem at Bhilwara.</t>
  </si>
  <si>
    <t xml:space="preserve">Line tripped due to A/R problem at Anta on R-N transient fault. FLR:Anta-45.29km </t>
  </si>
  <si>
    <t>Line tripped due to A/R problem at RAPP during Y-N transient fault, FLR:Anta-40.06 kms</t>
  </si>
  <si>
    <t>A/R from RAPPC but tripped only at Anta due to A/R relay problem on Y-N fault. FLR, Anta-19.36km, RAPP-63.96km</t>
  </si>
  <si>
    <t>Line A/R at Rapp-C but tripped from Anta NTPC due to A/R problem on Y-N transient fault. FLR:Anta-40.43 kms</t>
  </si>
  <si>
    <t xml:space="preserve">CB auto tripped at Anta during shifting of line on transfer bus by NTPC. Remain charged from RAPPC end. </t>
  </si>
  <si>
    <t>S/D for replacement of insulator strings due to flashover.</t>
  </si>
  <si>
    <t>S/D by RRVPNL to attend isolator clamp hot spot at Bagru.</t>
  </si>
  <si>
    <t>S/D by UPPCL for maintanance at their end.</t>
  </si>
  <si>
    <t>S/D by NHPC for attending hot spot in R-ph CB at FGPP.</t>
  </si>
  <si>
    <t>S/D taken by FGPP for Bay Equipment Maintenance work.</t>
  </si>
  <si>
    <t>S/D by NTPC for attending hot spot in CT at FGPP end.</t>
  </si>
  <si>
    <t>S/D by NTPC for bay maint work at FGPP end.</t>
  </si>
  <si>
    <t>S/D by NTPC for bay maintenance work at FGPP end</t>
  </si>
  <si>
    <t>S/D by UPPCL for line diversion work in their portion.</t>
  </si>
  <si>
    <t>A/R from Knp but tripped at Naubasta (UP) due to A/R problem on B-N fault. FLR:Knp-2.315km</t>
  </si>
  <si>
    <t>S/D for attend hot-spot in R&amp;Y Ph isolator at Kanpur.</t>
  </si>
  <si>
    <t>Line A/R at Meerut but trip from Modipuram-UP end on B-N fault in their section. Meerut- 4.8 km</t>
  </si>
  <si>
    <t>S/D by UPPCL for mntc work in their portion.</t>
  </si>
  <si>
    <t>S/D by UPPCL to attend hotspot at Modipuram end.</t>
  </si>
  <si>
    <t xml:space="preserve">Line hand tripped for Power regulation </t>
  </si>
  <si>
    <t>Line hand tripped for Power regulation on RLDC instruction.</t>
  </si>
  <si>
    <t>Tripped on Y-N fault  in UPPCL portion. MRT=9.3km</t>
  </si>
  <si>
    <t>S/D by UPPCL for bay maintenance work at Shtbdngr end</t>
  </si>
  <si>
    <t xml:space="preserve">Line tripped on B-N fault in UPPCL portion. FLR: Meerut-9.7km . </t>
  </si>
  <si>
    <t>Tripped on R-N fault in UPPCL portion. FLR:Mrt-52.2km.</t>
  </si>
  <si>
    <t>Line tripped on B-N fault in UPPCL portion. ,FLR:Mrt-47.8km, Smbholi-9.75km.</t>
  </si>
  <si>
    <t>Line tripped due o snapping of pilot rope during OPGW work between LOC no. 164 to 165 under ULDC scheme.</t>
  </si>
  <si>
    <t>Tripped on B-N fault in RRVPNL portion. FLR:RAPP-132.9km, Line length-128km.</t>
  </si>
  <si>
    <t>S/D for facilitate jumper rectification work in 220KV TNKPR-SITARGANJ line in LILO portion.</t>
  </si>
  <si>
    <t>Line S/D by NHPC  to attend HOT spot &amp; CB problem at Tanakpur End.</t>
  </si>
  <si>
    <t>LHWT</t>
  </si>
  <si>
    <t>Tripped on R-Y fault due to Jumper broken at Loc. 23.</t>
  </si>
  <si>
    <t>S/D to change Tap position from 20 to 18 for voltage regulation by NRLDC.</t>
  </si>
  <si>
    <t>SCSD</t>
  </si>
  <si>
    <t>S/D for erection of bushing of new 765kv ICT-II R-ph unit under construcion.</t>
  </si>
  <si>
    <t>S/D for AMP and bushing tan delta measurement.</t>
  </si>
  <si>
    <t>S/D for AMP work along with GIS bay.</t>
  </si>
  <si>
    <t>S/D to attend hot spot in R-Ph isolator.</t>
  </si>
  <si>
    <t>ICT tripped due to fire/ Bus fault at 132KV UPPCL yard.</t>
  </si>
  <si>
    <t>LNCC</t>
  </si>
  <si>
    <t xml:space="preserve">Differential, REF, PRD, Buchholz &amp; other ICT protn trip due to striking of lightning surge on Y-ph unit near LV bushing during strong thunderstorm. </t>
  </si>
  <si>
    <t>Tripped on DC over curent protection. Out due to major components failure in valve hall. Expected by 15-10-15.</t>
  </si>
  <si>
    <t>S/D with E/Electrode line by HVPNL for stringing of their 220kv Rangla-Rajpur line. P-II kept in metallic reurn mode.</t>
  </si>
  <si>
    <t>S/D to attend control panel system failure alarm at Dadri.</t>
  </si>
  <si>
    <t>S/D to attend level-3 thyrestor failure alarm at Rh termial.</t>
  </si>
  <si>
    <t>NR1ICT716</t>
  </si>
  <si>
    <t>765/400kv ICT-II  BAREILLY</t>
  </si>
  <si>
    <t>765KV BHIWANI-PHAGI(JPR)-I</t>
  </si>
  <si>
    <t>125MVAR B/Reactor-I AGRA</t>
  </si>
  <si>
    <t>NR1BRT46</t>
  </si>
  <si>
    <t>125MVAR B/Reactor-II GORAKHPUR</t>
  </si>
  <si>
    <t>125MVAR B/Reactor-I GORAKHPUR</t>
  </si>
  <si>
    <t>NR1BRT48</t>
  </si>
  <si>
    <t>125MVAR B/Reactor-I RATANGARH(RJ)</t>
  </si>
  <si>
    <t>NR1BRT49</t>
  </si>
  <si>
    <t>125MVAR B/Reactor-I SHAHJAHANPUR</t>
  </si>
  <si>
    <t>NR1SRT24</t>
  </si>
  <si>
    <t>NR1SRT25</t>
  </si>
  <si>
    <t>GORAKH 80MVAR S/R BARH-I  LINE</t>
  </si>
  <si>
    <t>GORAKH 80MVAR S/R BARH-II  LINE</t>
  </si>
  <si>
    <t>LUCKNW 240MVAR S/R BAREILLY Ckt-I</t>
  </si>
  <si>
    <t>240MVAR B/Reactor-I BAREILLY-765</t>
  </si>
  <si>
    <t>NR1BRT50</t>
  </si>
  <si>
    <t>NR1SRT26</t>
  </si>
  <si>
    <t>240MVAR B/Reactor-I PHAGI-765</t>
  </si>
  <si>
    <t>NR1BRT51</t>
  </si>
  <si>
    <t>NR1SRT27</t>
  </si>
  <si>
    <t>PHAGI(JPR)240MVAR S/R BHIWANI-I</t>
  </si>
  <si>
    <t xml:space="preserve"> </t>
  </si>
  <si>
    <t>N</t>
  </si>
  <si>
    <t>NRPC</t>
  </si>
  <si>
    <t>Jumper Failure</t>
  </si>
</sst>
</file>

<file path=xl/styles.xml><?xml version="1.0" encoding="utf-8"?>
<styleSheet xmlns="http://schemas.openxmlformats.org/spreadsheetml/2006/main">
  <numFmts count="10">
    <numFmt numFmtId="164" formatCode="0.000"/>
    <numFmt numFmtId="165" formatCode="0.00_)"/>
    <numFmt numFmtId="166" formatCode="0;[Red]0"/>
    <numFmt numFmtId="167" formatCode="0_)"/>
    <numFmt numFmtId="168" formatCode="0.00;[Red]0.00"/>
    <numFmt numFmtId="169" formatCode="[hh]:mm"/>
    <numFmt numFmtId="170" formatCode="dd/mm/yy&quot;   &quot;hh:mm"/>
    <numFmt numFmtId="171" formatCode="dd/mm&quot;   &quot;hh:mm"/>
    <numFmt numFmtId="172" formatCode="[h]:mm"/>
    <numFmt numFmtId="173" formatCode="0.0"/>
  </numFmts>
  <fonts count="32"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Courier New"/>
      <family val="3"/>
    </font>
    <font>
      <sz val="10"/>
      <name val="MS Sans Serif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Times New Roman"/>
      <family val="1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0"/>
      <name val="Trebuchet MS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Trebuchet MS"/>
      <family val="2"/>
    </font>
    <font>
      <sz val="11"/>
      <name val="Times New Roman"/>
      <family val="1"/>
    </font>
    <font>
      <sz val="11"/>
      <name val="Trebuchet MS"/>
      <family val="2"/>
    </font>
    <font>
      <sz val="10"/>
      <name val="Times New Roman"/>
      <family val="1"/>
    </font>
    <font>
      <b/>
      <sz val="8"/>
      <name val="Trebuchet MS"/>
      <family val="2"/>
    </font>
    <font>
      <sz val="10.5"/>
      <name val="Arial"/>
      <family val="2"/>
    </font>
    <font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7"/>
      <name val="Times New Roman"/>
      <family val="1"/>
    </font>
    <font>
      <sz val="9"/>
      <name val="Arial"/>
      <family val="2"/>
    </font>
    <font>
      <b/>
      <sz val="9"/>
      <color indexed="81"/>
      <name val="Tahoma"/>
      <family val="2"/>
    </font>
    <font>
      <b/>
      <sz val="10"/>
      <name val="Courier New"/>
      <family val="3"/>
    </font>
    <font>
      <b/>
      <i/>
      <sz val="11"/>
      <name val="Arial"/>
      <family val="2"/>
    </font>
    <font>
      <b/>
      <i/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1">
    <xf numFmtId="20" fontId="0" fillId="0" borderId="0"/>
    <xf numFmtId="9" fontId="7" fillId="0" borderId="0" applyFill="0" applyBorder="0" applyAlignment="0" applyProtection="0"/>
    <xf numFmtId="0" fontId="1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5" fillId="0" borderId="0"/>
    <xf numFmtId="9" fontId="5" fillId="0" borderId="0" applyFill="0" applyBorder="0" applyAlignment="0" applyProtection="0"/>
    <xf numFmtId="0" fontId="5" fillId="0" borderId="0"/>
    <xf numFmtId="20" fontId="7" fillId="0" borderId="0"/>
    <xf numFmtId="9" fontId="7" fillId="0" borderId="0" applyFill="0" applyBorder="0" applyAlignment="0" applyProtection="0"/>
    <xf numFmtId="0" fontId="7" fillId="0" borderId="0"/>
    <xf numFmtId="20" fontId="7" fillId="0" borderId="0"/>
    <xf numFmtId="0" fontId="12" fillId="0" borderId="0"/>
    <xf numFmtId="0" fontId="12" fillId="0" borderId="0"/>
    <xf numFmtId="0" fontId="12" fillId="0" borderId="0"/>
    <xf numFmtId="9" fontId="5" fillId="0" borderId="0" applyFill="0" applyBorder="0" applyAlignment="0" applyProtection="0"/>
    <xf numFmtId="165" fontId="5" fillId="0" borderId="0"/>
    <xf numFmtId="165" fontId="5" fillId="0" borderId="0"/>
  </cellStyleXfs>
  <cellXfs count="1178">
    <xf numFmtId="20" fontId="0" fillId="0" borderId="0" xfId="0"/>
    <xf numFmtId="0" fontId="3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4" fillId="0" borderId="0" xfId="2" applyNumberFormat="1" applyFont="1" applyBorder="1"/>
    <xf numFmtId="164" fontId="4" fillId="0" borderId="0" xfId="2" applyNumberFormat="1" applyFont="1" applyBorder="1" applyAlignment="1">
      <alignment horizontal="center" vertical="center"/>
    </xf>
    <xf numFmtId="164" fontId="1" fillId="0" borderId="0" xfId="2" applyNumberFormat="1" applyFont="1" applyBorder="1"/>
    <xf numFmtId="164" fontId="1" fillId="0" borderId="0" xfId="2" applyNumberFormat="1" applyFont="1" applyBorder="1" applyAlignment="1">
      <alignment horizontal="center" vertical="center"/>
    </xf>
    <xf numFmtId="0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/>
    <xf numFmtId="164" fontId="1" fillId="0" borderId="0" xfId="2" applyNumberFormat="1" applyFont="1"/>
    <xf numFmtId="1" fontId="1" fillId="0" borderId="0" xfId="2" applyNumberFormat="1" applyFont="1" applyBorder="1"/>
    <xf numFmtId="1" fontId="1" fillId="0" borderId="0" xfId="2" applyNumberFormat="1" applyFont="1"/>
    <xf numFmtId="164" fontId="9" fillId="0" borderId="0" xfId="2" applyNumberFormat="1" applyFont="1" applyBorder="1" applyAlignment="1">
      <alignment horizontal="center" vertical="center"/>
    </xf>
    <xf numFmtId="1" fontId="8" fillId="0" borderId="0" xfId="2" applyNumberFormat="1" applyFont="1" applyBorder="1" applyAlignment="1">
      <alignment horizontal="center" vertical="center"/>
    </xf>
    <xf numFmtId="164" fontId="7" fillId="0" borderId="0" xfId="2" applyNumberFormat="1" applyFont="1" applyBorder="1" applyAlignment="1">
      <alignment horizontal="center" vertical="center"/>
    </xf>
    <xf numFmtId="167" fontId="10" fillId="0" borderId="1" xfId="3" applyNumberFormat="1" applyFont="1" applyBorder="1" applyAlignment="1">
      <alignment horizontal="center" vertical="center"/>
    </xf>
    <xf numFmtId="165" fontId="10" fillId="0" borderId="1" xfId="3" applyNumberFormat="1" applyFont="1" applyBorder="1" applyAlignment="1">
      <alignment horizontal="justify" vertical="center"/>
    </xf>
    <xf numFmtId="165" fontId="10" fillId="0" borderId="0" xfId="5" applyNumberFormat="1" applyFont="1"/>
    <xf numFmtId="22" fontId="10" fillId="0" borderId="0" xfId="0" applyNumberFormat="1" applyFont="1"/>
    <xf numFmtId="164" fontId="10" fillId="0" borderId="0" xfId="2" applyNumberFormat="1" applyFont="1" applyBorder="1" applyAlignment="1">
      <alignment horizontal="center"/>
    </xf>
    <xf numFmtId="164" fontId="14" fillId="0" borderId="0" xfId="2" applyNumberFormat="1" applyFont="1"/>
    <xf numFmtId="164" fontId="4" fillId="0" borderId="0" xfId="2" applyNumberFormat="1" applyFont="1" applyBorder="1" applyAlignment="1">
      <alignment horizontal="center"/>
    </xf>
    <xf numFmtId="164" fontId="1" fillId="0" borderId="0" xfId="2" applyNumberFormat="1" applyFont="1" applyBorder="1" applyAlignment="1">
      <alignment horizontal="center"/>
    </xf>
    <xf numFmtId="164" fontId="1" fillId="0" borderId="0" xfId="2" applyNumberFormat="1" applyFont="1" applyFill="1" applyBorder="1" applyAlignment="1">
      <alignment horizontal="center"/>
    </xf>
    <xf numFmtId="2" fontId="1" fillId="0" borderId="0" xfId="2" applyNumberFormat="1" applyFont="1" applyBorder="1" applyAlignment="1">
      <alignment horizontal="center" vertical="center" wrapText="1"/>
    </xf>
    <xf numFmtId="0" fontId="3" fillId="0" borderId="0" xfId="2" applyNumberFormat="1" applyFont="1" applyBorder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165" fontId="10" fillId="0" borderId="1" xfId="5" applyNumberFormat="1" applyFont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 wrapText="1"/>
    </xf>
    <xf numFmtId="164" fontId="4" fillId="0" borderId="0" xfId="2" applyNumberFormat="1" applyFont="1" applyBorder="1" applyAlignment="1">
      <alignment horizontal="left" vertical="center"/>
    </xf>
    <xf numFmtId="164" fontId="1" fillId="0" borderId="0" xfId="2" applyNumberFormat="1" applyFont="1" applyBorder="1" applyAlignment="1">
      <alignment horizontal="left" vertical="center"/>
    </xf>
    <xf numFmtId="164" fontId="14" fillId="0" borderId="0" xfId="2" applyNumberFormat="1" applyFont="1" applyBorder="1" applyAlignment="1">
      <alignment horizontal="center" vertical="center"/>
    </xf>
    <xf numFmtId="1" fontId="10" fillId="0" borderId="0" xfId="2" applyNumberFormat="1" applyFont="1" applyBorder="1" applyAlignment="1">
      <alignment horizontal="center" vertical="center"/>
    </xf>
    <xf numFmtId="164" fontId="15" fillId="0" borderId="0" xfId="2" applyNumberFormat="1" applyFont="1" applyBorder="1" applyAlignment="1">
      <alignment horizontal="center" vertical="center"/>
    </xf>
    <xf numFmtId="168" fontId="16" fillId="2" borderId="1" xfId="4" applyNumberFormat="1" applyFont="1" applyFill="1" applyBorder="1" applyAlignment="1">
      <alignment horizontal="center" vertical="center" wrapText="1"/>
    </xf>
    <xf numFmtId="164" fontId="10" fillId="0" borderId="1" xfId="6" applyNumberFormat="1" applyFont="1" applyFill="1" applyBorder="1" applyAlignment="1">
      <alignment horizontal="center" vertical="center" wrapText="1"/>
    </xf>
    <xf numFmtId="1" fontId="10" fillId="0" borderId="1" xfId="2" applyNumberFormat="1" applyFont="1" applyBorder="1" applyAlignment="1">
      <alignment horizontal="center" vertical="center"/>
    </xf>
    <xf numFmtId="164" fontId="14" fillId="0" borderId="0" xfId="2" applyNumberFormat="1" applyFont="1" applyAlignment="1">
      <alignment horizontal="center"/>
    </xf>
    <xf numFmtId="0" fontId="18" fillId="0" borderId="15" xfId="0" quotePrefix="1" applyNumberFormat="1" applyFont="1" applyFill="1" applyBorder="1" applyAlignment="1">
      <alignment horizontal="center" vertical="center" wrapText="1"/>
    </xf>
    <xf numFmtId="170" fontId="19" fillId="2" borderId="3" xfId="12" applyNumberFormat="1" applyFont="1" applyFill="1" applyBorder="1" applyAlignment="1" applyProtection="1">
      <alignment horizontal="center" vertical="center"/>
    </xf>
    <xf numFmtId="0" fontId="17" fillId="0" borderId="7" xfId="2" applyNumberFormat="1" applyFont="1" applyBorder="1" applyAlignment="1">
      <alignment horizontal="left" vertical="top" wrapText="1"/>
    </xf>
    <xf numFmtId="169" fontId="17" fillId="0" borderId="3" xfId="9" applyNumberFormat="1" applyFont="1" applyFill="1" applyBorder="1" applyAlignment="1" applyProtection="1">
      <alignment horizontal="center" vertical="center"/>
    </xf>
    <xf numFmtId="169" fontId="17" fillId="0" borderId="7" xfId="0" applyNumberFormat="1" applyFont="1" applyBorder="1" applyAlignment="1">
      <alignment horizontal="center" vertical="center"/>
    </xf>
    <xf numFmtId="0" fontId="19" fillId="2" borderId="3" xfId="0" applyNumberFormat="1" applyFont="1" applyFill="1" applyBorder="1" applyAlignment="1">
      <alignment horizontal="center" vertical="center"/>
    </xf>
    <xf numFmtId="169" fontId="17" fillId="0" borderId="15" xfId="0" applyNumberFormat="1" applyFont="1" applyBorder="1" applyAlignment="1">
      <alignment horizontal="center" vertical="center"/>
    </xf>
    <xf numFmtId="0" fontId="15" fillId="0" borderId="0" xfId="2" applyNumberFormat="1" applyFont="1" applyBorder="1" applyAlignment="1">
      <alignment horizontal="center" vertical="center" wrapText="1"/>
    </xf>
    <xf numFmtId="2" fontId="15" fillId="0" borderId="0" xfId="2" applyNumberFormat="1" applyFont="1" applyBorder="1" applyAlignment="1">
      <alignment horizontal="center" vertical="center" wrapText="1"/>
    </xf>
    <xf numFmtId="2" fontId="15" fillId="0" borderId="0" xfId="2" applyNumberFormat="1" applyFont="1" applyBorder="1" applyAlignment="1">
      <alignment horizontal="center" vertical="center"/>
    </xf>
    <xf numFmtId="2" fontId="14" fillId="0" borderId="21" xfId="2" applyNumberFormat="1" applyFont="1" applyBorder="1" applyAlignment="1">
      <alignment horizontal="center" vertical="center"/>
    </xf>
    <xf numFmtId="164" fontId="15" fillId="0" borderId="0" xfId="2" applyNumberFormat="1" applyFont="1" applyBorder="1" applyProtection="1"/>
    <xf numFmtId="164" fontId="17" fillId="0" borderId="0" xfId="2" applyNumberFormat="1" applyFont="1" applyBorder="1" applyAlignment="1">
      <alignment horizontal="center"/>
    </xf>
    <xf numFmtId="164" fontId="15" fillId="0" borderId="0" xfId="2" applyNumberFormat="1" applyFont="1"/>
    <xf numFmtId="0" fontId="18" fillId="0" borderId="3" xfId="0" quotePrefix="1" applyNumberFormat="1" applyFont="1" applyFill="1" applyBorder="1" applyAlignment="1">
      <alignment horizontal="center" vertical="center" wrapText="1"/>
    </xf>
    <xf numFmtId="170" fontId="19" fillId="2" borderId="1" xfId="12" applyNumberFormat="1" applyFont="1" applyFill="1" applyBorder="1" applyAlignment="1" applyProtection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165" fontId="17" fillId="0" borderId="3" xfId="10" quotePrefix="1" applyNumberFormat="1" applyFont="1" applyBorder="1" applyAlignment="1">
      <alignment horizontal="left" vertical="top" wrapText="1"/>
    </xf>
    <xf numFmtId="165" fontId="17" fillId="0" borderId="9" xfId="7" applyNumberFormat="1" applyFont="1" applyBorder="1" applyAlignment="1">
      <alignment vertical="center"/>
    </xf>
    <xf numFmtId="165" fontId="17" fillId="0" borderId="10" xfId="7" applyNumberFormat="1" applyFont="1" applyBorder="1" applyAlignment="1">
      <alignment vertical="center"/>
    </xf>
    <xf numFmtId="165" fontId="17" fillId="0" borderId="27" xfId="7" applyNumberFormat="1" applyFont="1" applyBorder="1" applyAlignment="1">
      <alignment vertical="center"/>
    </xf>
    <xf numFmtId="165" fontId="17" fillId="0" borderId="0" xfId="7" applyNumberFormat="1" applyFont="1"/>
    <xf numFmtId="165" fontId="10" fillId="0" borderId="26" xfId="7" applyNumberFormat="1" applyFont="1" applyBorder="1" applyAlignment="1">
      <alignment horizontal="center" vertical="center"/>
    </xf>
    <xf numFmtId="0" fontId="10" fillId="0" borderId="26" xfId="2" applyNumberFormat="1" applyFont="1" applyBorder="1" applyAlignment="1">
      <alignment horizontal="center" vertical="center" wrapText="1"/>
    </xf>
    <xf numFmtId="0" fontId="16" fillId="0" borderId="26" xfId="0" quotePrefix="1" applyNumberFormat="1" applyFont="1" applyFill="1" applyBorder="1" applyAlignment="1">
      <alignment horizontal="center" vertical="center" wrapText="1"/>
    </xf>
    <xf numFmtId="169" fontId="10" fillId="0" borderId="26" xfId="9" applyNumberFormat="1" applyFont="1" applyFill="1" applyBorder="1" applyAlignment="1" applyProtection="1">
      <alignment horizontal="center" vertical="center"/>
    </xf>
    <xf numFmtId="2" fontId="15" fillId="0" borderId="12" xfId="2" applyNumberFormat="1" applyFont="1" applyBorder="1" applyAlignment="1">
      <alignment horizontal="center" vertical="center"/>
    </xf>
    <xf numFmtId="0" fontId="15" fillId="0" borderId="12" xfId="2" applyNumberFormat="1" applyFont="1" applyBorder="1" applyAlignment="1">
      <alignment horizontal="center" vertical="center" wrapText="1"/>
    </xf>
    <xf numFmtId="164" fontId="17" fillId="0" borderId="12" xfId="2" applyNumberFormat="1" applyFont="1" applyBorder="1" applyAlignment="1">
      <alignment horizontal="center" vertical="center" wrapText="1"/>
    </xf>
    <xf numFmtId="2" fontId="15" fillId="0" borderId="12" xfId="2" applyNumberFormat="1" applyFont="1" applyBorder="1" applyAlignment="1">
      <alignment horizontal="center" vertical="center" wrapText="1"/>
    </xf>
    <xf numFmtId="2" fontId="14" fillId="0" borderId="13" xfId="2" applyNumberFormat="1" applyFont="1" applyBorder="1" applyAlignment="1">
      <alignment horizontal="center" vertical="center"/>
    </xf>
    <xf numFmtId="165" fontId="10" fillId="0" borderId="0" xfId="7" applyNumberFormat="1" applyFont="1"/>
    <xf numFmtId="0" fontId="17" fillId="0" borderId="16" xfId="2" applyNumberFormat="1" applyFont="1" applyBorder="1" applyAlignment="1">
      <alignment horizontal="center" vertical="center" wrapText="1"/>
    </xf>
    <xf numFmtId="0" fontId="18" fillId="0" borderId="16" xfId="0" quotePrefix="1" applyNumberFormat="1" applyFont="1" applyFill="1" applyBorder="1" applyAlignment="1">
      <alignment horizontal="center" vertical="center" wrapText="1"/>
    </xf>
    <xf numFmtId="169" fontId="17" fillId="0" borderId="16" xfId="9" applyNumberFormat="1" applyFont="1" applyFill="1" applyBorder="1" applyAlignment="1" applyProtection="1">
      <alignment horizontal="center" vertical="center"/>
    </xf>
    <xf numFmtId="165" fontId="17" fillId="0" borderId="16" xfId="10" quotePrefix="1" applyNumberFormat="1" applyFont="1" applyBorder="1" applyAlignment="1">
      <alignment horizontal="left" vertical="top" wrapText="1"/>
    </xf>
    <xf numFmtId="165" fontId="17" fillId="0" borderId="19" xfId="7" applyNumberFormat="1" applyFont="1" applyBorder="1" applyAlignment="1">
      <alignment vertical="center"/>
    </xf>
    <xf numFmtId="165" fontId="17" fillId="0" borderId="20" xfId="7" applyNumberFormat="1" applyFont="1" applyBorder="1" applyAlignment="1">
      <alignment vertical="center"/>
    </xf>
    <xf numFmtId="165" fontId="17" fillId="0" borderId="21" xfId="7" applyNumberFormat="1" applyFont="1" applyBorder="1" applyAlignment="1">
      <alignment vertical="center"/>
    </xf>
    <xf numFmtId="0" fontId="18" fillId="0" borderId="1" xfId="0" quotePrefix="1" applyNumberFormat="1" applyFont="1" applyFill="1" applyBorder="1" applyAlignment="1">
      <alignment horizontal="center" vertical="center" wrapText="1"/>
    </xf>
    <xf numFmtId="169" fontId="17" fillId="0" borderId="1" xfId="9" applyNumberFormat="1" applyFont="1" applyFill="1" applyBorder="1" applyAlignment="1" applyProtection="1">
      <alignment horizontal="center" vertical="center"/>
    </xf>
    <xf numFmtId="165" fontId="17" fillId="0" borderId="1" xfId="10" quotePrefix="1" applyNumberFormat="1" applyFont="1" applyBorder="1" applyAlignment="1">
      <alignment horizontal="left" vertical="top" wrapText="1"/>
    </xf>
    <xf numFmtId="165" fontId="17" fillId="0" borderId="8" xfId="7" applyNumberFormat="1" applyFont="1" applyBorder="1" applyAlignment="1">
      <alignment vertical="center"/>
    </xf>
    <xf numFmtId="165" fontId="17" fillId="0" borderId="0" xfId="7" applyNumberFormat="1" applyFont="1" applyBorder="1" applyAlignment="1">
      <alignment vertical="center"/>
    </xf>
    <xf numFmtId="165" fontId="17" fillId="0" borderId="23" xfId="7" applyNumberFormat="1" applyFont="1" applyBorder="1" applyAlignment="1">
      <alignment vertical="center"/>
    </xf>
    <xf numFmtId="0" fontId="17" fillId="0" borderId="16" xfId="2" applyNumberFormat="1" applyFont="1" applyBorder="1" applyAlignment="1">
      <alignment horizontal="left" vertical="top" wrapText="1"/>
    </xf>
    <xf numFmtId="169" fontId="17" fillId="0" borderId="15" xfId="9" applyNumberFormat="1" applyFont="1" applyFill="1" applyBorder="1" applyAlignment="1" applyProtection="1">
      <alignment horizontal="center" vertical="center"/>
    </xf>
    <xf numFmtId="165" fontId="17" fillId="0" borderId="29" xfId="7" applyNumberFormat="1" applyFont="1" applyBorder="1" applyAlignment="1">
      <alignment vertical="center"/>
    </xf>
    <xf numFmtId="165" fontId="17" fillId="0" borderId="30" xfId="7" applyNumberFormat="1" applyFont="1" applyBorder="1" applyAlignment="1">
      <alignment vertical="center"/>
    </xf>
    <xf numFmtId="165" fontId="17" fillId="0" borderId="31" xfId="7" applyNumberFormat="1" applyFont="1" applyBorder="1" applyAlignment="1">
      <alignment vertical="center"/>
    </xf>
    <xf numFmtId="0" fontId="18" fillId="0" borderId="7" xfId="0" quotePrefix="1" applyNumberFormat="1" applyFont="1" applyFill="1" applyBorder="1" applyAlignment="1">
      <alignment horizontal="center" vertical="center" wrapText="1"/>
    </xf>
    <xf numFmtId="165" fontId="17" fillId="0" borderId="7" xfId="10" quotePrefix="1" applyNumberFormat="1" applyFont="1" applyBorder="1" applyAlignment="1">
      <alignment horizontal="left" vertical="top" wrapText="1"/>
    </xf>
    <xf numFmtId="1" fontId="15" fillId="0" borderId="14" xfId="2" applyNumberFormat="1" applyFont="1" applyBorder="1" applyAlignment="1">
      <alignment horizontal="center" vertical="center"/>
    </xf>
    <xf numFmtId="0" fontId="17" fillId="0" borderId="16" xfId="6" applyFont="1" applyFill="1" applyBorder="1" applyAlignment="1">
      <alignment horizontal="center" vertical="center" wrapText="1"/>
    </xf>
    <xf numFmtId="0" fontId="17" fillId="0" borderId="16" xfId="2" applyNumberFormat="1" applyFont="1" applyBorder="1" applyAlignment="1">
      <alignment horizontal="left" vertical="center" wrapText="1"/>
    </xf>
    <xf numFmtId="170" fontId="7" fillId="0" borderId="17" xfId="18" applyNumberFormat="1" applyFont="1" applyFill="1" applyBorder="1" applyAlignment="1" applyProtection="1">
      <alignment horizontal="center" vertical="center"/>
    </xf>
    <xf numFmtId="169" fontId="17" fillId="0" borderId="16" xfId="0" applyNumberFormat="1" applyFont="1" applyBorder="1" applyAlignment="1">
      <alignment horizontal="center" vertical="center"/>
    </xf>
    <xf numFmtId="165" fontId="19" fillId="0" borderId="18" xfId="0" applyNumberFormat="1" applyFont="1" applyBorder="1" applyAlignment="1">
      <alignment horizontal="center" vertical="center"/>
    </xf>
    <xf numFmtId="2" fontId="15" fillId="0" borderId="29" xfId="2" applyNumberFormat="1" applyFont="1" applyBorder="1" applyAlignment="1">
      <alignment vertical="center"/>
    </xf>
    <xf numFmtId="2" fontId="15" fillId="0" borderId="30" xfId="2" applyNumberFormat="1" applyFont="1" applyBorder="1" applyAlignment="1">
      <alignment vertical="center"/>
    </xf>
    <xf numFmtId="2" fontId="15" fillId="0" borderId="31" xfId="2" applyNumberFormat="1" applyFont="1" applyBorder="1" applyAlignment="1">
      <alignment vertical="center"/>
    </xf>
    <xf numFmtId="22" fontId="17" fillId="0" borderId="0" xfId="0" applyNumberFormat="1" applyFont="1"/>
    <xf numFmtId="164" fontId="17" fillId="0" borderId="26" xfId="2" applyNumberFormat="1" applyFont="1" applyBorder="1" applyAlignment="1">
      <alignment horizontal="center" vertical="center" wrapText="1"/>
    </xf>
    <xf numFmtId="1" fontId="15" fillId="0" borderId="11" xfId="2" applyNumberFormat="1" applyFont="1" applyBorder="1" applyAlignment="1">
      <alignment horizontal="center" vertical="center"/>
    </xf>
    <xf numFmtId="0" fontId="17" fillId="0" borderId="12" xfId="6" applyFont="1" applyFill="1" applyBorder="1" applyAlignment="1">
      <alignment horizontal="center" vertical="center" wrapText="1"/>
    </xf>
    <xf numFmtId="0" fontId="17" fillId="0" borderId="12" xfId="2" applyNumberFormat="1" applyFont="1" applyBorder="1" applyAlignment="1">
      <alignment horizontal="left" vertical="center" wrapText="1"/>
    </xf>
    <xf numFmtId="0" fontId="17" fillId="0" borderId="12" xfId="2" applyNumberFormat="1" applyFont="1" applyBorder="1" applyAlignment="1">
      <alignment horizontal="center" vertical="center" wrapText="1"/>
    </xf>
    <xf numFmtId="0" fontId="18" fillId="0" borderId="12" xfId="0" quotePrefix="1" applyNumberFormat="1" applyFont="1" applyFill="1" applyBorder="1" applyAlignment="1">
      <alignment horizontal="center" vertical="center" wrapText="1"/>
    </xf>
    <xf numFmtId="0" fontId="17" fillId="0" borderId="12" xfId="2" applyNumberFormat="1" applyFont="1" applyBorder="1" applyAlignment="1">
      <alignment horizontal="left" vertical="top" wrapText="1"/>
    </xf>
    <xf numFmtId="169" fontId="17" fillId="0" borderId="12" xfId="0" applyNumberFormat="1" applyFont="1" applyBorder="1" applyAlignment="1">
      <alignment horizontal="center" vertical="center"/>
    </xf>
    <xf numFmtId="0" fontId="17" fillId="0" borderId="15" xfId="2" quotePrefix="1" applyNumberFormat="1" applyFont="1" applyBorder="1" applyAlignment="1">
      <alignment horizontal="left" vertical="top" wrapText="1"/>
    </xf>
    <xf numFmtId="2" fontId="15" fillId="0" borderId="15" xfId="2" applyNumberFormat="1" applyFont="1" applyBorder="1" applyAlignment="1">
      <alignment horizontal="center" vertical="center"/>
    </xf>
    <xf numFmtId="0" fontId="15" fillId="0" borderId="15" xfId="2" applyNumberFormat="1" applyFont="1" applyBorder="1" applyAlignment="1">
      <alignment horizontal="center" vertical="center" wrapText="1"/>
    </xf>
    <xf numFmtId="2" fontId="15" fillId="0" borderId="15" xfId="2" applyNumberFormat="1" applyFont="1" applyBorder="1" applyAlignment="1">
      <alignment horizontal="center" vertical="center" wrapText="1"/>
    </xf>
    <xf numFmtId="2" fontId="14" fillId="0" borderId="51" xfId="2" applyNumberFormat="1" applyFont="1" applyBorder="1" applyAlignment="1">
      <alignment horizontal="center" vertical="center"/>
    </xf>
    <xf numFmtId="165" fontId="17" fillId="0" borderId="46" xfId="10" quotePrefix="1" applyNumberFormat="1" applyFont="1" applyBorder="1" applyAlignment="1">
      <alignment horizontal="left" vertical="top" wrapText="1"/>
    </xf>
    <xf numFmtId="2" fontId="15" fillId="0" borderId="19" xfId="2" applyNumberFormat="1" applyFont="1" applyBorder="1" applyAlignment="1">
      <alignment vertical="center"/>
    </xf>
    <xf numFmtId="2" fontId="15" fillId="0" borderId="20" xfId="2" applyNumberFormat="1" applyFont="1" applyBorder="1" applyAlignment="1">
      <alignment vertical="center"/>
    </xf>
    <xf numFmtId="2" fontId="15" fillId="0" borderId="21" xfId="2" applyNumberFormat="1" applyFont="1" applyBorder="1" applyAlignment="1">
      <alignment vertical="center"/>
    </xf>
    <xf numFmtId="2" fontId="15" fillId="0" borderId="0" xfId="2" applyNumberFormat="1" applyFont="1" applyBorder="1" applyAlignment="1">
      <alignment vertical="center"/>
    </xf>
    <xf numFmtId="164" fontId="15" fillId="0" borderId="7" xfId="2" applyNumberFormat="1" applyFont="1" applyBorder="1" applyAlignment="1" applyProtection="1">
      <alignment horizontal="center" vertical="center"/>
    </xf>
    <xf numFmtId="0" fontId="10" fillId="0" borderId="7" xfId="6" applyFont="1" applyFill="1" applyBorder="1" applyAlignment="1">
      <alignment horizontal="center" vertical="center" wrapText="1"/>
    </xf>
    <xf numFmtId="164" fontId="14" fillId="0" borderId="7" xfId="2" applyNumberFormat="1" applyFont="1" applyBorder="1" applyAlignment="1" applyProtection="1">
      <alignment horizontal="left" vertical="center"/>
    </xf>
    <xf numFmtId="164" fontId="14" fillId="0" borderId="7" xfId="2" applyNumberFormat="1" applyFont="1" applyBorder="1" applyAlignment="1" applyProtection="1">
      <alignment horizontal="center" vertical="center"/>
    </xf>
    <xf numFmtId="0" fontId="16" fillId="0" borderId="7" xfId="0" quotePrefix="1" applyNumberFormat="1" applyFont="1" applyFill="1" applyBorder="1" applyAlignment="1">
      <alignment horizontal="center" vertical="center" wrapText="1"/>
    </xf>
    <xf numFmtId="164" fontId="14" fillId="0" borderId="7" xfId="2" applyNumberFormat="1" applyFont="1" applyBorder="1" applyProtection="1"/>
    <xf numFmtId="164" fontId="14" fillId="0" borderId="7" xfId="2" applyNumberFormat="1" applyFont="1" applyBorder="1" applyAlignment="1" applyProtection="1">
      <alignment horizontal="center"/>
    </xf>
    <xf numFmtId="164" fontId="14" fillId="0" borderId="0" xfId="2" applyNumberFormat="1" applyFont="1" applyBorder="1" applyProtection="1"/>
    <xf numFmtId="165" fontId="17" fillId="0" borderId="16" xfId="10" quotePrefix="1" applyNumberFormat="1" applyFont="1" applyBorder="1" applyAlignment="1">
      <alignment horizontal="left" vertical="center" wrapText="1"/>
    </xf>
    <xf numFmtId="165" fontId="17" fillId="0" borderId="0" xfId="7" applyNumberFormat="1" applyFont="1" applyAlignment="1">
      <alignment vertical="center"/>
    </xf>
    <xf numFmtId="165" fontId="17" fillId="0" borderId="7" xfId="10" quotePrefix="1" applyNumberFormat="1" applyFont="1" applyBorder="1" applyAlignment="1">
      <alignment horizontal="left" vertical="center" wrapText="1"/>
    </xf>
    <xf numFmtId="164" fontId="14" fillId="0" borderId="26" xfId="2" applyNumberFormat="1" applyFont="1" applyBorder="1" applyAlignment="1" applyProtection="1">
      <alignment vertical="center"/>
    </xf>
    <xf numFmtId="165" fontId="10" fillId="0" borderId="0" xfId="7" applyNumberFormat="1" applyFont="1" applyAlignment="1">
      <alignment vertical="center"/>
    </xf>
    <xf numFmtId="2" fontId="15" fillId="0" borderId="8" xfId="2" applyNumberFormat="1" applyFont="1" applyBorder="1" applyAlignment="1">
      <alignment vertical="center"/>
    </xf>
    <xf numFmtId="2" fontId="15" fillId="0" borderId="23" xfId="2" applyNumberFormat="1" applyFont="1" applyBorder="1" applyAlignment="1">
      <alignment vertical="center"/>
    </xf>
    <xf numFmtId="0" fontId="20" fillId="0" borderId="16" xfId="0" quotePrefix="1" applyNumberFormat="1" applyFont="1" applyFill="1" applyBorder="1" applyAlignment="1">
      <alignment horizontal="center" vertical="center" wrapText="1"/>
    </xf>
    <xf numFmtId="169" fontId="8" fillId="0" borderId="15" xfId="9" applyNumberFormat="1" applyFont="1" applyFill="1" applyBorder="1" applyAlignment="1" applyProtection="1">
      <alignment horizontal="center" vertical="center"/>
    </xf>
    <xf numFmtId="165" fontId="8" fillId="0" borderId="16" xfId="10" quotePrefix="1" applyNumberFormat="1" applyFont="1" applyBorder="1" applyAlignment="1">
      <alignment horizontal="left" vertical="top" wrapText="1"/>
    </xf>
    <xf numFmtId="0" fontId="20" fillId="0" borderId="7" xfId="0" quotePrefix="1" applyNumberFormat="1" applyFont="1" applyFill="1" applyBorder="1" applyAlignment="1">
      <alignment horizontal="center" vertical="center" wrapText="1"/>
    </xf>
    <xf numFmtId="169" fontId="8" fillId="0" borderId="1" xfId="9" applyNumberFormat="1" applyFont="1" applyFill="1" applyBorder="1" applyAlignment="1" applyProtection="1">
      <alignment horizontal="center" vertical="center"/>
    </xf>
    <xf numFmtId="169" fontId="8" fillId="0" borderId="3" xfId="9" applyNumberFormat="1" applyFont="1" applyFill="1" applyBorder="1" applyAlignment="1" applyProtection="1">
      <alignment horizontal="center" vertical="center"/>
    </xf>
    <xf numFmtId="165" fontId="8" fillId="0" borderId="26" xfId="7" applyNumberFormat="1" applyFont="1" applyBorder="1" applyAlignment="1">
      <alignment horizontal="center" vertical="center"/>
    </xf>
    <xf numFmtId="0" fontId="17" fillId="0" borderId="26" xfId="2" applyNumberFormat="1" applyFont="1" applyBorder="1" applyAlignment="1">
      <alignment horizontal="center" vertical="center" wrapText="1"/>
    </xf>
    <xf numFmtId="0" fontId="20" fillId="0" borderId="26" xfId="0" quotePrefix="1" applyNumberFormat="1" applyFont="1" applyFill="1" applyBorder="1" applyAlignment="1">
      <alignment horizontal="center" vertical="center" wrapText="1"/>
    </xf>
    <xf numFmtId="169" fontId="8" fillId="0" borderId="26" xfId="9" applyNumberFormat="1" applyFont="1" applyFill="1" applyBorder="1" applyAlignment="1" applyProtection="1">
      <alignment horizontal="center" vertical="center"/>
    </xf>
    <xf numFmtId="0" fontId="17" fillId="0" borderId="15" xfId="2" applyNumberFormat="1" applyFont="1" applyBorder="1" applyAlignment="1">
      <alignment horizontal="left" vertical="top" wrapText="1"/>
    </xf>
    <xf numFmtId="1" fontId="15" fillId="0" borderId="1" xfId="2" applyNumberFormat="1" applyFont="1" applyBorder="1" applyAlignment="1">
      <alignment horizontal="center" vertical="center"/>
    </xf>
    <xf numFmtId="0" fontId="17" fillId="0" borderId="1" xfId="2" applyNumberFormat="1" applyFont="1" applyBorder="1" applyAlignment="1">
      <alignment horizontal="left" vertical="center" wrapText="1"/>
    </xf>
    <xf numFmtId="0" fontId="17" fillId="0" borderId="1" xfId="2" applyNumberFormat="1" applyFont="1" applyBorder="1" applyAlignment="1">
      <alignment horizontal="left" vertical="top" wrapText="1"/>
    </xf>
    <xf numFmtId="169" fontId="17" fillId="0" borderId="1" xfId="0" applyNumberFormat="1" applyFont="1" applyBorder="1" applyAlignment="1">
      <alignment horizontal="center" vertical="center"/>
    </xf>
    <xf numFmtId="2" fontId="15" fillId="0" borderId="1" xfId="2" applyNumberFormat="1" applyFont="1" applyBorder="1" applyAlignment="1">
      <alignment horizontal="center" vertical="center"/>
    </xf>
    <xf numFmtId="0" fontId="15" fillId="0" borderId="1" xfId="2" applyNumberFormat="1" applyFont="1" applyBorder="1" applyAlignment="1">
      <alignment horizontal="center" vertical="center" wrapText="1"/>
    </xf>
    <xf numFmtId="2" fontId="15" fillId="0" borderId="1" xfId="2" applyNumberFormat="1" applyFont="1" applyBorder="1" applyAlignment="1">
      <alignment horizontal="center" vertical="center" wrapText="1"/>
    </xf>
    <xf numFmtId="165" fontId="8" fillId="0" borderId="25" xfId="7" applyNumberFormat="1" applyFont="1" applyBorder="1" applyAlignment="1">
      <alignment horizontal="center" vertical="center"/>
    </xf>
    <xf numFmtId="0" fontId="20" fillId="0" borderId="25" xfId="0" quotePrefix="1" applyNumberFormat="1" applyFont="1" applyFill="1" applyBorder="1" applyAlignment="1">
      <alignment horizontal="center" vertical="center" wrapText="1"/>
    </xf>
    <xf numFmtId="169" fontId="8" fillId="0" borderId="25" xfId="9" applyNumberFormat="1" applyFont="1" applyFill="1" applyBorder="1" applyAlignment="1" applyProtection="1">
      <alignment horizontal="center" vertical="center"/>
    </xf>
    <xf numFmtId="164" fontId="17" fillId="0" borderId="25" xfId="2" applyNumberFormat="1" applyFont="1" applyBorder="1" applyAlignment="1">
      <alignment horizontal="center" vertical="center" wrapText="1"/>
    </xf>
    <xf numFmtId="169" fontId="8" fillId="0" borderId="16" xfId="9" applyNumberFormat="1" applyFont="1" applyFill="1" applyBorder="1" applyAlignment="1" applyProtection="1">
      <alignment horizontal="center" vertical="center"/>
    </xf>
    <xf numFmtId="165" fontId="10" fillId="0" borderId="19" xfId="7" applyNumberFormat="1" applyFont="1" applyBorder="1" applyAlignment="1">
      <alignment vertical="center"/>
    </xf>
    <xf numFmtId="165" fontId="10" fillId="0" borderId="20" xfId="7" applyNumberFormat="1" applyFont="1" applyBorder="1" applyAlignment="1">
      <alignment vertical="center"/>
    </xf>
    <xf numFmtId="165" fontId="10" fillId="0" borderId="21" xfId="7" applyNumberFormat="1" applyFont="1" applyBorder="1" applyAlignment="1">
      <alignment vertical="center"/>
    </xf>
    <xf numFmtId="0" fontId="20" fillId="0" borderId="1" xfId="0" quotePrefix="1" applyNumberFormat="1" applyFont="1" applyFill="1" applyBorder="1" applyAlignment="1">
      <alignment horizontal="center" vertical="center" wrapText="1"/>
    </xf>
    <xf numFmtId="165" fontId="8" fillId="0" borderId="1" xfId="10" quotePrefix="1" applyNumberFormat="1" applyFont="1" applyBorder="1" applyAlignment="1">
      <alignment horizontal="left" vertical="top" wrapText="1"/>
    </xf>
    <xf numFmtId="0" fontId="17" fillId="0" borderId="26" xfId="2" applyNumberFormat="1" applyFont="1" applyBorder="1" applyAlignment="1">
      <alignment horizontal="left" vertical="top" wrapText="1"/>
    </xf>
    <xf numFmtId="1" fontId="1" fillId="0" borderId="14" xfId="2" applyNumberFormat="1" applyFont="1" applyBorder="1" applyAlignment="1">
      <alignment horizontal="center" vertical="center"/>
    </xf>
    <xf numFmtId="170" fontId="19" fillId="2" borderId="16" xfId="12" applyNumberFormat="1" applyFont="1" applyFill="1" applyBorder="1" applyAlignment="1" applyProtection="1">
      <alignment horizontal="center" vertical="center"/>
    </xf>
    <xf numFmtId="0" fontId="19" fillId="2" borderId="16" xfId="0" applyNumberFormat="1" applyFont="1" applyFill="1" applyBorder="1" applyAlignment="1">
      <alignment horizontal="center" vertical="center"/>
    </xf>
    <xf numFmtId="2" fontId="21" fillId="0" borderId="29" xfId="2" applyNumberFormat="1" applyFont="1" applyBorder="1" applyAlignment="1">
      <alignment vertical="center"/>
    </xf>
    <xf numFmtId="2" fontId="21" fillId="0" borderId="30" xfId="2" applyNumberFormat="1" applyFont="1" applyBorder="1" applyAlignment="1">
      <alignment vertical="center"/>
    </xf>
    <xf numFmtId="2" fontId="21" fillId="0" borderId="31" xfId="2" applyNumberFormat="1" applyFont="1" applyBorder="1" applyAlignment="1">
      <alignment vertical="center"/>
    </xf>
    <xf numFmtId="170" fontId="15" fillId="0" borderId="16" xfId="9" applyNumberFormat="1" applyFont="1" applyFill="1" applyBorder="1" applyAlignment="1" applyProtection="1">
      <alignment horizontal="center" vertical="center"/>
    </xf>
    <xf numFmtId="165" fontId="17" fillId="0" borderId="16" xfId="7" applyNumberFormat="1" applyFont="1" applyBorder="1" applyAlignment="1">
      <alignment horizontal="center" vertical="center"/>
    </xf>
    <xf numFmtId="0" fontId="10" fillId="0" borderId="26" xfId="2" applyNumberFormat="1" applyFont="1" applyBorder="1" applyAlignment="1">
      <alignment horizontal="left" vertical="top" wrapText="1"/>
    </xf>
    <xf numFmtId="164" fontId="17" fillId="0" borderId="0" xfId="2" applyNumberFormat="1" applyFont="1" applyBorder="1" applyAlignment="1">
      <alignment horizontal="center" vertical="center"/>
    </xf>
    <xf numFmtId="164" fontId="15" fillId="0" borderId="0" xfId="2" applyNumberFormat="1" applyFont="1" applyAlignment="1">
      <alignment vertical="center"/>
    </xf>
    <xf numFmtId="0" fontId="17" fillId="0" borderId="25" xfId="2" applyNumberFormat="1" applyFont="1" applyBorder="1" applyAlignment="1">
      <alignment horizontal="left" vertical="top" wrapText="1"/>
    </xf>
    <xf numFmtId="165" fontId="17" fillId="0" borderId="1" xfId="10" quotePrefix="1" applyNumberFormat="1" applyFont="1" applyBorder="1" applyAlignment="1">
      <alignment horizontal="left" vertical="center" wrapText="1"/>
    </xf>
    <xf numFmtId="165" fontId="10" fillId="0" borderId="25" xfId="7" applyNumberFormat="1" applyFont="1" applyBorder="1" applyAlignment="1">
      <alignment horizontal="center" vertical="center"/>
    </xf>
    <xf numFmtId="0" fontId="16" fillId="0" borderId="25" xfId="0" quotePrefix="1" applyNumberFormat="1" applyFont="1" applyFill="1" applyBorder="1" applyAlignment="1">
      <alignment horizontal="center" vertical="center" wrapText="1"/>
    </xf>
    <xf numFmtId="169" fontId="10" fillId="0" borderId="25" xfId="9" applyNumberFormat="1" applyFont="1" applyFill="1" applyBorder="1" applyAlignment="1" applyProtection="1">
      <alignment horizontal="center" vertical="center"/>
    </xf>
    <xf numFmtId="170" fontId="7" fillId="0" borderId="4" xfId="18" applyNumberFormat="1" applyFont="1" applyFill="1" applyBorder="1" applyAlignment="1" applyProtection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165" fontId="17" fillId="0" borderId="8" xfId="10" quotePrefix="1" applyNumberFormat="1" applyFont="1" applyBorder="1" applyAlignment="1">
      <alignment horizontal="left" vertical="top" wrapText="1"/>
    </xf>
    <xf numFmtId="0" fontId="10" fillId="0" borderId="26" xfId="2" applyNumberFormat="1" applyFont="1" applyBorder="1" applyAlignment="1">
      <alignment horizontal="left" vertical="center" wrapText="1"/>
    </xf>
    <xf numFmtId="165" fontId="17" fillId="0" borderId="29" xfId="10" quotePrefix="1" applyNumberFormat="1" applyFont="1" applyBorder="1" applyAlignment="1">
      <alignment horizontal="left" vertical="center" wrapText="1"/>
    </xf>
    <xf numFmtId="165" fontId="17" fillId="0" borderId="0" xfId="7" applyNumberFormat="1" applyFont="1" applyBorder="1" applyAlignment="1">
      <alignment horizontal="center" vertical="center"/>
    </xf>
    <xf numFmtId="165" fontId="17" fillId="0" borderId="27" xfId="7" applyNumberFormat="1" applyFont="1" applyBorder="1" applyAlignment="1">
      <alignment horizontal="center" vertical="center"/>
    </xf>
    <xf numFmtId="2" fontId="15" fillId="0" borderId="0" xfId="2" applyNumberFormat="1" applyFont="1" applyBorder="1" applyAlignment="1">
      <alignment vertical="center" wrapText="1"/>
    </xf>
    <xf numFmtId="164" fontId="15" fillId="0" borderId="0" xfId="2" applyNumberFormat="1" applyFont="1" applyBorder="1"/>
    <xf numFmtId="0" fontId="10" fillId="0" borderId="25" xfId="2" applyNumberFormat="1" applyFont="1" applyBorder="1" applyAlignment="1">
      <alignment horizontal="left" vertical="top" wrapText="1"/>
    </xf>
    <xf numFmtId="0" fontId="17" fillId="0" borderId="3" xfId="2" applyNumberFormat="1" applyFont="1" applyBorder="1" applyAlignment="1">
      <alignment horizontal="left" vertical="top" wrapText="1"/>
    </xf>
    <xf numFmtId="20" fontId="7" fillId="0" borderId="30" xfId="0" applyFont="1" applyBorder="1" applyAlignment="1">
      <alignment vertical="center"/>
    </xf>
    <xf numFmtId="20" fontId="7" fillId="0" borderId="31" xfId="0" applyFont="1" applyBorder="1" applyAlignment="1">
      <alignment vertical="center"/>
    </xf>
    <xf numFmtId="169" fontId="17" fillId="0" borderId="19" xfId="0" applyNumberFormat="1" applyFont="1" applyBorder="1" applyAlignment="1">
      <alignment horizontal="center" vertical="center"/>
    </xf>
    <xf numFmtId="2" fontId="15" fillId="0" borderId="8" xfId="2" applyNumberFormat="1" applyFont="1" applyBorder="1" applyAlignment="1">
      <alignment horizontal="center" vertical="center"/>
    </xf>
    <xf numFmtId="2" fontId="14" fillId="0" borderId="0" xfId="2" applyNumberFormat="1" applyFont="1" applyBorder="1" applyAlignment="1">
      <alignment horizontal="center" vertical="center"/>
    </xf>
    <xf numFmtId="2" fontId="15" fillId="0" borderId="53" xfId="2" applyNumberFormat="1" applyFont="1" applyBorder="1" applyAlignment="1">
      <alignment vertical="center" wrapText="1"/>
    </xf>
    <xf numFmtId="164" fontId="15" fillId="0" borderId="8" xfId="2" applyNumberFormat="1" applyFont="1" applyBorder="1"/>
    <xf numFmtId="165" fontId="17" fillId="0" borderId="52" xfId="7" applyNumberFormat="1" applyFont="1" applyBorder="1"/>
    <xf numFmtId="165" fontId="17" fillId="0" borderId="8" xfId="7" applyNumberFormat="1" applyFont="1" applyBorder="1"/>
    <xf numFmtId="2" fontId="15" fillId="0" borderId="7" xfId="2" applyNumberFormat="1" applyFont="1" applyBorder="1" applyAlignment="1">
      <alignment horizontal="center" vertical="center"/>
    </xf>
    <xf numFmtId="0" fontId="15" fillId="0" borderId="7" xfId="2" applyNumberFormat="1" applyFont="1" applyBorder="1" applyAlignment="1">
      <alignment horizontal="center" vertical="center" wrapText="1"/>
    </xf>
    <xf numFmtId="2" fontId="15" fillId="0" borderId="7" xfId="2" applyNumberFormat="1" applyFont="1" applyBorder="1" applyAlignment="1">
      <alignment horizontal="center" vertical="center" wrapText="1"/>
    </xf>
    <xf numFmtId="165" fontId="17" fillId="0" borderId="15" xfId="10" quotePrefix="1" applyNumberFormat="1" applyFont="1" applyBorder="1" applyAlignment="1">
      <alignment horizontal="left" vertical="top" wrapText="1"/>
    </xf>
    <xf numFmtId="169" fontId="10" fillId="0" borderId="7" xfId="9" applyNumberFormat="1" applyFont="1" applyFill="1" applyBorder="1" applyAlignment="1" applyProtection="1">
      <alignment horizontal="center" vertical="center"/>
    </xf>
    <xf numFmtId="2" fontId="14" fillId="0" borderId="12" xfId="2" applyNumberFormat="1" applyFont="1" applyBorder="1" applyAlignment="1">
      <alignment horizontal="center" vertical="center"/>
    </xf>
    <xf numFmtId="2" fontId="15" fillId="0" borderId="12" xfId="2" applyNumberFormat="1" applyFont="1" applyBorder="1" applyAlignment="1">
      <alignment vertical="center" wrapText="1"/>
    </xf>
    <xf numFmtId="164" fontId="15" fillId="0" borderId="13" xfId="2" applyNumberFormat="1" applyFont="1" applyBorder="1"/>
    <xf numFmtId="20" fontId="7" fillId="0" borderId="20" xfId="0" applyFont="1" applyBorder="1" applyAlignment="1">
      <alignment vertical="center" wrapText="1"/>
    </xf>
    <xf numFmtId="20" fontId="7" fillId="0" borderId="21" xfId="0" applyFont="1" applyBorder="1" applyAlignment="1">
      <alignment vertical="center" wrapText="1"/>
    </xf>
    <xf numFmtId="2" fontId="15" fillId="0" borderId="29" xfId="2" applyNumberFormat="1" applyFont="1" applyBorder="1" applyAlignment="1">
      <alignment vertical="center" wrapText="1"/>
    </xf>
    <xf numFmtId="20" fontId="7" fillId="0" borderId="30" xfId="0" applyFont="1" applyBorder="1" applyAlignment="1">
      <alignment vertical="center" wrapText="1"/>
    </xf>
    <xf numFmtId="20" fontId="7" fillId="0" borderId="31" xfId="0" applyFont="1" applyBorder="1" applyAlignment="1">
      <alignment vertical="center" wrapText="1"/>
    </xf>
    <xf numFmtId="170" fontId="7" fillId="0" borderId="40" xfId="18" applyNumberFormat="1" applyFont="1" applyFill="1" applyBorder="1" applyAlignment="1" applyProtection="1">
      <alignment horizontal="center" vertical="center"/>
    </xf>
    <xf numFmtId="165" fontId="19" fillId="0" borderId="41" xfId="0" applyNumberFormat="1" applyFont="1" applyBorder="1" applyAlignment="1">
      <alignment horizontal="center" vertical="center"/>
    </xf>
    <xf numFmtId="20" fontId="7" fillId="0" borderId="20" xfId="0" applyFont="1" applyBorder="1" applyAlignment="1">
      <alignment vertical="center"/>
    </xf>
    <xf numFmtId="20" fontId="7" fillId="0" borderId="21" xfId="0" applyFont="1" applyBorder="1" applyAlignment="1">
      <alignment vertical="center"/>
    </xf>
    <xf numFmtId="165" fontId="10" fillId="0" borderId="6" xfId="7" applyNumberFormat="1" applyFont="1" applyBorder="1" applyAlignment="1">
      <alignment horizontal="center" vertical="center"/>
    </xf>
    <xf numFmtId="0" fontId="16" fillId="0" borderId="6" xfId="0" quotePrefix="1" applyNumberFormat="1" applyFont="1" applyFill="1" applyBorder="1" applyAlignment="1">
      <alignment horizontal="center" vertical="center" wrapText="1"/>
    </xf>
    <xf numFmtId="0" fontId="10" fillId="0" borderId="6" xfId="2" applyNumberFormat="1" applyFont="1" applyBorder="1" applyAlignment="1">
      <alignment horizontal="left" vertical="top" wrapText="1"/>
    </xf>
    <xf numFmtId="2" fontId="15" fillId="0" borderId="6" xfId="2" applyNumberFormat="1" applyFont="1" applyBorder="1" applyAlignment="1">
      <alignment horizontal="center" vertical="center"/>
    </xf>
    <xf numFmtId="0" fontId="15" fillId="0" borderId="6" xfId="2" applyNumberFormat="1" applyFont="1" applyBorder="1" applyAlignment="1">
      <alignment horizontal="center" vertical="center" wrapText="1"/>
    </xf>
    <xf numFmtId="164" fontId="17" fillId="0" borderId="6" xfId="2" applyNumberFormat="1" applyFont="1" applyBorder="1" applyAlignment="1">
      <alignment horizontal="center" vertical="center" wrapText="1"/>
    </xf>
    <xf numFmtId="2" fontId="15" fillId="0" borderId="6" xfId="2" applyNumberFormat="1" applyFont="1" applyBorder="1" applyAlignment="1">
      <alignment horizontal="center" vertical="center" wrapText="1"/>
    </xf>
    <xf numFmtId="2" fontId="15" fillId="0" borderId="42" xfId="2" applyNumberFormat="1" applyFont="1" applyBorder="1" applyAlignment="1">
      <alignment vertical="center" wrapText="1"/>
    </xf>
    <xf numFmtId="0" fontId="17" fillId="0" borderId="12" xfId="6" applyFont="1" applyFill="1" applyBorder="1" applyAlignment="1">
      <alignment vertical="top" wrapText="1"/>
    </xf>
    <xf numFmtId="0" fontId="17" fillId="0" borderId="15" xfId="6" applyFont="1" applyFill="1" applyBorder="1" applyAlignment="1">
      <alignment vertical="top" wrapText="1"/>
    </xf>
    <xf numFmtId="170" fontId="7" fillId="0" borderId="15" xfId="18" applyNumberFormat="1" applyFont="1" applyFill="1" applyBorder="1" applyAlignment="1" applyProtection="1">
      <alignment horizontal="center" vertical="center"/>
    </xf>
    <xf numFmtId="165" fontId="19" fillId="0" borderId="15" xfId="0" applyNumberFormat="1" applyFont="1" applyBorder="1" applyAlignment="1">
      <alignment horizontal="center" vertical="center"/>
    </xf>
    <xf numFmtId="1" fontId="15" fillId="0" borderId="3" xfId="2" applyNumberFormat="1" applyFont="1" applyBorder="1" applyAlignment="1">
      <alignment horizontal="center" vertical="center"/>
    </xf>
    <xf numFmtId="0" fontId="17" fillId="0" borderId="3" xfId="6" applyFont="1" applyFill="1" applyBorder="1" applyAlignment="1">
      <alignment vertical="top" wrapText="1"/>
    </xf>
    <xf numFmtId="0" fontId="17" fillId="0" borderId="3" xfId="2" applyNumberFormat="1" applyFont="1" applyBorder="1" applyAlignment="1">
      <alignment horizontal="center" vertical="top" wrapText="1"/>
    </xf>
    <xf numFmtId="169" fontId="17" fillId="0" borderId="3" xfId="0" applyNumberFormat="1" applyFont="1" applyBorder="1" applyAlignment="1">
      <alignment horizontal="center" vertical="center"/>
    </xf>
    <xf numFmtId="2" fontId="15" fillId="0" borderId="3" xfId="2" applyNumberFormat="1" applyFont="1" applyBorder="1" applyAlignment="1">
      <alignment horizontal="center" vertical="center"/>
    </xf>
    <xf numFmtId="0" fontId="15" fillId="0" borderId="3" xfId="2" applyNumberFormat="1" applyFont="1" applyBorder="1" applyAlignment="1">
      <alignment horizontal="center" vertical="center" wrapText="1"/>
    </xf>
    <xf numFmtId="164" fontId="15" fillId="0" borderId="3" xfId="2" applyNumberFormat="1" applyFont="1" applyBorder="1" applyAlignment="1">
      <alignment horizontal="center" vertical="center" wrapText="1"/>
    </xf>
    <xf numFmtId="2" fontId="15" fillId="0" borderId="3" xfId="2" applyNumberFormat="1" applyFont="1" applyBorder="1" applyAlignment="1">
      <alignment horizontal="center" vertical="center" wrapText="1"/>
    </xf>
    <xf numFmtId="164" fontId="15" fillId="0" borderId="6" xfId="2" applyNumberFormat="1" applyFont="1" applyBorder="1" applyAlignment="1">
      <alignment horizontal="center" vertical="center"/>
    </xf>
    <xf numFmtId="0" fontId="17" fillId="0" borderId="6" xfId="6" applyFont="1" applyFill="1" applyBorder="1" applyAlignment="1">
      <alignment horizontal="center" vertical="center" wrapText="1"/>
    </xf>
    <xf numFmtId="0" fontId="17" fillId="0" borderId="6" xfId="2" applyNumberFormat="1" applyFont="1" applyBorder="1" applyAlignment="1">
      <alignment horizontal="left" vertical="center" wrapText="1"/>
    </xf>
    <xf numFmtId="0" fontId="17" fillId="0" borderId="6" xfId="2" applyNumberFormat="1" applyFont="1" applyBorder="1" applyAlignment="1">
      <alignment horizontal="left" vertical="top" wrapText="1"/>
    </xf>
    <xf numFmtId="0" fontId="17" fillId="0" borderId="26" xfId="6" applyFont="1" applyFill="1" applyBorder="1" applyAlignment="1">
      <alignment vertical="top" wrapText="1"/>
    </xf>
    <xf numFmtId="0" fontId="17" fillId="0" borderId="26" xfId="2" applyNumberFormat="1" applyFont="1" applyBorder="1" applyAlignment="1">
      <alignment horizontal="center" vertical="top" wrapText="1"/>
    </xf>
    <xf numFmtId="169" fontId="17" fillId="0" borderId="26" xfId="0" applyNumberFormat="1" applyFont="1" applyBorder="1" applyAlignment="1">
      <alignment horizontal="center" vertical="center"/>
    </xf>
    <xf numFmtId="169" fontId="17" fillId="0" borderId="6" xfId="0" applyNumberFormat="1" applyFont="1" applyBorder="1" applyAlignment="1">
      <alignment horizontal="center" vertical="center"/>
    </xf>
    <xf numFmtId="0" fontId="15" fillId="0" borderId="6" xfId="2" applyNumberFormat="1" applyFont="1" applyBorder="1" applyAlignment="1">
      <alignment horizontal="center" vertical="center"/>
    </xf>
    <xf numFmtId="0" fontId="17" fillId="0" borderId="7" xfId="6" applyFont="1" applyFill="1" applyBorder="1" applyAlignment="1">
      <alignment vertical="top" wrapText="1"/>
    </xf>
    <xf numFmtId="169" fontId="10" fillId="0" borderId="1" xfId="9" applyNumberFormat="1" applyFont="1" applyFill="1" applyBorder="1" applyAlignment="1" applyProtection="1">
      <alignment horizontal="center" vertical="center"/>
    </xf>
    <xf numFmtId="0" fontId="17" fillId="0" borderId="25" xfId="6" applyFont="1" applyFill="1" applyBorder="1" applyAlignment="1">
      <alignment vertical="top" wrapText="1"/>
    </xf>
    <xf numFmtId="170" fontId="7" fillId="0" borderId="12" xfId="18" applyNumberFormat="1" applyFont="1" applyFill="1" applyBorder="1" applyAlignment="1" applyProtection="1">
      <alignment horizontal="center" vertical="center"/>
    </xf>
    <xf numFmtId="169" fontId="10" fillId="0" borderId="12" xfId="9" applyNumberFormat="1" applyFont="1" applyFill="1" applyBorder="1" applyAlignment="1" applyProtection="1">
      <alignment horizontal="center" vertical="center"/>
    </xf>
    <xf numFmtId="169" fontId="10" fillId="0" borderId="15" xfId="9" applyNumberFormat="1" applyFont="1" applyFill="1" applyBorder="1" applyAlignment="1" applyProtection="1">
      <alignment horizontal="center" vertical="center"/>
    </xf>
    <xf numFmtId="172" fontId="17" fillId="0" borderId="12" xfId="0" applyNumberFormat="1" applyFont="1" applyBorder="1" applyAlignment="1">
      <alignment horizontal="center" vertical="center"/>
    </xf>
    <xf numFmtId="2" fontId="14" fillId="0" borderId="1" xfId="2" applyNumberFormat="1" applyFont="1" applyBorder="1" applyAlignment="1">
      <alignment horizontal="center" vertical="center"/>
    </xf>
    <xf numFmtId="164" fontId="3" fillId="0" borderId="16" xfId="2" applyNumberFormat="1" applyFont="1" applyBorder="1" applyAlignment="1">
      <alignment horizontal="justify" vertical="top"/>
    </xf>
    <xf numFmtId="164" fontId="3" fillId="0" borderId="7" xfId="2" applyNumberFormat="1" applyFont="1" applyBorder="1" applyAlignment="1">
      <alignment horizontal="justify" vertical="top"/>
    </xf>
    <xf numFmtId="2" fontId="21" fillId="0" borderId="8" xfId="2" applyNumberFormat="1" applyFont="1" applyBorder="1" applyAlignment="1">
      <alignment vertical="center"/>
    </xf>
    <xf numFmtId="2" fontId="21" fillId="0" borderId="0" xfId="2" applyNumberFormat="1" applyFont="1" applyBorder="1" applyAlignment="1">
      <alignment vertical="center"/>
    </xf>
    <xf numFmtId="2" fontId="21" fillId="0" borderId="23" xfId="2" applyNumberFormat="1" applyFont="1" applyBorder="1" applyAlignment="1">
      <alignment vertical="center"/>
    </xf>
    <xf numFmtId="2" fontId="21" fillId="0" borderId="19" xfId="2" applyNumberFormat="1" applyFont="1" applyBorder="1" applyAlignment="1">
      <alignment vertical="center"/>
    </xf>
    <xf numFmtId="2" fontId="21" fillId="0" borderId="20" xfId="2" applyNumberFormat="1" applyFont="1" applyBorder="1" applyAlignment="1">
      <alignment vertical="center"/>
    </xf>
    <xf numFmtId="2" fontId="21" fillId="0" borderId="21" xfId="2" applyNumberFormat="1" applyFont="1" applyBorder="1" applyAlignment="1">
      <alignment vertical="center"/>
    </xf>
    <xf numFmtId="164" fontId="2" fillId="0" borderId="0" xfId="2" applyNumberFormat="1" applyFont="1" applyBorder="1" applyAlignment="1" applyProtection="1">
      <alignment horizontal="left"/>
    </xf>
    <xf numFmtId="164" fontId="17" fillId="0" borderId="12" xfId="2" applyNumberFormat="1" applyFont="1" applyBorder="1" applyAlignment="1">
      <alignment horizontal="left" vertical="center"/>
    </xf>
    <xf numFmtId="164" fontId="17" fillId="0" borderId="12" xfId="2" applyNumberFormat="1" applyFont="1" applyBorder="1" applyAlignment="1">
      <alignment horizontal="justify" vertical="top"/>
    </xf>
    <xf numFmtId="164" fontId="17" fillId="0" borderId="15" xfId="2" applyNumberFormat="1" applyFont="1" applyBorder="1" applyAlignment="1">
      <alignment horizontal="justify" vertical="top"/>
    </xf>
    <xf numFmtId="164" fontId="3" fillId="0" borderId="16" xfId="2" applyNumberFormat="1" applyFont="1" applyBorder="1" applyAlignment="1">
      <alignment horizontal="left" vertical="center"/>
    </xf>
    <xf numFmtId="164" fontId="1" fillId="0" borderId="0" xfId="2" applyNumberFormat="1" applyFont="1" applyBorder="1" applyProtection="1"/>
    <xf numFmtId="20" fontId="8" fillId="0" borderId="26" xfId="11" applyFont="1" applyBorder="1" applyAlignment="1">
      <alignment horizontal="center" vertical="center"/>
    </xf>
    <xf numFmtId="20" fontId="10" fillId="0" borderId="26" xfId="11" applyFont="1" applyBorder="1" applyAlignment="1">
      <alignment horizontal="center" vertical="center"/>
    </xf>
    <xf numFmtId="164" fontId="17" fillId="0" borderId="16" xfId="2" applyNumberFormat="1" applyFont="1" applyBorder="1" applyAlignment="1">
      <alignment horizontal="left" vertical="center"/>
    </xf>
    <xf numFmtId="164" fontId="17" fillId="0" borderId="16" xfId="2" applyNumberFormat="1" applyFont="1" applyBorder="1" applyAlignment="1">
      <alignment horizontal="justify" vertical="top"/>
    </xf>
    <xf numFmtId="169" fontId="15" fillId="0" borderId="16" xfId="2" applyNumberFormat="1" applyFont="1" applyBorder="1" applyAlignment="1">
      <alignment horizontal="center" vertical="center"/>
    </xf>
    <xf numFmtId="164" fontId="17" fillId="0" borderId="26" xfId="2" applyNumberFormat="1" applyFont="1" applyBorder="1" applyAlignment="1">
      <alignment horizontal="justify" vertical="top"/>
    </xf>
    <xf numFmtId="0" fontId="18" fillId="0" borderId="26" xfId="0" quotePrefix="1" applyNumberFormat="1" applyFont="1" applyFill="1" applyBorder="1" applyAlignment="1">
      <alignment horizontal="center" vertical="center" wrapText="1"/>
    </xf>
    <xf numFmtId="2" fontId="21" fillId="0" borderId="1" xfId="2" applyNumberFormat="1" applyFont="1" applyBorder="1" applyAlignment="1">
      <alignment vertical="center"/>
    </xf>
    <xf numFmtId="20" fontId="8" fillId="0" borderId="25" xfId="11" applyFont="1" applyBorder="1" applyAlignment="1">
      <alignment horizontal="center" vertical="center"/>
    </xf>
    <xf numFmtId="169" fontId="15" fillId="0" borderId="12" xfId="2" applyNumberFormat="1" applyFont="1" applyBorder="1" applyAlignment="1">
      <alignment horizontal="center" vertical="center"/>
    </xf>
    <xf numFmtId="164" fontId="22" fillId="0" borderId="0" xfId="2" applyNumberFormat="1" applyFont="1" applyBorder="1" applyAlignment="1" applyProtection="1">
      <alignment horizontal="center"/>
    </xf>
    <xf numFmtId="164" fontId="23" fillId="0" borderId="0" xfId="2" applyNumberFormat="1" applyFont="1" applyBorder="1" applyAlignment="1" applyProtection="1">
      <alignment horizontal="center"/>
    </xf>
    <xf numFmtId="164" fontId="24" fillId="0" borderId="0" xfId="2" applyNumberFormat="1" applyFont="1" applyBorder="1" applyAlignment="1" applyProtection="1">
      <alignment horizontal="center"/>
    </xf>
    <xf numFmtId="164" fontId="25" fillId="0" borderId="15" xfId="0" applyNumberFormat="1" applyFont="1" applyBorder="1" applyAlignment="1">
      <alignment horizontal="center" vertical="center" wrapText="1"/>
    </xf>
    <xf numFmtId="0" fontId="20" fillId="0" borderId="15" xfId="0" quotePrefix="1" applyNumberFormat="1" applyFont="1" applyFill="1" applyBorder="1" applyAlignment="1">
      <alignment horizontal="center" vertical="center" wrapText="1"/>
    </xf>
    <xf numFmtId="164" fontId="3" fillId="0" borderId="15" xfId="2" applyNumberFormat="1" applyFont="1" applyBorder="1" applyAlignment="1">
      <alignment horizontal="justify" vertical="top"/>
    </xf>
    <xf numFmtId="164" fontId="3" fillId="0" borderId="15" xfId="2" quotePrefix="1" applyNumberFormat="1" applyFont="1" applyBorder="1" applyAlignment="1">
      <alignment horizontal="left" vertical="center"/>
    </xf>
    <xf numFmtId="170" fontId="19" fillId="2" borderId="15" xfId="12" applyNumberFormat="1" applyFont="1" applyFill="1" applyBorder="1" applyAlignment="1" applyProtection="1">
      <alignment horizontal="center" vertical="center"/>
    </xf>
    <xf numFmtId="164" fontId="3" fillId="0" borderId="15" xfId="2" quotePrefix="1" applyNumberFormat="1" applyFont="1" applyBorder="1" applyAlignment="1">
      <alignment horizontal="left" vertical="top"/>
    </xf>
    <xf numFmtId="20" fontId="10" fillId="0" borderId="25" xfId="1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justify" vertical="top"/>
    </xf>
    <xf numFmtId="1" fontId="17" fillId="0" borderId="3" xfId="2" applyNumberFormat="1" applyFont="1" applyBorder="1" applyAlignment="1">
      <alignment horizontal="center" vertical="center"/>
    </xf>
    <xf numFmtId="1" fontId="17" fillId="0" borderId="3" xfId="2" applyNumberFormat="1" applyFont="1" applyBorder="1" applyAlignment="1">
      <alignment horizontal="center"/>
    </xf>
    <xf numFmtId="164" fontId="15" fillId="0" borderId="3" xfId="2" applyNumberFormat="1" applyFont="1" applyBorder="1" applyProtection="1"/>
    <xf numFmtId="164" fontId="15" fillId="0" borderId="3" xfId="2" applyNumberFormat="1" applyFont="1" applyBorder="1" applyAlignment="1" applyProtection="1">
      <alignment horizontal="center" vertical="center"/>
    </xf>
    <xf numFmtId="169" fontId="15" fillId="0" borderId="3" xfId="2" applyNumberFormat="1" applyFont="1" applyBorder="1" applyAlignment="1">
      <alignment horizontal="center" vertical="center"/>
    </xf>
    <xf numFmtId="164" fontId="15" fillId="0" borderId="6" xfId="2" applyNumberFormat="1" applyFont="1" applyBorder="1" applyAlignment="1" applyProtection="1">
      <alignment horizontal="left" vertical="center"/>
    </xf>
    <xf numFmtId="164" fontId="15" fillId="0" borderId="6" xfId="2" applyNumberFormat="1" applyFont="1" applyBorder="1" applyAlignment="1" applyProtection="1">
      <alignment horizontal="center" vertical="center"/>
    </xf>
    <xf numFmtId="0" fontId="18" fillId="0" borderId="6" xfId="0" quotePrefix="1" applyNumberFormat="1" applyFont="1" applyFill="1" applyBorder="1" applyAlignment="1">
      <alignment horizontal="center" vertical="center" wrapText="1"/>
    </xf>
    <xf numFmtId="164" fontId="15" fillId="0" borderId="6" xfId="2" applyNumberFormat="1" applyFont="1" applyBorder="1" applyProtection="1"/>
    <xf numFmtId="169" fontId="17" fillId="0" borderId="6" xfId="2" applyNumberFormat="1" applyFont="1" applyBorder="1" applyAlignment="1">
      <alignment horizontal="center"/>
    </xf>
    <xf numFmtId="169" fontId="17" fillId="0" borderId="6" xfId="2" applyNumberFormat="1" applyFont="1" applyBorder="1" applyAlignment="1">
      <alignment horizontal="center" vertical="center"/>
    </xf>
    <xf numFmtId="0" fontId="17" fillId="0" borderId="6" xfId="2" applyNumberFormat="1" applyFont="1" applyBorder="1" applyAlignment="1">
      <alignment horizontal="center"/>
    </xf>
    <xf numFmtId="0" fontId="17" fillId="0" borderId="6" xfId="2" applyNumberFormat="1" applyFont="1" applyBorder="1" applyAlignment="1">
      <alignment horizontal="center" vertical="center"/>
    </xf>
    <xf numFmtId="164" fontId="15" fillId="0" borderId="6" xfId="2" applyNumberFormat="1" applyFont="1" applyBorder="1" applyAlignment="1">
      <alignment horizontal="center" vertical="center" wrapText="1"/>
    </xf>
    <xf numFmtId="164" fontId="15" fillId="0" borderId="12" xfId="2" applyNumberFormat="1" applyFont="1" applyBorder="1" applyAlignment="1">
      <alignment horizontal="center" vertical="center" wrapText="1"/>
    </xf>
    <xf numFmtId="169" fontId="17" fillId="0" borderId="12" xfId="2" applyNumberFormat="1" applyFont="1" applyBorder="1" applyAlignment="1">
      <alignment horizontal="center"/>
    </xf>
    <xf numFmtId="169" fontId="17" fillId="0" borderId="12" xfId="2" applyNumberFormat="1" applyFont="1" applyBorder="1" applyAlignment="1">
      <alignment horizontal="center" vertical="center"/>
    </xf>
    <xf numFmtId="0" fontId="17" fillId="0" borderId="12" xfId="2" applyNumberFormat="1" applyFont="1" applyBorder="1" applyAlignment="1">
      <alignment horizontal="center"/>
    </xf>
    <xf numFmtId="0" fontId="17" fillId="0" borderId="12" xfId="2" applyNumberFormat="1" applyFont="1" applyBorder="1" applyAlignment="1">
      <alignment horizontal="center" vertical="center"/>
    </xf>
    <xf numFmtId="1" fontId="15" fillId="0" borderId="3" xfId="2" applyNumberFormat="1" applyFont="1" applyBorder="1" applyAlignment="1">
      <alignment horizontal="center"/>
    </xf>
    <xf numFmtId="169" fontId="17" fillId="0" borderId="3" xfId="2" applyNumberFormat="1" applyFont="1" applyBorder="1" applyAlignment="1">
      <alignment horizontal="center" vertical="center"/>
    </xf>
    <xf numFmtId="0" fontId="17" fillId="0" borderId="3" xfId="2" applyNumberFormat="1" applyFont="1" applyBorder="1" applyAlignment="1">
      <alignment horizontal="center"/>
    </xf>
    <xf numFmtId="0" fontId="17" fillId="0" borderId="3" xfId="2" applyNumberFormat="1" applyFont="1" applyBorder="1" applyAlignment="1">
      <alignment horizontal="center" vertical="center"/>
    </xf>
    <xf numFmtId="164" fontId="15" fillId="0" borderId="1" xfId="2" applyNumberFormat="1" applyFont="1" applyBorder="1" applyAlignment="1">
      <alignment horizontal="left"/>
    </xf>
    <xf numFmtId="164" fontId="15" fillId="0" borderId="1" xfId="2" applyNumberFormat="1" applyFont="1" applyBorder="1" applyAlignment="1" applyProtection="1">
      <alignment horizontal="center"/>
    </xf>
    <xf numFmtId="164" fontId="15" fillId="0" borderId="1" xfId="2" applyNumberFormat="1" applyFont="1" applyBorder="1" applyAlignment="1" applyProtection="1">
      <alignment horizontal="center" vertical="center"/>
    </xf>
    <xf numFmtId="169" fontId="15" fillId="0" borderId="1" xfId="2" applyNumberFormat="1" applyFont="1" applyBorder="1" applyAlignment="1">
      <alignment horizontal="center" vertical="center"/>
    </xf>
    <xf numFmtId="164" fontId="15" fillId="0" borderId="1" xfId="2" applyNumberFormat="1" applyFont="1" applyBorder="1" applyAlignment="1">
      <alignment horizontal="center" vertical="center" wrapText="1"/>
    </xf>
    <xf numFmtId="173" fontId="15" fillId="0" borderId="1" xfId="2" applyNumberFormat="1" applyFont="1" applyBorder="1" applyAlignment="1">
      <alignment horizontal="center" vertical="center" wrapText="1"/>
    </xf>
    <xf numFmtId="164" fontId="17" fillId="0" borderId="0" xfId="2" applyNumberFormat="1" applyFont="1" applyBorder="1" applyAlignment="1">
      <alignment horizontal="left" vertical="center"/>
    </xf>
    <xf numFmtId="1" fontId="15" fillId="0" borderId="1" xfId="2" applyNumberFormat="1" applyFont="1" applyFill="1" applyBorder="1" applyAlignment="1">
      <alignment horizontal="center" vertical="center"/>
    </xf>
    <xf numFmtId="1" fontId="15" fillId="0" borderId="1" xfId="2" applyNumberFormat="1" applyFont="1" applyFill="1" applyBorder="1" applyAlignment="1">
      <alignment horizontal="center"/>
    </xf>
    <xf numFmtId="164" fontId="15" fillId="0" borderId="1" xfId="2" applyNumberFormat="1" applyFont="1" applyBorder="1" applyAlignment="1">
      <alignment vertical="center"/>
    </xf>
    <xf numFmtId="164" fontId="15" fillId="0" borderId="1" xfId="2" applyNumberFormat="1" applyFont="1" applyBorder="1" applyAlignment="1">
      <alignment horizontal="center" vertical="center"/>
    </xf>
    <xf numFmtId="2" fontId="15" fillId="0" borderId="1" xfId="2" applyNumberFormat="1" applyFont="1" applyBorder="1" applyAlignment="1">
      <alignment vertical="center" wrapText="1"/>
    </xf>
    <xf numFmtId="9" fontId="15" fillId="0" borderId="1" xfId="1" applyFont="1" applyFill="1" applyBorder="1" applyAlignment="1" applyProtection="1">
      <alignment vertical="center"/>
    </xf>
    <xf numFmtId="9" fontId="15" fillId="0" borderId="1" xfId="1" applyFont="1" applyFill="1" applyBorder="1" applyAlignment="1" applyProtection="1">
      <alignment horizontal="center" vertical="center"/>
    </xf>
    <xf numFmtId="0" fontId="15" fillId="0" borderId="6" xfId="2" applyNumberFormat="1" applyFont="1" applyBorder="1" applyAlignment="1">
      <alignment horizontal="center"/>
    </xf>
    <xf numFmtId="164" fontId="17" fillId="0" borderId="6" xfId="6" applyNumberFormat="1" applyFont="1" applyFill="1" applyBorder="1" applyAlignment="1">
      <alignment horizontal="center" vertical="center" wrapText="1"/>
    </xf>
    <xf numFmtId="1" fontId="15" fillId="0" borderId="12" xfId="2" applyNumberFormat="1" applyFont="1" applyBorder="1" applyAlignment="1">
      <alignment horizontal="center" vertical="center"/>
    </xf>
    <xf numFmtId="1" fontId="15" fillId="0" borderId="15" xfId="2" applyNumberFormat="1" applyFont="1" applyBorder="1" applyAlignment="1">
      <alignment horizontal="center" vertical="center"/>
    </xf>
    <xf numFmtId="169" fontId="15" fillId="0" borderId="15" xfId="2" applyNumberFormat="1" applyFont="1" applyBorder="1" applyAlignment="1">
      <alignment horizontal="center" vertical="center"/>
    </xf>
    <xf numFmtId="164" fontId="15" fillId="0" borderId="7" xfId="2" applyNumberFormat="1" applyFont="1" applyBorder="1" applyAlignment="1">
      <alignment horizontal="center" vertical="center"/>
    </xf>
    <xf numFmtId="164" fontId="15" fillId="0" borderId="7" xfId="2" applyNumberFormat="1" applyFont="1" applyBorder="1" applyAlignment="1" applyProtection="1">
      <alignment horizontal="left" vertical="center"/>
    </xf>
    <xf numFmtId="1" fontId="17" fillId="0" borderId="7" xfId="6" applyNumberFormat="1" applyFont="1" applyFill="1" applyBorder="1" applyAlignment="1">
      <alignment horizontal="center" vertical="center" wrapText="1"/>
    </xf>
    <xf numFmtId="164" fontId="15" fillId="0" borderId="7" xfId="2" applyNumberFormat="1" applyFont="1" applyBorder="1" applyProtection="1"/>
    <xf numFmtId="0" fontId="15" fillId="0" borderId="7" xfId="2" applyNumberFormat="1" applyFont="1" applyBorder="1" applyAlignment="1">
      <alignment horizontal="center"/>
    </xf>
    <xf numFmtId="0" fontId="15" fillId="0" borderId="7" xfId="2" applyNumberFormat="1" applyFont="1" applyBorder="1" applyAlignment="1">
      <alignment horizontal="center" vertical="center"/>
    </xf>
    <xf numFmtId="164" fontId="17" fillId="0" borderId="7" xfId="6" applyNumberFormat="1" applyFont="1" applyFill="1" applyBorder="1" applyAlignment="1">
      <alignment horizontal="center" vertical="center" wrapText="1"/>
    </xf>
    <xf numFmtId="1" fontId="15" fillId="0" borderId="7" xfId="2" applyNumberFormat="1" applyFont="1" applyBorder="1" applyAlignment="1">
      <alignment horizontal="center" vertical="center"/>
    </xf>
    <xf numFmtId="169" fontId="15" fillId="0" borderId="7" xfId="2" applyNumberFormat="1" applyFont="1" applyBorder="1" applyAlignment="1">
      <alignment horizontal="center" vertical="center"/>
    </xf>
    <xf numFmtId="2" fontId="14" fillId="0" borderId="7" xfId="2" applyNumberFormat="1" applyFont="1" applyBorder="1" applyAlignment="1">
      <alignment horizontal="center" vertical="center"/>
    </xf>
    <xf numFmtId="1" fontId="1" fillId="0" borderId="16" xfId="2" applyNumberFormat="1" applyFont="1" applyBorder="1" applyAlignment="1">
      <alignment horizontal="center" vertical="center"/>
    </xf>
    <xf numFmtId="1" fontId="3" fillId="0" borderId="0" xfId="2" applyNumberFormat="1" applyFont="1" applyBorder="1" applyAlignment="1">
      <alignment horizontal="center"/>
    </xf>
    <xf numFmtId="169" fontId="17" fillId="0" borderId="7" xfId="9" applyNumberFormat="1" applyFont="1" applyFill="1" applyBorder="1" applyAlignment="1" applyProtection="1">
      <alignment horizontal="center" vertical="center"/>
    </xf>
    <xf numFmtId="1" fontId="1" fillId="0" borderId="15" xfId="2" applyNumberFormat="1" applyFont="1" applyBorder="1" applyAlignment="1">
      <alignment horizontal="center" vertical="center"/>
    </xf>
    <xf numFmtId="169" fontId="8" fillId="0" borderId="7" xfId="9" applyNumberFormat="1" applyFont="1" applyFill="1" applyBorder="1" applyAlignment="1" applyProtection="1">
      <alignment horizontal="center" vertical="center"/>
    </xf>
    <xf numFmtId="164" fontId="17" fillId="0" borderId="3" xfId="2" applyNumberFormat="1" applyFont="1" applyBorder="1" applyAlignment="1">
      <alignment horizontal="justify" vertical="top"/>
    </xf>
    <xf numFmtId="164" fontId="17" fillId="0" borderId="3" xfId="2" applyNumberFormat="1" applyFont="1" applyBorder="1" applyAlignment="1">
      <alignment horizontal="center" vertical="center"/>
    </xf>
    <xf numFmtId="0" fontId="15" fillId="0" borderId="3" xfId="2" applyNumberFormat="1" applyFont="1" applyBorder="1" applyAlignment="1">
      <alignment horizontal="center"/>
    </xf>
    <xf numFmtId="0" fontId="15" fillId="0" borderId="3" xfId="2" applyNumberFormat="1" applyFont="1" applyBorder="1" applyAlignment="1">
      <alignment horizontal="center" vertical="center"/>
    </xf>
    <xf numFmtId="164" fontId="15" fillId="0" borderId="1" xfId="2" applyNumberFormat="1" applyFont="1" applyBorder="1" applyAlignment="1" applyProtection="1">
      <alignment horizontal="left" vertical="center"/>
    </xf>
    <xf numFmtId="173" fontId="15" fillId="0" borderId="1" xfId="2" applyNumberFormat="1" applyFont="1" applyBorder="1" applyAlignment="1">
      <alignment horizontal="center" vertical="center"/>
    </xf>
    <xf numFmtId="1" fontId="15" fillId="0" borderId="6" xfId="2" applyNumberFormat="1" applyFont="1" applyBorder="1" applyAlignment="1">
      <alignment horizontal="center" vertical="center"/>
    </xf>
    <xf numFmtId="164" fontId="15" fillId="0" borderId="26" xfId="2" applyNumberFormat="1" applyFont="1" applyBorder="1" applyProtection="1"/>
    <xf numFmtId="0" fontId="15" fillId="0" borderId="26" xfId="2" applyNumberFormat="1" applyFont="1" applyBorder="1" applyAlignment="1">
      <alignment horizontal="center"/>
    </xf>
    <xf numFmtId="0" fontId="15" fillId="0" borderId="26" xfId="2" applyNumberFormat="1" applyFont="1" applyBorder="1" applyAlignment="1">
      <alignment horizontal="center" vertical="center"/>
    </xf>
    <xf numFmtId="169" fontId="17" fillId="0" borderId="6" xfId="6" applyNumberFormat="1" applyFont="1" applyFill="1" applyBorder="1" applyAlignment="1">
      <alignment horizontal="center" vertical="center" wrapText="1"/>
    </xf>
    <xf numFmtId="20" fontId="7" fillId="0" borderId="0" xfId="0" applyFont="1" applyBorder="1" applyAlignment="1">
      <alignment vertical="center"/>
    </xf>
    <xf numFmtId="20" fontId="7" fillId="0" borderId="23" xfId="0" applyFont="1" applyBorder="1" applyAlignment="1">
      <alignment vertical="center"/>
    </xf>
    <xf numFmtId="164" fontId="17" fillId="0" borderId="3" xfId="2" applyNumberFormat="1" applyFont="1" applyBorder="1" applyAlignment="1" applyProtection="1">
      <alignment horizontal="center"/>
    </xf>
    <xf numFmtId="164" fontId="17" fillId="0" borderId="3" xfId="2" applyNumberFormat="1" applyFont="1" applyBorder="1" applyAlignment="1" applyProtection="1">
      <alignment horizontal="center" vertical="center"/>
    </xf>
    <xf numFmtId="2" fontId="14" fillId="0" borderId="3" xfId="2" applyNumberFormat="1" applyFont="1" applyBorder="1" applyAlignment="1">
      <alignment horizontal="center" vertical="center"/>
    </xf>
    <xf numFmtId="164" fontId="15" fillId="0" borderId="26" xfId="2" applyNumberFormat="1" applyFont="1" applyBorder="1" applyAlignment="1" applyProtection="1">
      <alignment horizontal="center" vertical="center"/>
    </xf>
    <xf numFmtId="0" fontId="15" fillId="0" borderId="16" xfId="2" applyNumberFormat="1" applyFont="1" applyBorder="1" applyAlignment="1">
      <alignment horizontal="center" vertical="center" wrapText="1"/>
    </xf>
    <xf numFmtId="164" fontId="15" fillId="0" borderId="3" xfId="2" applyNumberFormat="1" applyFont="1" applyBorder="1" applyAlignment="1" applyProtection="1">
      <alignment horizontal="center"/>
    </xf>
    <xf numFmtId="1" fontId="1" fillId="0" borderId="6" xfId="2" applyNumberFormat="1" applyFont="1" applyBorder="1" applyAlignment="1">
      <alignment horizontal="center" vertical="center"/>
    </xf>
    <xf numFmtId="0" fontId="17" fillId="0" borderId="6" xfId="6" quotePrefix="1" applyFont="1" applyFill="1" applyBorder="1" applyAlignment="1">
      <alignment horizontal="center" vertical="center" wrapText="1"/>
    </xf>
    <xf numFmtId="1" fontId="4" fillId="0" borderId="32" xfId="2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left" vertical="center" wrapText="1"/>
    </xf>
    <xf numFmtId="164" fontId="4" fillId="0" borderId="16" xfId="2" applyNumberFormat="1" applyFont="1" applyBorder="1" applyAlignment="1" applyProtection="1">
      <alignment horizontal="center" vertical="center"/>
    </xf>
    <xf numFmtId="164" fontId="4" fillId="0" borderId="3" xfId="2" applyNumberFormat="1" applyFont="1" applyBorder="1" applyProtection="1"/>
    <xf numFmtId="0" fontId="1" fillId="0" borderId="3" xfId="2" applyNumberFormat="1" applyFont="1" applyBorder="1" applyAlignment="1">
      <alignment horizontal="center"/>
    </xf>
    <xf numFmtId="0" fontId="1" fillId="0" borderId="16" xfId="2" applyNumberFormat="1" applyFont="1" applyBorder="1" applyAlignment="1">
      <alignment horizontal="center"/>
    </xf>
    <xf numFmtId="2" fontId="1" fillId="0" borderId="19" xfId="2" applyNumberFormat="1" applyFont="1" applyBorder="1" applyAlignment="1">
      <alignment vertical="center" wrapText="1"/>
    </xf>
    <xf numFmtId="0" fontId="19" fillId="0" borderId="14" xfId="7" applyNumberFormat="1" applyFont="1" applyBorder="1" applyAlignment="1">
      <alignment horizontal="center" vertical="center"/>
    </xf>
    <xf numFmtId="1" fontId="1" fillId="0" borderId="11" xfId="2" applyNumberFormat="1" applyFont="1" applyBorder="1" applyAlignment="1">
      <alignment horizontal="center" vertical="center"/>
    </xf>
    <xf numFmtId="1" fontId="1" fillId="0" borderId="7" xfId="2" applyNumberFormat="1" applyFont="1" applyBorder="1" applyAlignment="1">
      <alignment horizontal="center" vertical="center"/>
    </xf>
    <xf numFmtId="169" fontId="17" fillId="0" borderId="7" xfId="2" applyNumberFormat="1" applyFont="1" applyBorder="1" applyAlignment="1">
      <alignment horizontal="center" vertical="center"/>
    </xf>
    <xf numFmtId="165" fontId="15" fillId="0" borderId="16" xfId="10" applyNumberFormat="1" applyFont="1" applyBorder="1" applyAlignment="1">
      <alignment horizontal="center" vertical="center"/>
    </xf>
    <xf numFmtId="0" fontId="17" fillId="0" borderId="16" xfId="10" applyNumberFormat="1" applyFont="1" applyBorder="1" applyAlignment="1">
      <alignment horizontal="left" vertical="center"/>
    </xf>
    <xf numFmtId="170" fontId="17" fillId="5" borderId="16" xfId="12" applyNumberFormat="1" applyFont="1" applyFill="1" applyBorder="1" applyAlignment="1" applyProtection="1">
      <alignment horizontal="center" vertical="center"/>
    </xf>
    <xf numFmtId="170" fontId="17" fillId="5" borderId="16" xfId="12" quotePrefix="1" applyNumberFormat="1" applyFont="1" applyFill="1" applyBorder="1" applyAlignment="1" applyProtection="1">
      <alignment horizontal="center" vertical="center"/>
    </xf>
    <xf numFmtId="0" fontId="19" fillId="0" borderId="11" xfId="7" applyNumberFormat="1" applyFont="1" applyBorder="1" applyAlignment="1">
      <alignment horizontal="center" vertical="center"/>
    </xf>
    <xf numFmtId="164" fontId="17" fillId="0" borderId="12" xfId="2" quotePrefix="1" applyNumberFormat="1" applyFont="1" applyBorder="1" applyAlignment="1">
      <alignment horizontal="left" vertical="center"/>
    </xf>
    <xf numFmtId="164" fontId="17" fillId="0" borderId="12" xfId="2" quotePrefix="1" applyNumberFormat="1" applyFont="1" applyBorder="1" applyAlignment="1">
      <alignment horizontal="left" vertical="top"/>
    </xf>
    <xf numFmtId="164" fontId="15" fillId="0" borderId="3" xfId="2" applyNumberFormat="1" applyFont="1" applyBorder="1" applyAlignment="1">
      <alignment horizontal="center" vertical="center"/>
    </xf>
    <xf numFmtId="1" fontId="7" fillId="0" borderId="0" xfId="2" applyNumberFormat="1" applyFont="1" applyBorder="1" applyAlignment="1">
      <alignment horizontal="center" vertical="center"/>
    </xf>
    <xf numFmtId="0" fontId="17" fillId="0" borderId="1" xfId="6" applyFont="1" applyFill="1" applyBorder="1" applyAlignment="1">
      <alignment vertical="top" wrapText="1"/>
    </xf>
    <xf numFmtId="164" fontId="15" fillId="0" borderId="1" xfId="2" applyNumberFormat="1" applyFont="1" applyBorder="1" applyProtection="1"/>
    <xf numFmtId="164" fontId="7" fillId="0" borderId="0" xfId="2" applyNumberFormat="1" applyFont="1" applyBorder="1" applyAlignment="1" applyProtection="1">
      <alignment horizontal="left" vertical="center"/>
    </xf>
    <xf numFmtId="164" fontId="7" fillId="0" borderId="0" xfId="2" applyNumberFormat="1" applyFont="1" applyBorder="1" applyAlignment="1" applyProtection="1">
      <alignment horizontal="center" vertical="center"/>
    </xf>
    <xf numFmtId="164" fontId="7" fillId="0" borderId="0" xfId="2" applyNumberFormat="1" applyFont="1" applyBorder="1" applyProtection="1"/>
    <xf numFmtId="0" fontId="1" fillId="0" borderId="0" xfId="2" applyNumberFormat="1" applyFont="1" applyBorder="1" applyAlignment="1">
      <alignment horizontal="center"/>
    </xf>
    <xf numFmtId="0" fontId="1" fillId="0" borderId="0" xfId="2" applyNumberFormat="1" applyFont="1" applyBorder="1" applyAlignment="1">
      <alignment horizontal="center" vertical="center"/>
    </xf>
    <xf numFmtId="0" fontId="17" fillId="0" borderId="26" xfId="6" applyFont="1" applyFill="1" applyBorder="1" applyAlignment="1">
      <alignment horizontal="center" vertical="center" wrapText="1"/>
    </xf>
    <xf numFmtId="164" fontId="17" fillId="0" borderId="12" xfId="2" applyNumberFormat="1" applyFont="1" applyBorder="1" applyAlignment="1">
      <alignment horizontal="center" vertical="center"/>
    </xf>
    <xf numFmtId="164" fontId="17" fillId="0" borderId="12" xfId="2" quotePrefix="1" applyNumberFormat="1" applyFont="1" applyBorder="1" applyAlignment="1">
      <alignment horizontal="center" vertical="center"/>
    </xf>
    <xf numFmtId="164" fontId="1" fillId="0" borderId="0" xfId="2" applyNumberFormat="1" applyFont="1" applyBorder="1" applyAlignment="1">
      <alignment horizontal="left" vertical="center" wrapText="1"/>
    </xf>
    <xf numFmtId="0" fontId="3" fillId="0" borderId="0" xfId="2" applyNumberFormat="1" applyFont="1" applyBorder="1" applyAlignment="1">
      <alignment horizontal="left" vertical="center" wrapText="1"/>
    </xf>
    <xf numFmtId="165" fontId="19" fillId="0" borderId="18" xfId="0" applyNumberFormat="1" applyFont="1" applyBorder="1" applyAlignment="1">
      <alignment horizontal="left" vertical="center" wrapText="1"/>
    </xf>
    <xf numFmtId="0" fontId="19" fillId="2" borderId="1" xfId="0" applyNumberFormat="1" applyFont="1" applyFill="1" applyBorder="1" applyAlignment="1">
      <alignment horizontal="left" vertical="center"/>
    </xf>
    <xf numFmtId="0" fontId="19" fillId="2" borderId="3" xfId="0" applyNumberFormat="1" applyFont="1" applyFill="1" applyBorder="1" applyAlignment="1">
      <alignment horizontal="left" vertical="center"/>
    </xf>
    <xf numFmtId="0" fontId="19" fillId="2" borderId="1" xfId="0" applyNumberFormat="1" applyFont="1" applyFill="1" applyBorder="1" applyAlignment="1">
      <alignment horizontal="left" vertical="center" wrapText="1"/>
    </xf>
    <xf numFmtId="0" fontId="19" fillId="2" borderId="16" xfId="0" applyNumberFormat="1" applyFont="1" applyFill="1" applyBorder="1" applyAlignment="1">
      <alignment horizontal="left" vertical="center"/>
    </xf>
    <xf numFmtId="169" fontId="17" fillId="0" borderId="12" xfId="0" applyNumberFormat="1" applyFont="1" applyBorder="1" applyAlignment="1">
      <alignment horizontal="left" vertical="center" wrapText="1"/>
    </xf>
    <xf numFmtId="165" fontId="19" fillId="0" borderId="5" xfId="0" applyNumberFormat="1" applyFont="1" applyBorder="1" applyAlignment="1">
      <alignment horizontal="left" vertical="center" wrapText="1"/>
    </xf>
    <xf numFmtId="165" fontId="19" fillId="0" borderId="41" xfId="0" applyNumberFormat="1" applyFont="1" applyBorder="1" applyAlignment="1">
      <alignment horizontal="left" vertical="center" wrapText="1"/>
    </xf>
    <xf numFmtId="169" fontId="17" fillId="0" borderId="3" xfId="0" applyNumberFormat="1" applyFont="1" applyBorder="1" applyAlignment="1">
      <alignment horizontal="left" vertical="center" wrapText="1"/>
    </xf>
    <xf numFmtId="169" fontId="17" fillId="0" borderId="26" xfId="0" applyNumberFormat="1" applyFont="1" applyBorder="1" applyAlignment="1">
      <alignment horizontal="left" vertical="center" wrapText="1"/>
    </xf>
    <xf numFmtId="165" fontId="19" fillId="0" borderId="15" xfId="0" applyNumberFormat="1" applyFont="1" applyBorder="1" applyAlignment="1">
      <alignment horizontal="left" vertical="center" wrapText="1"/>
    </xf>
    <xf numFmtId="169" fontId="15" fillId="0" borderId="3" xfId="2" applyNumberFormat="1" applyFont="1" applyBorder="1" applyAlignment="1">
      <alignment horizontal="left" vertical="center" wrapText="1"/>
    </xf>
    <xf numFmtId="169" fontId="15" fillId="0" borderId="1" xfId="2" applyNumberFormat="1" applyFont="1" applyBorder="1" applyAlignment="1">
      <alignment horizontal="left" vertical="center" wrapText="1"/>
    </xf>
    <xf numFmtId="2" fontId="15" fillId="0" borderId="1" xfId="2" applyNumberFormat="1" applyFont="1" applyBorder="1" applyAlignment="1">
      <alignment horizontal="left" vertical="center" wrapText="1"/>
    </xf>
    <xf numFmtId="0" fontId="15" fillId="0" borderId="6" xfId="2" applyNumberFormat="1" applyFont="1" applyBorder="1" applyAlignment="1">
      <alignment horizontal="left" vertical="center" wrapText="1"/>
    </xf>
    <xf numFmtId="169" fontId="15" fillId="0" borderId="12" xfId="2" applyNumberFormat="1" applyFont="1" applyBorder="1" applyAlignment="1">
      <alignment horizontal="left" vertical="center" wrapText="1"/>
    </xf>
    <xf numFmtId="0" fontId="15" fillId="0" borderId="7" xfId="2" applyNumberFormat="1" applyFont="1" applyBorder="1" applyAlignment="1">
      <alignment horizontal="left" vertical="center" wrapText="1"/>
    </xf>
    <xf numFmtId="169" fontId="17" fillId="0" borderId="7" xfId="0" applyNumberFormat="1" applyFont="1" applyBorder="1" applyAlignment="1">
      <alignment horizontal="left" vertical="center" wrapText="1"/>
    </xf>
    <xf numFmtId="0" fontId="19" fillId="7" borderId="16" xfId="0" applyNumberFormat="1" applyFont="1" applyFill="1" applyBorder="1" applyAlignment="1">
      <alignment horizontal="left" vertical="center"/>
    </xf>
    <xf numFmtId="0" fontId="15" fillId="0" borderId="3" xfId="2" applyNumberFormat="1" applyFont="1" applyBorder="1" applyAlignment="1">
      <alignment horizontal="left" vertical="center" wrapText="1"/>
    </xf>
    <xf numFmtId="0" fontId="15" fillId="0" borderId="26" xfId="2" applyNumberFormat="1" applyFont="1" applyBorder="1" applyAlignment="1">
      <alignment horizontal="left" vertical="center" wrapText="1"/>
    </xf>
    <xf numFmtId="169" fontId="17" fillId="0" borderId="12" xfId="2" applyNumberFormat="1" applyFont="1" applyBorder="1" applyAlignment="1">
      <alignment horizontal="left" vertical="center" wrapText="1"/>
    </xf>
    <xf numFmtId="169" fontId="17" fillId="0" borderId="7" xfId="2" applyNumberFormat="1" applyFont="1" applyBorder="1" applyAlignment="1">
      <alignment horizontal="left" vertical="center" wrapText="1"/>
    </xf>
    <xf numFmtId="0" fontId="1" fillId="0" borderId="0" xfId="2" applyNumberFormat="1" applyFont="1" applyBorder="1" applyAlignment="1">
      <alignment horizontal="left" vertical="center" wrapText="1"/>
    </xf>
    <xf numFmtId="165" fontId="19" fillId="0" borderId="5" xfId="5" applyNumberFormat="1" applyFont="1" applyBorder="1" applyAlignment="1">
      <alignment horizontal="center" vertical="center"/>
    </xf>
    <xf numFmtId="165" fontId="19" fillId="0" borderId="5" xfId="10" quotePrefix="1" applyNumberFormat="1" applyFont="1" applyBorder="1" applyAlignment="1">
      <alignment horizontal="left" vertical="top" wrapText="1"/>
    </xf>
    <xf numFmtId="1" fontId="15" fillId="0" borderId="25" xfId="2" applyNumberFormat="1" applyFont="1" applyBorder="1" applyAlignment="1">
      <alignment horizontal="center" vertical="center"/>
    </xf>
    <xf numFmtId="2" fontId="15" fillId="0" borderId="25" xfId="2" applyNumberFormat="1" applyFont="1" applyBorder="1" applyAlignment="1">
      <alignment horizontal="center" vertical="center"/>
    </xf>
    <xf numFmtId="2" fontId="15" fillId="0" borderId="25" xfId="2" applyNumberFormat="1" applyFont="1" applyBorder="1" applyAlignment="1">
      <alignment horizontal="center" vertical="center" wrapText="1"/>
    </xf>
    <xf numFmtId="2" fontId="14" fillId="0" borderId="38" xfId="2" applyNumberFormat="1" applyFont="1" applyBorder="1" applyAlignment="1">
      <alignment horizontal="center" vertical="center"/>
    </xf>
    <xf numFmtId="170" fontId="7" fillId="0" borderId="4" xfId="9" applyNumberFormat="1" applyFont="1" applyFill="1" applyBorder="1" applyAlignment="1" applyProtection="1">
      <alignment horizontal="center" vertical="center"/>
    </xf>
    <xf numFmtId="2" fontId="15" fillId="0" borderId="19" xfId="2" applyNumberFormat="1" applyFont="1" applyBorder="1" applyAlignment="1">
      <alignment horizontal="center" vertical="center"/>
    </xf>
    <xf numFmtId="1" fontId="10" fillId="0" borderId="24" xfId="7" applyNumberFormat="1" applyFont="1" applyBorder="1" applyAlignment="1">
      <alignment horizontal="center" vertical="center"/>
    </xf>
    <xf numFmtId="165" fontId="10" fillId="0" borderId="26" xfId="7" applyNumberFormat="1" applyFont="1" applyBorder="1" applyAlignment="1">
      <alignment horizontal="justify" vertical="center"/>
    </xf>
    <xf numFmtId="171" fontId="10" fillId="0" borderId="26" xfId="9" applyNumberFormat="1" applyFont="1" applyFill="1" applyBorder="1" applyAlignment="1" applyProtection="1">
      <alignment horizontal="center" vertical="center"/>
    </xf>
    <xf numFmtId="165" fontId="17" fillId="0" borderId="26" xfId="10" quotePrefix="1" applyNumberFormat="1" applyFont="1" applyBorder="1" applyAlignment="1">
      <alignment horizontal="left" vertical="center" wrapText="1"/>
    </xf>
    <xf numFmtId="2" fontId="15" fillId="0" borderId="26" xfId="2" applyNumberFormat="1" applyFont="1" applyBorder="1" applyAlignment="1">
      <alignment horizontal="center" vertical="center"/>
    </xf>
    <xf numFmtId="0" fontId="15" fillId="0" borderId="26" xfId="2" applyNumberFormat="1" applyFont="1" applyBorder="1" applyAlignment="1">
      <alignment horizontal="center" vertical="center" wrapText="1"/>
    </xf>
    <xf numFmtId="2" fontId="15" fillId="0" borderId="26" xfId="2" applyNumberFormat="1" applyFont="1" applyBorder="1" applyAlignment="1">
      <alignment horizontal="center" vertical="center" wrapText="1"/>
    </xf>
    <xf numFmtId="2" fontId="14" fillId="0" borderId="28" xfId="2" applyNumberFormat="1" applyFont="1" applyBorder="1" applyAlignment="1">
      <alignment horizontal="center" vertical="center"/>
    </xf>
    <xf numFmtId="2" fontId="14" fillId="0" borderId="26" xfId="2" applyNumberFormat="1" applyFont="1" applyBorder="1" applyAlignment="1">
      <alignment horizontal="center" vertical="center"/>
    </xf>
    <xf numFmtId="0" fontId="14" fillId="0" borderId="26" xfId="2" applyNumberFormat="1" applyFont="1" applyBorder="1" applyAlignment="1">
      <alignment horizontal="center" vertical="center" wrapText="1"/>
    </xf>
    <xf numFmtId="164" fontId="10" fillId="0" borderId="26" xfId="2" applyNumberFormat="1" applyFont="1" applyBorder="1" applyAlignment="1">
      <alignment horizontal="center" vertical="center" wrapText="1"/>
    </xf>
    <xf numFmtId="2" fontId="14" fillId="0" borderId="26" xfId="2" applyNumberFormat="1" applyFont="1" applyBorder="1" applyAlignment="1">
      <alignment horizontal="center" vertical="center" wrapText="1"/>
    </xf>
    <xf numFmtId="165" fontId="10" fillId="0" borderId="26" xfId="7" applyNumberFormat="1" applyFont="1" applyBorder="1" applyAlignment="1">
      <alignment horizontal="left" vertical="center" wrapText="1"/>
    </xf>
    <xf numFmtId="2" fontId="14" fillId="2" borderId="28" xfId="2" applyNumberFormat="1" applyFont="1" applyFill="1" applyBorder="1" applyAlignment="1">
      <alignment horizontal="center" vertical="center"/>
    </xf>
    <xf numFmtId="169" fontId="17" fillId="0" borderId="8" xfId="0" applyNumberFormat="1" applyFont="1" applyBorder="1" applyAlignment="1">
      <alignment horizontal="center" vertical="center"/>
    </xf>
    <xf numFmtId="165" fontId="10" fillId="0" borderId="29" xfId="7" applyNumberFormat="1" applyFont="1" applyBorder="1" applyAlignment="1">
      <alignment vertical="center"/>
    </xf>
    <xf numFmtId="165" fontId="10" fillId="0" borderId="30" xfId="7" applyNumberFormat="1" applyFont="1" applyBorder="1" applyAlignment="1">
      <alignment vertical="center"/>
    </xf>
    <xf numFmtId="165" fontId="10" fillId="0" borderId="31" xfId="7" applyNumberFormat="1" applyFont="1" applyBorder="1" applyAlignment="1">
      <alignment vertical="center"/>
    </xf>
    <xf numFmtId="165" fontId="8" fillId="0" borderId="7" xfId="10" quotePrefix="1" applyNumberFormat="1" applyFont="1" applyBorder="1" applyAlignment="1">
      <alignment horizontal="left" vertical="top" wrapText="1"/>
    </xf>
    <xf numFmtId="165" fontId="10" fillId="0" borderId="8" xfId="7" applyNumberFormat="1" applyFont="1" applyBorder="1" applyAlignment="1">
      <alignment vertical="center"/>
    </xf>
    <xf numFmtId="165" fontId="10" fillId="0" borderId="0" xfId="7" applyNumberFormat="1" applyFont="1" applyBorder="1" applyAlignment="1">
      <alignment vertical="center"/>
    </xf>
    <xf numFmtId="165" fontId="10" fillId="0" borderId="23" xfId="7" applyNumberFormat="1" applyFont="1" applyBorder="1" applyAlignment="1">
      <alignment vertical="center"/>
    </xf>
    <xf numFmtId="1" fontId="8" fillId="0" borderId="24" xfId="7" applyNumberFormat="1" applyFont="1" applyBorder="1" applyAlignment="1">
      <alignment horizontal="center" vertical="center"/>
    </xf>
    <xf numFmtId="165" fontId="8" fillId="0" borderId="26" xfId="7" applyNumberFormat="1" applyFont="1" applyBorder="1" applyAlignment="1">
      <alignment horizontal="justify" vertical="center"/>
    </xf>
    <xf numFmtId="171" fontId="8" fillId="0" borderId="26" xfId="9" applyNumberFormat="1" applyFont="1" applyFill="1" applyBorder="1" applyAlignment="1" applyProtection="1">
      <alignment horizontal="center" vertical="center"/>
    </xf>
    <xf numFmtId="165" fontId="8" fillId="0" borderId="26" xfId="7" applyNumberFormat="1" applyFont="1" applyBorder="1" applyAlignment="1">
      <alignment horizontal="left" vertical="center"/>
    </xf>
    <xf numFmtId="2" fontId="21" fillId="0" borderId="26" xfId="2" applyNumberFormat="1" applyFont="1" applyBorder="1" applyAlignment="1">
      <alignment horizontal="center" vertical="center"/>
    </xf>
    <xf numFmtId="0" fontId="1" fillId="0" borderId="26" xfId="2" applyNumberFormat="1" applyFont="1" applyBorder="1" applyAlignment="1">
      <alignment horizontal="center" vertical="center" wrapText="1"/>
    </xf>
    <xf numFmtId="2" fontId="7" fillId="0" borderId="26" xfId="2" applyNumberFormat="1" applyFont="1" applyBorder="1" applyAlignment="1">
      <alignment horizontal="center" vertical="center" wrapText="1"/>
    </xf>
    <xf numFmtId="2" fontId="7" fillId="0" borderId="26" xfId="2" applyNumberFormat="1" applyFont="1" applyBorder="1" applyAlignment="1">
      <alignment horizontal="center" vertical="center"/>
    </xf>
    <xf numFmtId="2" fontId="7" fillId="0" borderId="28" xfId="2" applyNumberFormat="1" applyFont="1" applyBorder="1" applyAlignment="1">
      <alignment horizontal="center" vertical="center"/>
    </xf>
    <xf numFmtId="1" fontId="8" fillId="0" borderId="37" xfId="7" applyNumberFormat="1" applyFont="1" applyBorder="1" applyAlignment="1">
      <alignment horizontal="center" vertical="center"/>
    </xf>
    <xf numFmtId="165" fontId="8" fillId="0" borderId="25" xfId="7" applyNumberFormat="1" applyFont="1" applyBorder="1" applyAlignment="1">
      <alignment horizontal="justify" vertical="center"/>
    </xf>
    <xf numFmtId="171" fontId="8" fillId="0" borderId="25" xfId="9" applyNumberFormat="1" applyFont="1" applyFill="1" applyBorder="1" applyAlignment="1" applyProtection="1">
      <alignment horizontal="center" vertical="center"/>
    </xf>
    <xf numFmtId="165" fontId="8" fillId="0" borderId="25" xfId="7" applyNumberFormat="1" applyFont="1" applyBorder="1" applyAlignment="1">
      <alignment horizontal="left" vertical="center"/>
    </xf>
    <xf numFmtId="0" fontId="15" fillId="0" borderId="25" xfId="2" applyNumberFormat="1" applyFont="1" applyBorder="1" applyAlignment="1">
      <alignment horizontal="center" vertical="center" wrapText="1"/>
    </xf>
    <xf numFmtId="165" fontId="27" fillId="0" borderId="19" xfId="10" applyNumberFormat="1" applyFont="1" applyBorder="1" applyAlignment="1">
      <alignment vertical="center"/>
    </xf>
    <xf numFmtId="165" fontId="27" fillId="0" borderId="20" xfId="10" applyNumberFormat="1" applyFont="1" applyBorder="1" applyAlignment="1">
      <alignment vertical="center"/>
    </xf>
    <xf numFmtId="165" fontId="27" fillId="0" borderId="21" xfId="10" applyNumberFormat="1" applyFont="1" applyBorder="1" applyAlignment="1">
      <alignment vertical="center"/>
    </xf>
    <xf numFmtId="165" fontId="27" fillId="0" borderId="8" xfId="10" applyNumberFormat="1" applyFont="1" applyBorder="1" applyAlignment="1">
      <alignment vertical="center"/>
    </xf>
    <xf numFmtId="165" fontId="27" fillId="0" borderId="0" xfId="10" applyNumberFormat="1" applyFont="1" applyBorder="1" applyAlignment="1">
      <alignment vertical="center"/>
    </xf>
    <xf numFmtId="165" fontId="27" fillId="0" borderId="23" xfId="10" applyNumberFormat="1" applyFont="1" applyBorder="1" applyAlignment="1">
      <alignment vertical="center"/>
    </xf>
    <xf numFmtId="165" fontId="17" fillId="0" borderId="26" xfId="7" applyNumberFormat="1" applyFont="1" applyBorder="1" applyAlignment="1">
      <alignment horizontal="center" vertical="center"/>
    </xf>
    <xf numFmtId="2" fontId="14" fillId="0" borderId="39" xfId="2" applyNumberFormat="1" applyFont="1" applyBorder="1" applyAlignment="1">
      <alignment horizontal="center" vertical="center"/>
    </xf>
    <xf numFmtId="2" fontId="14" fillId="0" borderId="8" xfId="2" applyNumberFormat="1" applyFont="1" applyBorder="1" applyAlignment="1">
      <alignment horizontal="center" vertical="center"/>
    </xf>
    <xf numFmtId="1" fontId="10" fillId="0" borderId="37" xfId="7" applyNumberFormat="1" applyFont="1" applyBorder="1" applyAlignment="1">
      <alignment horizontal="center" vertical="center"/>
    </xf>
    <xf numFmtId="165" fontId="10" fillId="0" borderId="25" xfId="7" applyNumberFormat="1" applyFont="1" applyBorder="1" applyAlignment="1">
      <alignment horizontal="justify" vertical="center"/>
    </xf>
    <xf numFmtId="171" fontId="10" fillId="0" borderId="25" xfId="9" applyNumberFormat="1" applyFont="1" applyFill="1" applyBorder="1" applyAlignment="1" applyProtection="1">
      <alignment horizontal="center" vertical="center"/>
    </xf>
    <xf numFmtId="165" fontId="17" fillId="0" borderId="25" xfId="7" applyNumberFormat="1" applyFont="1" applyBorder="1" applyAlignment="1">
      <alignment horizontal="center" vertical="center"/>
    </xf>
    <xf numFmtId="165" fontId="10" fillId="0" borderId="25" xfId="7" applyNumberFormat="1" applyFont="1" applyBorder="1" applyAlignment="1">
      <alignment horizontal="left" vertical="center" wrapText="1"/>
    </xf>
    <xf numFmtId="0" fontId="15" fillId="2" borderId="26" xfId="2" applyNumberFormat="1" applyFont="1" applyFill="1" applyBorder="1" applyAlignment="1">
      <alignment horizontal="center" vertical="center" wrapText="1"/>
    </xf>
    <xf numFmtId="164" fontId="17" fillId="2" borderId="26" xfId="2" applyNumberFormat="1" applyFont="1" applyFill="1" applyBorder="1" applyAlignment="1">
      <alignment horizontal="center" vertical="center" wrapText="1"/>
    </xf>
    <xf numFmtId="0" fontId="18" fillId="0" borderId="0" xfId="0" quotePrefix="1" applyNumberFormat="1" applyFont="1" applyFill="1" applyBorder="1" applyAlignment="1">
      <alignment horizontal="center" vertical="center" wrapText="1"/>
    </xf>
    <xf numFmtId="0" fontId="17" fillId="0" borderId="0" xfId="2" applyNumberFormat="1" applyFont="1" applyBorder="1" applyAlignment="1">
      <alignment horizontal="left" vertical="top" wrapText="1"/>
    </xf>
    <xf numFmtId="169" fontId="17" fillId="0" borderId="0" xfId="0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justify" vertical="center"/>
    </xf>
    <xf numFmtId="171" fontId="10" fillId="0" borderId="7" xfId="9" applyNumberFormat="1" applyFont="1" applyFill="1" applyBorder="1" applyAlignment="1" applyProtection="1">
      <alignment horizontal="center" vertical="center"/>
    </xf>
    <xf numFmtId="165" fontId="10" fillId="0" borderId="7" xfId="7" applyNumberFormat="1" applyFont="1" applyBorder="1" applyAlignment="1">
      <alignment horizontal="left" vertical="center" wrapText="1"/>
    </xf>
    <xf numFmtId="2" fontId="14" fillId="2" borderId="38" xfId="2" applyNumberFormat="1" applyFont="1" applyFill="1" applyBorder="1" applyAlignment="1">
      <alignment horizontal="center" vertical="center"/>
    </xf>
    <xf numFmtId="2" fontId="15" fillId="0" borderId="19" xfId="2" applyNumberFormat="1" applyFont="1" applyBorder="1" applyAlignment="1">
      <alignment vertical="center" wrapText="1"/>
    </xf>
    <xf numFmtId="2" fontId="15" fillId="0" borderId="8" xfId="2" applyNumberFormat="1" applyFont="1" applyBorder="1" applyAlignment="1">
      <alignment vertical="center" wrapText="1"/>
    </xf>
    <xf numFmtId="20" fontId="7" fillId="0" borderId="0" xfId="0" applyFont="1" applyBorder="1" applyAlignment="1">
      <alignment vertical="center" wrapText="1"/>
    </xf>
    <xf numFmtId="20" fontId="7" fillId="0" borderId="23" xfId="0" applyFont="1" applyBorder="1" applyAlignment="1">
      <alignment vertical="center" wrapText="1"/>
    </xf>
    <xf numFmtId="20" fontId="7" fillId="0" borderId="8" xfId="0" applyFont="1" applyBorder="1" applyAlignment="1">
      <alignment vertical="center" wrapText="1"/>
    </xf>
    <xf numFmtId="165" fontId="10" fillId="0" borderId="6" xfId="7" applyNumberFormat="1" applyFont="1" applyBorder="1" applyAlignment="1">
      <alignment horizontal="justify" vertical="center"/>
    </xf>
    <xf numFmtId="0" fontId="10" fillId="0" borderId="7" xfId="2" applyNumberFormat="1" applyFont="1" applyBorder="1" applyAlignment="1">
      <alignment horizontal="left" vertical="top" wrapText="1"/>
    </xf>
    <xf numFmtId="2" fontId="14" fillId="0" borderId="23" xfId="2" applyNumberFormat="1" applyFont="1" applyBorder="1" applyAlignment="1">
      <alignment horizontal="center" vertical="center"/>
    </xf>
    <xf numFmtId="0" fontId="17" fillId="0" borderId="16" xfId="6" applyFont="1" applyFill="1" applyBorder="1" applyAlignment="1">
      <alignment vertical="center" wrapText="1"/>
    </xf>
    <xf numFmtId="1" fontId="10" fillId="0" borderId="35" xfId="7" applyNumberFormat="1" applyFont="1" applyBorder="1" applyAlignment="1">
      <alignment horizontal="center" vertical="center"/>
    </xf>
    <xf numFmtId="171" fontId="10" fillId="0" borderId="6" xfId="9" applyNumberFormat="1" applyFont="1" applyFill="1" applyBorder="1" applyAlignment="1" applyProtection="1">
      <alignment horizontal="center" vertical="center"/>
    </xf>
    <xf numFmtId="169" fontId="10" fillId="0" borderId="6" xfId="9" applyNumberFormat="1" applyFont="1" applyFill="1" applyBorder="1" applyAlignment="1" applyProtection="1">
      <alignment horizontal="center" vertical="center"/>
    </xf>
    <xf numFmtId="165" fontId="17" fillId="0" borderId="6" xfId="7" applyNumberFormat="1" applyFont="1" applyBorder="1" applyAlignment="1">
      <alignment horizontal="center" vertical="center"/>
    </xf>
    <xf numFmtId="165" fontId="10" fillId="0" borderId="6" xfId="7" applyNumberFormat="1" applyFont="1" applyBorder="1" applyAlignment="1">
      <alignment horizontal="left" vertical="center" wrapText="1"/>
    </xf>
    <xf numFmtId="2" fontId="14" fillId="0" borderId="36" xfId="2" applyNumberFormat="1" applyFont="1" applyBorder="1" applyAlignment="1">
      <alignment horizontal="center" vertical="center"/>
    </xf>
    <xf numFmtId="0" fontId="17" fillId="0" borderId="24" xfId="7" applyNumberFormat="1" applyFont="1" applyBorder="1" applyAlignment="1">
      <alignment horizontal="center" vertical="center"/>
    </xf>
    <xf numFmtId="2" fontId="15" fillId="0" borderId="52" xfId="2" applyNumberFormat="1" applyFont="1" applyBorder="1" applyAlignment="1">
      <alignment vertical="center"/>
    </xf>
    <xf numFmtId="0" fontId="17" fillId="0" borderId="37" xfId="7" applyNumberFormat="1" applyFont="1" applyBorder="1" applyAlignment="1">
      <alignment horizontal="center" vertical="center"/>
    </xf>
    <xf numFmtId="169" fontId="17" fillId="0" borderId="6" xfId="9" applyNumberFormat="1" applyFont="1" applyFill="1" applyBorder="1" applyAlignment="1" applyProtection="1">
      <alignment horizontal="center" vertical="center"/>
    </xf>
    <xf numFmtId="170" fontId="7" fillId="0" borderId="25" xfId="18" applyNumberFormat="1" applyFont="1" applyFill="1" applyBorder="1" applyAlignment="1" applyProtection="1">
      <alignment horizontal="center" vertical="center"/>
    </xf>
    <xf numFmtId="170" fontId="7" fillId="0" borderId="1" xfId="18" applyNumberFormat="1" applyFont="1" applyFill="1" applyBorder="1" applyAlignment="1" applyProtection="1">
      <alignment horizontal="center" vertical="center"/>
    </xf>
    <xf numFmtId="2" fontId="14" fillId="2" borderId="39" xfId="2" applyNumberFormat="1" applyFont="1" applyFill="1" applyBorder="1" applyAlignment="1">
      <alignment horizontal="center" vertical="center"/>
    </xf>
    <xf numFmtId="0" fontId="1" fillId="0" borderId="43" xfId="2" applyNumberFormat="1" applyFont="1" applyBorder="1" applyAlignment="1">
      <alignment horizontal="center" vertical="center" wrapText="1"/>
    </xf>
    <xf numFmtId="164" fontId="17" fillId="0" borderId="43" xfId="2" applyNumberFormat="1" applyFont="1" applyBorder="1" applyAlignment="1">
      <alignment horizontal="center" vertical="center" wrapText="1"/>
    </xf>
    <xf numFmtId="2" fontId="7" fillId="0" borderId="43" xfId="2" applyNumberFormat="1" applyFont="1" applyBorder="1" applyAlignment="1">
      <alignment horizontal="center" vertical="center" wrapText="1"/>
    </xf>
    <xf numFmtId="2" fontId="7" fillId="0" borderId="44" xfId="2" applyNumberFormat="1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justify" vertical="top"/>
    </xf>
    <xf numFmtId="169" fontId="8" fillId="0" borderId="6" xfId="9" applyNumberFormat="1" applyFont="1" applyFill="1" applyBorder="1" applyAlignment="1" applyProtection="1">
      <alignment horizontal="center" vertical="center"/>
    </xf>
    <xf numFmtId="165" fontId="8" fillId="0" borderId="16" xfId="7" quotePrefix="1" applyNumberFormat="1" applyFont="1" applyBorder="1" applyAlignment="1">
      <alignment horizontal="left" vertical="center" wrapText="1"/>
    </xf>
    <xf numFmtId="1" fontId="8" fillId="0" borderId="24" xfId="11" applyNumberFormat="1" applyFont="1" applyBorder="1" applyAlignment="1">
      <alignment horizontal="center" vertical="center"/>
    </xf>
    <xf numFmtId="20" fontId="8" fillId="0" borderId="26" xfId="11" applyFont="1" applyBorder="1" applyAlignment="1">
      <alignment horizontal="justify" vertical="center"/>
    </xf>
    <xf numFmtId="20" fontId="8" fillId="0" borderId="26" xfId="11" applyFont="1" applyBorder="1" applyAlignment="1">
      <alignment horizontal="left" vertical="center"/>
    </xf>
    <xf numFmtId="1" fontId="10" fillId="0" borderId="24" xfId="11" applyNumberFormat="1" applyFont="1" applyBorder="1" applyAlignment="1">
      <alignment horizontal="center" vertical="center"/>
    </xf>
    <xf numFmtId="20" fontId="10" fillId="0" borderId="26" xfId="11" applyFont="1" applyBorder="1" applyAlignment="1">
      <alignment horizontal="justify" vertical="center"/>
    </xf>
    <xf numFmtId="20" fontId="17" fillId="0" borderId="26" xfId="11" applyFont="1" applyBorder="1" applyAlignment="1">
      <alignment horizontal="center" vertical="center"/>
    </xf>
    <xf numFmtId="20" fontId="10" fillId="0" borderId="26" xfId="11" applyFont="1" applyBorder="1" applyAlignment="1">
      <alignment horizontal="left" vertical="center" wrapText="1"/>
    </xf>
    <xf numFmtId="171" fontId="17" fillId="0" borderId="16" xfId="9" applyNumberFormat="1" applyFont="1" applyFill="1" applyBorder="1" applyAlignment="1" applyProtection="1">
      <alignment horizontal="center" vertical="center"/>
    </xf>
    <xf numFmtId="1" fontId="15" fillId="0" borderId="24" xfId="2" applyNumberFormat="1" applyFont="1" applyBorder="1" applyAlignment="1">
      <alignment horizontal="center" vertical="center"/>
    </xf>
    <xf numFmtId="164" fontId="17" fillId="0" borderId="26" xfId="2" applyNumberFormat="1" applyFont="1" applyBorder="1" applyAlignment="1">
      <alignment horizontal="center" vertical="center"/>
    </xf>
    <xf numFmtId="1" fontId="8" fillId="0" borderId="37" xfId="11" applyNumberFormat="1" applyFont="1" applyBorder="1" applyAlignment="1">
      <alignment horizontal="center" vertical="center"/>
    </xf>
    <xf numFmtId="20" fontId="8" fillId="0" borderId="25" xfId="11" applyFont="1" applyBorder="1" applyAlignment="1">
      <alignment horizontal="justify" vertical="center"/>
    </xf>
    <xf numFmtId="20" fontId="8" fillId="0" borderId="25" xfId="11" applyFont="1" applyBorder="1" applyAlignment="1">
      <alignment horizontal="left" vertical="center"/>
    </xf>
    <xf numFmtId="170" fontId="19" fillId="2" borderId="26" xfId="12" applyNumberFormat="1" applyFont="1" applyFill="1" applyBorder="1" applyAlignment="1" applyProtection="1">
      <alignment horizontal="center" vertical="center"/>
    </xf>
    <xf numFmtId="2" fontId="15" fillId="0" borderId="55" xfId="2" applyNumberFormat="1" applyFont="1" applyBorder="1" applyAlignment="1">
      <alignment vertical="center"/>
    </xf>
    <xf numFmtId="2" fontId="15" fillId="0" borderId="56" xfId="2" applyNumberFormat="1" applyFont="1" applyBorder="1" applyAlignment="1">
      <alignment vertical="center"/>
    </xf>
    <xf numFmtId="2" fontId="15" fillId="0" borderId="57" xfId="2" applyNumberFormat="1" applyFont="1" applyBorder="1" applyAlignment="1">
      <alignment vertical="center"/>
    </xf>
    <xf numFmtId="164" fontId="15" fillId="0" borderId="15" xfId="0" applyNumberFormat="1" applyFont="1" applyBorder="1" applyAlignment="1">
      <alignment horizontal="center" vertical="center" wrapText="1"/>
    </xf>
    <xf numFmtId="164" fontId="15" fillId="0" borderId="26" xfId="0" applyNumberFormat="1" applyFont="1" applyBorder="1" applyAlignment="1">
      <alignment horizontal="center" vertical="center" wrapText="1"/>
    </xf>
    <xf numFmtId="2" fontId="21" fillId="0" borderId="25" xfId="2" applyNumberFormat="1" applyFont="1" applyBorder="1" applyAlignment="1">
      <alignment horizontal="center" vertical="center"/>
    </xf>
    <xf numFmtId="0" fontId="1" fillId="0" borderId="25" xfId="2" applyNumberFormat="1" applyFont="1" applyBorder="1" applyAlignment="1">
      <alignment horizontal="center" vertical="center" wrapText="1"/>
    </xf>
    <xf numFmtId="164" fontId="25" fillId="0" borderId="25" xfId="0" applyNumberFormat="1" applyFont="1" applyBorder="1" applyAlignment="1">
      <alignment horizontal="center" vertical="center" wrapText="1"/>
    </xf>
    <xf numFmtId="2" fontId="7" fillId="0" borderId="25" xfId="2" applyNumberFormat="1" applyFont="1" applyBorder="1" applyAlignment="1">
      <alignment horizontal="center" vertical="center" wrapText="1"/>
    </xf>
    <xf numFmtId="2" fontId="7" fillId="0" borderId="25" xfId="2" applyNumberFormat="1" applyFont="1" applyBorder="1" applyAlignment="1">
      <alignment horizontal="center" vertical="center"/>
    </xf>
    <xf numFmtId="2" fontId="7" fillId="0" borderId="38" xfId="2" applyNumberFormat="1" applyFont="1" applyBorder="1" applyAlignment="1">
      <alignment horizontal="center" vertical="center"/>
    </xf>
    <xf numFmtId="1" fontId="10" fillId="0" borderId="37" xfId="11" applyNumberFormat="1" applyFont="1" applyBorder="1" applyAlignment="1">
      <alignment horizontal="center" vertical="center"/>
    </xf>
    <xf numFmtId="20" fontId="10" fillId="0" borderId="25" xfId="11" applyFont="1" applyBorder="1" applyAlignment="1">
      <alignment horizontal="justify" vertical="center"/>
    </xf>
    <xf numFmtId="20" fontId="17" fillId="0" borderId="25" xfId="11" applyFont="1" applyBorder="1" applyAlignment="1">
      <alignment horizontal="center" vertical="center"/>
    </xf>
    <xf numFmtId="20" fontId="10" fillId="0" borderId="25" xfId="11" applyFont="1" applyBorder="1" applyAlignment="1">
      <alignment horizontal="left" vertical="center" wrapText="1"/>
    </xf>
    <xf numFmtId="0" fontId="19" fillId="2" borderId="7" xfId="0" applyNumberFormat="1" applyFont="1" applyFill="1" applyBorder="1" applyAlignment="1">
      <alignment horizontal="center" vertical="top"/>
    </xf>
    <xf numFmtId="165" fontId="8" fillId="0" borderId="15" xfId="10" quotePrefix="1" applyNumberFormat="1" applyFont="1" applyBorder="1" applyAlignment="1">
      <alignment horizontal="left" vertical="top" wrapText="1"/>
    </xf>
    <xf numFmtId="2" fontId="14" fillId="0" borderId="54" xfId="2" applyNumberFormat="1" applyFont="1" applyBorder="1" applyAlignment="1">
      <alignment horizontal="center" vertical="center"/>
    </xf>
    <xf numFmtId="165" fontId="2" fillId="0" borderId="26" xfId="7" applyNumberFormat="1" applyFont="1" applyBorder="1" applyAlignment="1">
      <alignment horizontal="center" vertical="center"/>
    </xf>
    <xf numFmtId="0" fontId="20" fillId="0" borderId="3" xfId="0" quotePrefix="1" applyNumberFormat="1" applyFont="1" applyFill="1" applyBorder="1" applyAlignment="1">
      <alignment horizontal="center" vertical="center" wrapText="1"/>
    </xf>
    <xf numFmtId="164" fontId="3" fillId="0" borderId="3" xfId="2" applyNumberFormat="1" applyFont="1" applyBorder="1" applyAlignment="1">
      <alignment horizontal="justify" vertical="top"/>
    </xf>
    <xf numFmtId="1" fontId="15" fillId="0" borderId="26" xfId="2" applyNumberFormat="1" applyFont="1" applyBorder="1" applyAlignment="1">
      <alignment horizontal="center" vertical="center"/>
    </xf>
    <xf numFmtId="165" fontId="8" fillId="0" borderId="7" xfId="7" applyNumberFormat="1" applyFont="1" applyBorder="1" applyAlignment="1">
      <alignment horizontal="center" vertical="center"/>
    </xf>
    <xf numFmtId="1" fontId="1" fillId="0" borderId="26" xfId="2" applyNumberFormat="1" applyFont="1" applyBorder="1" applyAlignment="1">
      <alignment horizontal="center" vertical="center"/>
    </xf>
    <xf numFmtId="1" fontId="1" fillId="0" borderId="25" xfId="2" applyNumberFormat="1" applyFont="1" applyBorder="1" applyAlignment="1">
      <alignment horizontal="center" vertical="center"/>
    </xf>
    <xf numFmtId="2" fontId="14" fillId="3" borderId="38" xfId="2" applyNumberFormat="1" applyFont="1" applyFill="1" applyBorder="1" applyAlignment="1">
      <alignment horizontal="center" vertical="center"/>
    </xf>
    <xf numFmtId="2" fontId="18" fillId="0" borderId="15" xfId="0" applyNumberFormat="1" applyFont="1" applyFill="1" applyBorder="1" applyAlignment="1">
      <alignment horizontal="center" vertical="center" wrapText="1"/>
    </xf>
    <xf numFmtId="2" fontId="14" fillId="3" borderId="28" xfId="2" applyNumberFormat="1" applyFont="1" applyFill="1" applyBorder="1" applyAlignment="1">
      <alignment horizontal="center" vertical="center"/>
    </xf>
    <xf numFmtId="165" fontId="10" fillId="0" borderId="45" xfId="7" applyNumberFormat="1" applyFont="1" applyBorder="1" applyAlignment="1">
      <alignment horizontal="center" vertical="center"/>
    </xf>
    <xf numFmtId="0" fontId="1" fillId="0" borderId="58" xfId="2" applyNumberFormat="1" applyFont="1" applyBorder="1" applyAlignment="1">
      <alignment horizontal="center" vertical="center" wrapText="1"/>
    </xf>
    <xf numFmtId="164" fontId="17" fillId="0" borderId="58" xfId="2" applyNumberFormat="1" applyFont="1" applyBorder="1" applyAlignment="1">
      <alignment horizontal="right" vertical="center" wrapText="1"/>
    </xf>
    <xf numFmtId="2" fontId="7" fillId="0" borderId="58" xfId="2" applyNumberFormat="1" applyFont="1" applyBorder="1" applyAlignment="1">
      <alignment horizontal="right" vertical="center" wrapText="1"/>
    </xf>
    <xf numFmtId="2" fontId="7" fillId="0" borderId="58" xfId="2" applyNumberFormat="1" applyFont="1" applyBorder="1" applyAlignment="1">
      <alignment horizontal="center" vertical="center"/>
    </xf>
    <xf numFmtId="2" fontId="7" fillId="0" borderId="59" xfId="2" applyNumberFormat="1" applyFont="1" applyBorder="1" applyAlignment="1">
      <alignment horizontal="center" vertical="center"/>
    </xf>
    <xf numFmtId="0" fontId="16" fillId="0" borderId="15" xfId="0" quotePrefix="1" applyNumberFormat="1" applyFont="1" applyFill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3" xfId="2" applyNumberFormat="1" applyFont="1" applyBorder="1" applyAlignment="1">
      <alignment horizontal="left" vertical="center" wrapText="1"/>
    </xf>
    <xf numFmtId="0" fontId="17" fillId="0" borderId="15" xfId="6" applyFont="1" applyFill="1" applyBorder="1" applyAlignment="1">
      <alignment horizontal="center" vertical="center" wrapText="1"/>
    </xf>
    <xf numFmtId="0" fontId="17" fillId="0" borderId="3" xfId="6" applyFont="1" applyFill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 wrapText="1"/>
    </xf>
    <xf numFmtId="165" fontId="17" fillId="0" borderId="15" xfId="7" applyNumberFormat="1" applyFont="1" applyBorder="1" applyAlignment="1">
      <alignment horizontal="left" vertical="center"/>
    </xf>
    <xf numFmtId="165" fontId="15" fillId="0" borderId="15" xfId="8" applyNumberFormat="1" applyFont="1" applyBorder="1" applyAlignment="1">
      <alignment horizontal="center" vertical="center"/>
    </xf>
    <xf numFmtId="0" fontId="17" fillId="0" borderId="32" xfId="7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0" fontId="17" fillId="0" borderId="3" xfId="2" applyNumberFormat="1" applyFont="1" applyBorder="1" applyAlignment="1">
      <alignment horizontal="center" vertical="center" wrapText="1"/>
    </xf>
    <xf numFmtId="0" fontId="10" fillId="0" borderId="6" xfId="2" applyNumberFormat="1" applyFont="1" applyBorder="1" applyAlignment="1">
      <alignment horizontal="center" vertical="center" wrapText="1"/>
    </xf>
    <xf numFmtId="0" fontId="10" fillId="0" borderId="7" xfId="2" applyNumberFormat="1" applyFont="1" applyBorder="1" applyAlignment="1">
      <alignment horizontal="center" vertical="center" wrapText="1"/>
    </xf>
    <xf numFmtId="0" fontId="10" fillId="0" borderId="25" xfId="2" applyNumberFormat="1" applyFont="1" applyBorder="1" applyAlignment="1">
      <alignment horizontal="center" vertical="center" wrapText="1"/>
    </xf>
    <xf numFmtId="0" fontId="17" fillId="0" borderId="2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left" vertical="center" wrapText="1"/>
    </xf>
    <xf numFmtId="0" fontId="17" fillId="0" borderId="7" xfId="6" applyFont="1" applyFill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left" vertical="center"/>
    </xf>
    <xf numFmtId="165" fontId="19" fillId="0" borderId="15" xfId="7" applyNumberFormat="1" applyFont="1" applyBorder="1" applyAlignment="1">
      <alignment horizontal="left" vertical="center"/>
    </xf>
    <xf numFmtId="0" fontId="19" fillId="0" borderId="32" xfId="7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left" vertical="center"/>
    </xf>
    <xf numFmtId="1" fontId="15" fillId="0" borderId="33" xfId="2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left" vertical="center"/>
    </xf>
    <xf numFmtId="1" fontId="1" fillId="0" borderId="32" xfId="2" applyNumberFormat="1" applyFont="1" applyBorder="1" applyAlignment="1">
      <alignment horizontal="center" vertical="center"/>
    </xf>
    <xf numFmtId="1" fontId="1" fillId="0" borderId="33" xfId="2" applyNumberFormat="1" applyFont="1" applyBorder="1" applyAlignment="1">
      <alignment horizontal="center" vertical="center"/>
    </xf>
    <xf numFmtId="165" fontId="15" fillId="0" borderId="15" xfId="8" quotePrefix="1" applyNumberFormat="1" applyFont="1" applyBorder="1" applyAlignment="1">
      <alignment horizontal="center" vertical="center"/>
    </xf>
    <xf numFmtId="0" fontId="17" fillId="0" borderId="14" xfId="7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center" vertical="center"/>
    </xf>
    <xf numFmtId="165" fontId="10" fillId="0" borderId="1" xfId="3" applyNumberFormat="1" applyFont="1" applyBorder="1" applyAlignment="1">
      <alignment horizontal="center" vertical="center"/>
    </xf>
    <xf numFmtId="0" fontId="8" fillId="0" borderId="32" xfId="7" applyNumberFormat="1" applyFont="1" applyBorder="1" applyAlignment="1">
      <alignment horizontal="center" vertical="center"/>
    </xf>
    <xf numFmtId="165" fontId="15" fillId="0" borderId="16" xfId="8" applyNumberFormat="1" applyFont="1" applyBorder="1" applyAlignment="1">
      <alignment horizontal="center" vertical="center"/>
    </xf>
    <xf numFmtId="165" fontId="17" fillId="0" borderId="16" xfId="7" applyNumberFormat="1" applyFont="1" applyBorder="1" applyAlignment="1">
      <alignment horizontal="left" vertical="center"/>
    </xf>
    <xf numFmtId="164" fontId="17" fillId="0" borderId="16" xfId="2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1" fontId="10" fillId="0" borderId="33" xfId="7" applyNumberFormat="1" applyFont="1" applyBorder="1" applyAlignment="1">
      <alignment horizontal="center" vertical="center"/>
    </xf>
    <xf numFmtId="164" fontId="17" fillId="0" borderId="0" xfId="2" applyNumberFormat="1" applyFont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  <xf numFmtId="1" fontId="15" fillId="2" borderId="1" xfId="2" applyNumberFormat="1" applyFont="1" applyFill="1" applyBorder="1" applyAlignment="1">
      <alignment horizontal="center" vertical="center"/>
    </xf>
    <xf numFmtId="1" fontId="15" fillId="0" borderId="0" xfId="2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center" vertical="center"/>
    </xf>
    <xf numFmtId="164" fontId="10" fillId="0" borderId="15" xfId="2" applyNumberFormat="1" applyFont="1" applyBorder="1" applyAlignment="1">
      <alignment horizontal="center" vertical="center" wrapText="1"/>
    </xf>
    <xf numFmtId="0" fontId="17" fillId="0" borderId="1" xfId="2" applyNumberFormat="1" applyFont="1" applyBorder="1" applyAlignment="1">
      <alignment horizontal="center" vertical="center" wrapText="1"/>
    </xf>
    <xf numFmtId="0" fontId="17" fillId="2" borderId="7" xfId="2" applyNumberFormat="1" applyFont="1" applyFill="1" applyBorder="1" applyAlignment="1">
      <alignment horizontal="left" vertical="top" wrapText="1"/>
    </xf>
    <xf numFmtId="169" fontId="19" fillId="0" borderId="15" xfId="9" applyNumberFormat="1" applyFont="1" applyFill="1" applyBorder="1" applyAlignment="1" applyProtection="1">
      <alignment horizontal="center" vertical="center"/>
    </xf>
    <xf numFmtId="169" fontId="19" fillId="0" borderId="7" xfId="9" applyNumberFormat="1" applyFont="1" applyFill="1" applyBorder="1" applyAlignment="1" applyProtection="1">
      <alignment horizontal="center" vertical="center"/>
    </xf>
    <xf numFmtId="169" fontId="19" fillId="0" borderId="1" xfId="9" applyNumberFormat="1" applyFont="1" applyFill="1" applyBorder="1" applyAlignment="1" applyProtection="1">
      <alignment horizontal="center" vertical="center"/>
    </xf>
    <xf numFmtId="164" fontId="17" fillId="0" borderId="6" xfId="2" applyNumberFormat="1" applyFont="1" applyBorder="1" applyAlignment="1">
      <alignment horizontal="justify" vertical="top"/>
    </xf>
    <xf numFmtId="169" fontId="19" fillId="0" borderId="16" xfId="9" applyNumberFormat="1" applyFont="1" applyFill="1" applyBorder="1" applyAlignment="1" applyProtection="1">
      <alignment horizontal="center" vertical="center"/>
    </xf>
    <xf numFmtId="0" fontId="10" fillId="0" borderId="7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0" fontId="10" fillId="0" borderId="25" xfId="2" applyNumberFormat="1" applyFont="1" applyBorder="1" applyAlignment="1">
      <alignment horizontal="center" vertical="center" wrapText="1"/>
    </xf>
    <xf numFmtId="169" fontId="17" fillId="0" borderId="15" xfId="2" applyNumberFormat="1" applyFont="1" applyBorder="1" applyAlignment="1">
      <alignment horizontal="center" vertical="center"/>
    </xf>
    <xf numFmtId="165" fontId="10" fillId="0" borderId="60" xfId="7" applyNumberFormat="1" applyFont="1" applyBorder="1" applyAlignment="1">
      <alignment horizontal="center" vertical="center"/>
    </xf>
    <xf numFmtId="169" fontId="17" fillId="0" borderId="61" xfId="0" applyNumberFormat="1" applyFont="1" applyBorder="1" applyAlignment="1">
      <alignment horizontal="center" vertical="center"/>
    </xf>
    <xf numFmtId="165" fontId="17" fillId="0" borderId="61" xfId="7" applyNumberFormat="1" applyFont="1" applyBorder="1" applyAlignment="1">
      <alignment horizontal="center" vertical="center"/>
    </xf>
    <xf numFmtId="165" fontId="10" fillId="0" borderId="62" xfId="7" applyNumberFormat="1" applyFont="1" applyBorder="1" applyAlignment="1">
      <alignment horizontal="left" vertical="center" wrapText="1"/>
    </xf>
    <xf numFmtId="171" fontId="10" fillId="0" borderId="61" xfId="9" applyNumberFormat="1" applyFont="1" applyFill="1" applyBorder="1" applyAlignment="1" applyProtection="1">
      <alignment horizontal="center" vertical="center"/>
    </xf>
    <xf numFmtId="171" fontId="10" fillId="0" borderId="62" xfId="9" applyNumberFormat="1" applyFont="1" applyFill="1" applyBorder="1" applyAlignment="1" applyProtection="1">
      <alignment horizontal="center" vertical="center"/>
    </xf>
    <xf numFmtId="165" fontId="17" fillId="0" borderId="12" xfId="7" applyNumberFormat="1" applyFont="1" applyBorder="1" applyAlignment="1">
      <alignment horizontal="left" vertical="center"/>
    </xf>
    <xf numFmtId="2" fontId="7" fillId="0" borderId="63" xfId="2" applyNumberFormat="1" applyFont="1" applyBorder="1" applyAlignment="1">
      <alignment horizontal="center" vertical="center"/>
    </xf>
    <xf numFmtId="0" fontId="1" fillId="0" borderId="64" xfId="2" applyNumberFormat="1" applyFont="1" applyBorder="1" applyAlignment="1">
      <alignment horizontal="center" vertical="center" wrapText="1"/>
    </xf>
    <xf numFmtId="164" fontId="17" fillId="0" borderId="63" xfId="2" applyNumberFormat="1" applyFont="1" applyBorder="1" applyAlignment="1">
      <alignment horizontal="right" vertical="center" wrapText="1"/>
    </xf>
    <xf numFmtId="2" fontId="7" fillId="0" borderId="63" xfId="2" applyNumberFormat="1" applyFont="1" applyBorder="1" applyAlignment="1">
      <alignment horizontal="right" vertical="center" wrapText="1"/>
    </xf>
    <xf numFmtId="164" fontId="14" fillId="0" borderId="25" xfId="2" applyNumberFormat="1" applyFont="1" applyBorder="1" applyAlignment="1" applyProtection="1">
      <alignment horizontal="center" vertical="center"/>
    </xf>
    <xf numFmtId="164" fontId="14" fillId="0" borderId="25" xfId="2" applyNumberFormat="1" applyFont="1" applyBorder="1" applyAlignment="1" applyProtection="1">
      <alignment horizontal="left" vertical="center" wrapText="1"/>
    </xf>
    <xf numFmtId="2" fontId="14" fillId="2" borderId="13" xfId="2" applyNumberFormat="1" applyFont="1" applyFill="1" applyBorder="1" applyAlignment="1">
      <alignment horizontal="center" vertical="center"/>
    </xf>
    <xf numFmtId="164" fontId="2" fillId="0" borderId="0" xfId="2" applyNumberFormat="1" applyFont="1" applyBorder="1" applyAlignment="1" applyProtection="1"/>
    <xf numFmtId="164" fontId="3" fillId="0" borderId="0" xfId="2" applyNumberFormat="1" applyFont="1" applyBorder="1" applyAlignment="1" applyProtection="1"/>
    <xf numFmtId="164" fontId="3" fillId="0" borderId="0" xfId="2" applyNumberFormat="1" applyFont="1" applyBorder="1" applyAlignment="1" applyProtection="1">
      <alignment horizontal="center" vertical="center"/>
    </xf>
    <xf numFmtId="164" fontId="3" fillId="0" borderId="0" xfId="2" applyNumberFormat="1" applyFont="1" applyBorder="1" applyAlignment="1" applyProtection="1">
      <alignment horizontal="left" vertical="center" wrapText="1"/>
    </xf>
    <xf numFmtId="164" fontId="3" fillId="0" borderId="0" xfId="2" applyNumberFormat="1" applyFont="1" applyBorder="1" applyAlignment="1" applyProtection="1">
      <alignment horizontal="center"/>
    </xf>
    <xf numFmtId="164" fontId="3" fillId="0" borderId="0" xfId="2" applyNumberFormat="1" applyFont="1" applyProtection="1"/>
    <xf numFmtId="164" fontId="1" fillId="0" borderId="0" xfId="2" applyNumberFormat="1" applyFont="1" applyProtection="1"/>
    <xf numFmtId="164" fontId="8" fillId="0" borderId="0" xfId="2" applyNumberFormat="1" applyFont="1" applyBorder="1" applyAlignment="1" applyProtection="1">
      <alignment horizontal="left" vertical="center"/>
    </xf>
    <xf numFmtId="164" fontId="8" fillId="0" borderId="0" xfId="2" applyNumberFormat="1" applyFont="1" applyBorder="1" applyAlignment="1" applyProtection="1">
      <alignment horizontal="center" vertical="center"/>
    </xf>
    <xf numFmtId="164" fontId="8" fillId="0" borderId="0" xfId="2" applyNumberFormat="1" applyFont="1" applyBorder="1" applyProtection="1"/>
    <xf numFmtId="164" fontId="4" fillId="0" borderId="0" xfId="2" applyNumberFormat="1" applyFont="1" applyBorder="1" applyAlignment="1" applyProtection="1">
      <alignment horizontal="center" vertical="center"/>
    </xf>
    <xf numFmtId="164" fontId="4" fillId="0" borderId="0" xfId="2" applyNumberFormat="1" applyFont="1" applyBorder="1" applyProtection="1"/>
    <xf numFmtId="164" fontId="4" fillId="0" borderId="0" xfId="2" applyNumberFormat="1" applyFont="1" applyBorder="1" applyAlignment="1" applyProtection="1">
      <alignment horizontal="center"/>
    </xf>
    <xf numFmtId="164" fontId="1" fillId="0" borderId="0" xfId="2" applyNumberFormat="1" applyFont="1" applyBorder="1" applyAlignment="1" applyProtection="1">
      <alignment horizontal="center" vertical="center"/>
    </xf>
    <xf numFmtId="164" fontId="1" fillId="0" borderId="0" xfId="2" applyNumberFormat="1" applyFont="1" applyBorder="1" applyAlignment="1" applyProtection="1">
      <alignment horizontal="left" vertical="center" wrapText="1"/>
    </xf>
    <xf numFmtId="164" fontId="28" fillId="0" borderId="1" xfId="2" applyNumberFormat="1" applyFont="1" applyBorder="1" applyAlignment="1" applyProtection="1">
      <alignment horizontal="center" vertical="center"/>
    </xf>
    <xf numFmtId="164" fontId="29" fillId="0" borderId="1" xfId="2" applyNumberFormat="1" applyFont="1" applyBorder="1" applyAlignment="1" applyProtection="1">
      <alignment horizontal="center" vertical="center"/>
    </xf>
    <xf numFmtId="1" fontId="14" fillId="0" borderId="1" xfId="2" applyNumberFormat="1" applyFont="1" applyBorder="1" applyAlignment="1" applyProtection="1">
      <alignment horizontal="center" vertical="center"/>
    </xf>
    <xf numFmtId="1" fontId="14" fillId="0" borderId="1" xfId="2" applyNumberFormat="1" applyFont="1" applyBorder="1" applyAlignment="1" applyProtection="1">
      <alignment horizontal="center"/>
    </xf>
    <xf numFmtId="164" fontId="14" fillId="0" borderId="6" xfId="2" applyNumberFormat="1" applyFont="1" applyBorder="1" applyAlignment="1" applyProtection="1">
      <alignment horizontal="left" vertical="center"/>
    </xf>
    <xf numFmtId="164" fontId="14" fillId="0" borderId="6" xfId="2" applyNumberFormat="1" applyFont="1" applyBorder="1" applyAlignment="1" applyProtection="1">
      <alignment horizontal="center" vertical="center"/>
    </xf>
    <xf numFmtId="164" fontId="14" fillId="0" borderId="6" xfId="2" applyNumberFormat="1" applyFont="1" applyBorder="1" applyProtection="1"/>
    <xf numFmtId="164" fontId="14" fillId="0" borderId="26" xfId="2" applyNumberFormat="1" applyFont="1" applyBorder="1" applyAlignment="1" applyProtection="1">
      <alignment horizontal="center" vertical="center"/>
    </xf>
    <xf numFmtId="164" fontId="14" fillId="0" borderId="26" xfId="2" applyNumberFormat="1" applyFont="1" applyBorder="1" applyProtection="1"/>
    <xf numFmtId="164" fontId="14" fillId="0" borderId="26" xfId="2" applyNumberFormat="1" applyFont="1" applyBorder="1" applyAlignment="1" applyProtection="1">
      <alignment horizontal="center"/>
    </xf>
    <xf numFmtId="164" fontId="14" fillId="0" borderId="26" xfId="2" applyNumberFormat="1" applyFont="1" applyBorder="1" applyAlignment="1" applyProtection="1">
      <alignment horizontal="left" vertical="center" wrapText="1"/>
    </xf>
    <xf numFmtId="2" fontId="15" fillId="0" borderId="2" xfId="2" applyNumberFormat="1" applyFont="1" applyBorder="1" applyAlignment="1">
      <alignment horizontal="right"/>
    </xf>
    <xf numFmtId="170" fontId="9" fillId="0" borderId="4" xfId="9" applyNumberFormat="1" applyFont="1" applyFill="1" applyBorder="1" applyAlignment="1" applyProtection="1">
      <alignment horizontal="center" vertical="center"/>
    </xf>
    <xf numFmtId="164" fontId="15" fillId="0" borderId="0" xfId="2" applyNumberFormat="1" applyFont="1" applyBorder="1" applyAlignment="1">
      <alignment vertical="center"/>
    </xf>
    <xf numFmtId="164" fontId="2" fillId="0" borderId="0" xfId="2" applyNumberFormat="1" applyFont="1" applyBorder="1"/>
    <xf numFmtId="164" fontId="17" fillId="0" borderId="0" xfId="2" applyNumberFormat="1" applyFont="1" applyBorder="1" applyAlignment="1" applyProtection="1">
      <alignment horizontal="left"/>
    </xf>
    <xf numFmtId="0" fontId="30" fillId="0" borderId="1" xfId="10" applyNumberFormat="1" applyFont="1" applyBorder="1" applyAlignment="1">
      <alignment horizontal="justify" vertical="center"/>
    </xf>
    <xf numFmtId="164" fontId="1" fillId="4" borderId="0" xfId="2" applyNumberFormat="1" applyFont="1" applyFill="1" applyBorder="1" applyAlignment="1">
      <alignment horizontal="left" vertical="center"/>
    </xf>
    <xf numFmtId="164" fontId="1" fillId="4" borderId="0" xfId="2" applyNumberFormat="1" applyFont="1" applyFill="1" applyBorder="1" applyAlignment="1">
      <alignment horizontal="center" vertical="center"/>
    </xf>
    <xf numFmtId="164" fontId="1" fillId="4" borderId="0" xfId="2" applyNumberFormat="1" applyFont="1" applyFill="1" applyBorder="1"/>
    <xf numFmtId="164" fontId="1" fillId="4" borderId="0" xfId="2" applyNumberFormat="1" applyFont="1" applyFill="1" applyBorder="1" applyAlignment="1">
      <alignment horizontal="center"/>
    </xf>
    <xf numFmtId="1" fontId="14" fillId="0" borderId="1" xfId="2" applyNumberFormat="1" applyFont="1" applyBorder="1" applyAlignment="1" applyProtection="1">
      <alignment horizontal="center" vertical="center" wrapText="1"/>
    </xf>
    <xf numFmtId="169" fontId="15" fillId="0" borderId="0" xfId="2" applyNumberFormat="1" applyFont="1" applyBorder="1" applyAlignment="1">
      <alignment horizontal="center" vertical="center"/>
    </xf>
    <xf numFmtId="169" fontId="15" fillId="0" borderId="0" xfId="2" applyNumberFormat="1" applyFont="1" applyBorder="1" applyAlignment="1">
      <alignment horizontal="left" vertical="center" wrapText="1"/>
    </xf>
    <xf numFmtId="0" fontId="17" fillId="0" borderId="32" xfId="7" applyNumberFormat="1" applyFont="1" applyBorder="1" applyAlignment="1">
      <alignment horizontal="center" vertical="center"/>
    </xf>
    <xf numFmtId="165" fontId="15" fillId="0" borderId="15" xfId="8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0" fontId="10" fillId="0" borderId="15" xfId="2" applyNumberFormat="1" applyFont="1" applyBorder="1" applyAlignment="1">
      <alignment horizontal="center" vertical="center" wrapText="1"/>
    </xf>
    <xf numFmtId="0" fontId="10" fillId="0" borderId="7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left" vertical="center"/>
    </xf>
    <xf numFmtId="0" fontId="17" fillId="0" borderId="15" xfId="2" applyNumberFormat="1" applyFont="1" applyBorder="1" applyAlignment="1">
      <alignment horizontal="left" vertical="center" wrapText="1"/>
    </xf>
    <xf numFmtId="165" fontId="19" fillId="0" borderId="15" xfId="7" applyNumberFormat="1" applyFont="1" applyBorder="1" applyAlignment="1">
      <alignment horizontal="left" vertical="center"/>
    </xf>
    <xf numFmtId="0" fontId="8" fillId="0" borderId="32" xfId="7" applyNumberFormat="1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center" vertical="center" wrapText="1"/>
    </xf>
    <xf numFmtId="164" fontId="10" fillId="0" borderId="15" xfId="2" applyNumberFormat="1" applyFont="1" applyBorder="1" applyAlignment="1">
      <alignment horizontal="center" vertical="center" wrapText="1"/>
    </xf>
    <xf numFmtId="172" fontId="17" fillId="0" borderId="15" xfId="0" applyNumberFormat="1" applyFont="1" applyBorder="1" applyAlignment="1">
      <alignment horizontal="center" vertical="center"/>
    </xf>
    <xf numFmtId="165" fontId="15" fillId="0" borderId="12" xfId="8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left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170" fontId="7" fillId="0" borderId="5" xfId="9" applyNumberFormat="1" applyFont="1" applyFill="1" applyBorder="1" applyAlignment="1" applyProtection="1">
      <alignment horizontal="center" vertical="center"/>
    </xf>
    <xf numFmtId="169" fontId="17" fillId="0" borderId="52" xfId="0" applyNumberFormat="1" applyFont="1" applyBorder="1" applyAlignment="1">
      <alignment horizontal="center" vertical="center"/>
    </xf>
    <xf numFmtId="164" fontId="17" fillId="0" borderId="46" xfId="2" applyNumberFormat="1" applyFont="1" applyBorder="1" applyAlignment="1">
      <alignment horizontal="justify" vertical="top"/>
    </xf>
    <xf numFmtId="169" fontId="17" fillId="0" borderId="48" xfId="9" applyNumberFormat="1" applyFont="1" applyFill="1" applyBorder="1" applyAlignment="1" applyProtection="1">
      <alignment horizontal="center" vertical="center"/>
    </xf>
    <xf numFmtId="165" fontId="19" fillId="0" borderId="0" xfId="5" applyNumberFormat="1" applyFont="1" applyBorder="1" applyAlignment="1">
      <alignment horizontal="center" vertical="center"/>
    </xf>
    <xf numFmtId="169" fontId="17" fillId="0" borderId="46" xfId="9" applyNumberFormat="1" applyFont="1" applyFill="1" applyBorder="1" applyAlignment="1" applyProtection="1">
      <alignment horizontal="center" vertical="center"/>
    </xf>
    <xf numFmtId="165" fontId="17" fillId="0" borderId="6" xfId="10" quotePrefix="1" applyNumberFormat="1" applyFont="1" applyBorder="1" applyAlignment="1">
      <alignment horizontal="left" vertical="center" wrapText="1"/>
    </xf>
    <xf numFmtId="165" fontId="19" fillId="0" borderId="1" xfId="5" applyNumberFormat="1" applyFont="1" applyBorder="1" applyAlignment="1">
      <alignment horizontal="center" vertical="center"/>
    </xf>
    <xf numFmtId="165" fontId="19" fillId="0" borderId="1" xfId="10" quotePrefix="1" applyNumberFormat="1" applyFont="1" applyBorder="1" applyAlignment="1">
      <alignment horizontal="left" vertical="top" wrapText="1"/>
    </xf>
    <xf numFmtId="2" fontId="15" fillId="0" borderId="1" xfId="2" applyNumberFormat="1" applyFont="1" applyBorder="1" applyAlignment="1">
      <alignment vertical="center"/>
    </xf>
    <xf numFmtId="170" fontId="7" fillId="0" borderId="1" xfId="9" applyNumberFormat="1" applyFont="1" applyFill="1" applyBorder="1" applyAlignment="1" applyProtection="1">
      <alignment horizontal="center" vertical="center"/>
    </xf>
    <xf numFmtId="165" fontId="8" fillId="0" borderId="3" xfId="10" quotePrefix="1" applyNumberFormat="1" applyFont="1" applyBorder="1" applyAlignment="1">
      <alignment horizontal="left" vertical="top" wrapText="1"/>
    </xf>
    <xf numFmtId="165" fontId="10" fillId="0" borderId="1" xfId="7" applyNumberFormat="1" applyFont="1" applyBorder="1" applyAlignment="1">
      <alignment vertical="center"/>
    </xf>
    <xf numFmtId="165" fontId="17" fillId="0" borderId="1" xfId="7" applyNumberFormat="1" applyFont="1" applyBorder="1" applyAlignment="1">
      <alignment vertical="center"/>
    </xf>
    <xf numFmtId="0" fontId="17" fillId="0" borderId="15" xfId="6" applyFont="1" applyFill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" fontId="15" fillId="0" borderId="33" xfId="2" applyNumberFormat="1" applyFont="1" applyBorder="1" applyAlignment="1">
      <alignment horizontal="center" vertical="center"/>
    </xf>
    <xf numFmtId="165" fontId="19" fillId="0" borderId="15" xfId="7" applyNumberFormat="1" applyFont="1" applyBorder="1" applyAlignment="1">
      <alignment horizontal="left" vertical="center"/>
    </xf>
    <xf numFmtId="165" fontId="15" fillId="0" borderId="15" xfId="8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left" vertical="center"/>
    </xf>
    <xf numFmtId="0" fontId="17" fillId="0" borderId="32" xfId="7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center" vertical="center"/>
    </xf>
    <xf numFmtId="0" fontId="10" fillId="0" borderId="7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left" vertical="center"/>
    </xf>
    <xf numFmtId="164" fontId="17" fillId="0" borderId="7" xfId="2" applyNumberFormat="1" applyFont="1" applyBorder="1" applyAlignment="1">
      <alignment horizontal="left" vertical="center"/>
    </xf>
    <xf numFmtId="1" fontId="1" fillId="0" borderId="32" xfId="2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/>
    </xf>
    <xf numFmtId="0" fontId="17" fillId="0" borderId="15" xfId="6" applyFont="1" applyFill="1" applyBorder="1" applyAlignment="1">
      <alignment horizontal="center" vertical="center"/>
    </xf>
    <xf numFmtId="0" fontId="10" fillId="0" borderId="6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/>
    </xf>
    <xf numFmtId="1" fontId="15" fillId="0" borderId="7" xfId="2" applyNumberFormat="1" applyFont="1" applyBorder="1" applyAlignment="1">
      <alignment horizontal="center" vertical="center"/>
    </xf>
    <xf numFmtId="0" fontId="10" fillId="0" borderId="25" xfId="2" applyNumberFormat="1" applyFont="1" applyBorder="1" applyAlignment="1">
      <alignment horizontal="center" vertical="center" wrapText="1"/>
    </xf>
    <xf numFmtId="0" fontId="17" fillId="0" borderId="25" xfId="2" applyNumberFormat="1" applyFont="1" applyBorder="1" applyAlignment="1">
      <alignment horizontal="center" vertical="center" wrapText="1"/>
    </xf>
    <xf numFmtId="164" fontId="3" fillId="0" borderId="15" xfId="2" applyNumberFormat="1" applyFont="1" applyBorder="1" applyAlignment="1">
      <alignment horizontal="left" vertical="center"/>
    </xf>
    <xf numFmtId="0" fontId="17" fillId="0" borderId="14" xfId="7" applyNumberFormat="1" applyFont="1" applyBorder="1" applyAlignment="1">
      <alignment horizontal="center" vertical="center"/>
    </xf>
    <xf numFmtId="0" fontId="17" fillId="0" borderId="1" xfId="6" applyFont="1" applyFill="1" applyBorder="1" applyAlignment="1">
      <alignment horizontal="center" vertical="center" wrapText="1"/>
    </xf>
    <xf numFmtId="1" fontId="10" fillId="0" borderId="33" xfId="7" applyNumberFormat="1" applyFont="1" applyBorder="1" applyAlignment="1">
      <alignment horizontal="center" vertical="center"/>
    </xf>
    <xf numFmtId="165" fontId="15" fillId="0" borderId="16" xfId="8" applyNumberFormat="1" applyFont="1" applyBorder="1" applyAlignment="1">
      <alignment horizontal="center" vertical="center"/>
    </xf>
    <xf numFmtId="165" fontId="15" fillId="0" borderId="1" xfId="8" applyNumberFormat="1" applyFont="1" applyBorder="1" applyAlignment="1">
      <alignment horizontal="center" vertical="center"/>
    </xf>
    <xf numFmtId="165" fontId="17" fillId="0" borderId="16" xfId="7" applyNumberFormat="1" applyFont="1" applyBorder="1" applyAlignment="1">
      <alignment horizontal="left" vertical="center"/>
    </xf>
    <xf numFmtId="165" fontId="17" fillId="0" borderId="1" xfId="7" applyNumberFormat="1" applyFont="1" applyBorder="1" applyAlignment="1">
      <alignment horizontal="center" vertical="center"/>
    </xf>
    <xf numFmtId="164" fontId="17" fillId="0" borderId="16" xfId="2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165" fontId="19" fillId="0" borderId="5" xfId="20" quotePrefix="1" applyFont="1" applyBorder="1" applyAlignment="1">
      <alignment horizontal="left" vertical="top" wrapText="1"/>
    </xf>
    <xf numFmtId="0" fontId="17" fillId="0" borderId="6" xfId="2" applyNumberFormat="1" applyFont="1" applyBorder="1" applyAlignment="1">
      <alignment horizontal="center" vertical="center" wrapText="1"/>
    </xf>
    <xf numFmtId="0" fontId="17" fillId="0" borderId="52" xfId="2" applyNumberFormat="1" applyFont="1" applyBorder="1" applyAlignment="1">
      <alignment horizontal="center" vertical="center" wrapText="1"/>
    </xf>
    <xf numFmtId="169" fontId="17" fillId="0" borderId="15" xfId="0" applyNumberFormat="1" applyFont="1" applyBorder="1" applyAlignment="1">
      <alignment horizontal="left" vertical="center" wrapText="1"/>
    </xf>
    <xf numFmtId="169" fontId="17" fillId="0" borderId="1" xfId="0" applyNumberFormat="1" applyFont="1" applyBorder="1" applyAlignment="1">
      <alignment horizontal="left" vertical="center" wrapText="1"/>
    </xf>
    <xf numFmtId="0" fontId="16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left" vertical="top" wrapText="1"/>
    </xf>
    <xf numFmtId="165" fontId="10" fillId="0" borderId="1" xfId="7" applyNumberFormat="1" applyFont="1" applyBorder="1" applyAlignment="1">
      <alignment horizontal="center" vertical="center"/>
    </xf>
    <xf numFmtId="2" fontId="21" fillId="0" borderId="1" xfId="2" applyNumberFormat="1" applyFont="1" applyBorder="1" applyAlignment="1">
      <alignment horizontal="center"/>
    </xf>
    <xf numFmtId="0" fontId="1" fillId="0" borderId="1" xfId="2" applyNumberFormat="1" applyFont="1" applyBorder="1" applyAlignment="1">
      <alignment horizontal="center" vertical="top" wrapText="1"/>
    </xf>
    <xf numFmtId="164" fontId="17" fillId="0" borderId="1" xfId="2" applyNumberFormat="1" applyFont="1" applyBorder="1" applyAlignment="1">
      <alignment horizontal="right" vertical="top" wrapText="1"/>
    </xf>
    <xf numFmtId="2" fontId="7" fillId="0" borderId="1" xfId="2" applyNumberFormat="1" applyFont="1" applyBorder="1" applyAlignment="1">
      <alignment horizontal="right" vertical="top" wrapText="1"/>
    </xf>
    <xf numFmtId="2" fontId="7" fillId="0" borderId="1" xfId="2" applyNumberFormat="1" applyFont="1" applyBorder="1" applyAlignment="1">
      <alignment horizontal="center"/>
    </xf>
    <xf numFmtId="165" fontId="19" fillId="0" borderId="1" xfId="20" quotePrefix="1" applyFont="1" applyBorder="1" applyAlignment="1">
      <alignment horizontal="left" vertical="top" wrapText="1"/>
    </xf>
    <xf numFmtId="1" fontId="15" fillId="0" borderId="37" xfId="2" applyNumberFormat="1" applyFont="1" applyBorder="1" applyAlignment="1">
      <alignment horizontal="center" vertical="center"/>
    </xf>
    <xf numFmtId="0" fontId="17" fillId="0" borderId="25" xfId="6" applyFont="1" applyFill="1" applyBorder="1" applyAlignment="1">
      <alignment horizontal="center" vertical="center" wrapText="1"/>
    </xf>
    <xf numFmtId="169" fontId="17" fillId="0" borderId="25" xfId="0" applyNumberFormat="1" applyFont="1" applyBorder="1" applyAlignment="1">
      <alignment horizontal="center" vertical="center"/>
    </xf>
    <xf numFmtId="2" fontId="14" fillId="0" borderId="25" xfId="2" applyNumberFormat="1" applyFont="1" applyBorder="1" applyAlignment="1">
      <alignment horizontal="center" vertical="center"/>
    </xf>
    <xf numFmtId="1" fontId="10" fillId="0" borderId="1" xfId="7" applyNumberFormat="1" applyFont="1" applyBorder="1" applyAlignment="1">
      <alignment horizontal="center" vertical="center"/>
    </xf>
    <xf numFmtId="165" fontId="10" fillId="0" borderId="1" xfId="7" applyNumberFormat="1" applyFont="1" applyBorder="1" applyAlignment="1">
      <alignment horizontal="justify" vertical="center"/>
    </xf>
    <xf numFmtId="171" fontId="10" fillId="0" borderId="1" xfId="9" applyNumberFormat="1" applyFont="1" applyFill="1" applyBorder="1" applyAlignment="1" applyProtection="1">
      <alignment horizontal="center" vertical="center"/>
    </xf>
    <xf numFmtId="165" fontId="10" fillId="0" borderId="1" xfId="7" applyNumberFormat="1" applyFont="1" applyBorder="1" applyAlignment="1">
      <alignment horizontal="left" vertical="center" wrapText="1"/>
    </xf>
    <xf numFmtId="0" fontId="1" fillId="0" borderId="4" xfId="2" applyNumberFormat="1" applyFont="1" applyBorder="1" applyAlignment="1">
      <alignment horizontal="center" vertical="center" wrapText="1"/>
    </xf>
    <xf numFmtId="164" fontId="17" fillId="0" borderId="4" xfId="2" applyNumberFormat="1" applyFont="1" applyBorder="1" applyAlignment="1">
      <alignment horizontal="right" vertical="center" wrapText="1"/>
    </xf>
    <xf numFmtId="2" fontId="7" fillId="0" borderId="4" xfId="2" applyNumberFormat="1" applyFont="1" applyBorder="1" applyAlignment="1">
      <alignment horizontal="right" vertical="center" wrapText="1"/>
    </xf>
    <xf numFmtId="2" fontId="7" fillId="0" borderId="4" xfId="2" applyNumberFormat="1" applyFont="1" applyBorder="1" applyAlignment="1">
      <alignment horizontal="center" vertical="center"/>
    </xf>
    <xf numFmtId="0" fontId="17" fillId="0" borderId="1" xfId="7" applyNumberFormat="1" applyFont="1" applyBorder="1" applyAlignment="1">
      <alignment horizontal="center" vertical="center"/>
    </xf>
    <xf numFmtId="165" fontId="17" fillId="0" borderId="1" xfId="7" applyNumberFormat="1" applyFont="1" applyBorder="1" applyAlignment="1">
      <alignment horizontal="left" vertical="center"/>
    </xf>
    <xf numFmtId="0" fontId="17" fillId="0" borderId="1" xfId="2" applyNumberFormat="1" applyFont="1" applyBorder="1" applyAlignment="1">
      <alignment horizontal="left" vertical="center" wrapText="1"/>
    </xf>
    <xf numFmtId="20" fontId="7" fillId="0" borderId="1" xfId="0" applyFont="1" applyBorder="1" applyAlignment="1">
      <alignment vertical="center"/>
    </xf>
    <xf numFmtId="2" fontId="21" fillId="0" borderId="9" xfId="2" applyNumberFormat="1" applyFont="1" applyBorder="1" applyAlignment="1">
      <alignment vertical="center"/>
    </xf>
    <xf numFmtId="2" fontId="21" fillId="0" borderId="10" xfId="2" applyNumberFormat="1" applyFont="1" applyBorder="1" applyAlignment="1">
      <alignment vertical="center"/>
    </xf>
    <xf numFmtId="2" fontId="21" fillId="0" borderId="27" xfId="2" applyNumberFormat="1" applyFont="1" applyBorder="1" applyAlignment="1">
      <alignment vertical="center"/>
    </xf>
    <xf numFmtId="2" fontId="14" fillId="0" borderId="15" xfId="2" applyNumberFormat="1" applyFont="1" applyBorder="1" applyAlignment="1">
      <alignment horizontal="center" vertical="center"/>
    </xf>
    <xf numFmtId="165" fontId="8" fillId="0" borderId="6" xfId="7" applyNumberFormat="1" applyFont="1" applyBorder="1" applyAlignment="1">
      <alignment horizontal="center" vertical="center"/>
    </xf>
    <xf numFmtId="165" fontId="8" fillId="0" borderId="6" xfId="7" applyNumberFormat="1" applyFont="1" applyBorder="1" applyAlignment="1">
      <alignment horizontal="left" vertical="center"/>
    </xf>
    <xf numFmtId="2" fontId="21" fillId="0" borderId="6" xfId="2" applyNumberFormat="1" applyFont="1" applyBorder="1" applyAlignment="1">
      <alignment horizontal="center" vertical="center"/>
    </xf>
    <xf numFmtId="0" fontId="1" fillId="0" borderId="59" xfId="2" applyNumberFormat="1" applyFont="1" applyBorder="1" applyAlignment="1">
      <alignment horizontal="center" vertical="center" wrapText="1"/>
    </xf>
    <xf numFmtId="164" fontId="17" fillId="0" borderId="59" xfId="2" applyNumberFormat="1" applyFont="1" applyBorder="1" applyAlignment="1">
      <alignment horizontal="center" vertical="center" wrapText="1"/>
    </xf>
    <xf numFmtId="2" fontId="7" fillId="0" borderId="59" xfId="2" applyNumberFormat="1" applyFont="1" applyBorder="1" applyAlignment="1">
      <alignment horizontal="center" vertical="center" wrapText="1"/>
    </xf>
    <xf numFmtId="2" fontId="7" fillId="0" borderId="6" xfId="2" applyNumberFormat="1" applyFont="1" applyBorder="1" applyAlignment="1">
      <alignment horizontal="center" vertical="center"/>
    </xf>
    <xf numFmtId="1" fontId="8" fillId="0" borderId="1" xfId="7" applyNumberFormat="1" applyFont="1" applyBorder="1" applyAlignment="1">
      <alignment horizontal="center" vertical="center"/>
    </xf>
    <xf numFmtId="165" fontId="8" fillId="0" borderId="1" xfId="7" applyNumberFormat="1" applyFont="1" applyBorder="1" applyAlignment="1">
      <alignment horizontal="center" vertical="center"/>
    </xf>
    <xf numFmtId="165" fontId="8" fillId="0" borderId="1" xfId="7" applyNumberFormat="1" applyFont="1" applyBorder="1" applyAlignment="1">
      <alignment horizontal="justify" vertical="center"/>
    </xf>
    <xf numFmtId="171" fontId="8" fillId="0" borderId="1" xfId="9" applyNumberFormat="1" applyFont="1" applyFill="1" applyBorder="1" applyAlignment="1" applyProtection="1">
      <alignment horizontal="center" vertical="center"/>
    </xf>
    <xf numFmtId="165" fontId="8" fillId="0" borderId="1" xfId="7" applyNumberFormat="1" applyFont="1" applyBorder="1" applyAlignment="1">
      <alignment horizontal="left" vertical="center"/>
    </xf>
    <xf numFmtId="2" fontId="14" fillId="2" borderId="1" xfId="2" applyNumberFormat="1" applyFont="1" applyFill="1" applyBorder="1" applyAlignment="1">
      <alignment horizontal="center" vertical="center"/>
    </xf>
    <xf numFmtId="165" fontId="19" fillId="0" borderId="5" xfId="20" quotePrefix="1" applyFont="1" applyBorder="1" applyAlignment="1">
      <alignment horizontal="left" vertical="center" wrapText="1"/>
    </xf>
    <xf numFmtId="171" fontId="8" fillId="0" borderId="6" xfId="9" applyNumberFormat="1" applyFont="1" applyFill="1" applyBorder="1" applyAlignment="1" applyProtection="1">
      <alignment horizontal="center" vertical="center"/>
    </xf>
    <xf numFmtId="164" fontId="10" fillId="0" borderId="26" xfId="2" applyNumberFormat="1" applyFont="1" applyBorder="1" applyAlignment="1">
      <alignment horizontal="justify" vertical="top"/>
    </xf>
    <xf numFmtId="169" fontId="14" fillId="0" borderId="26" xfId="2" applyNumberFormat="1" applyFont="1" applyBorder="1" applyAlignment="1">
      <alignment horizontal="center" vertical="center"/>
    </xf>
    <xf numFmtId="169" fontId="10" fillId="0" borderId="26" xfId="0" applyNumberFormat="1" applyFont="1" applyBorder="1" applyAlignment="1">
      <alignment horizontal="center" vertical="center"/>
    </xf>
    <xf numFmtId="165" fontId="19" fillId="0" borderId="5" xfId="20" applyFont="1" applyBorder="1" applyAlignment="1">
      <alignment horizontal="left" vertical="top" wrapText="1"/>
    </xf>
    <xf numFmtId="1" fontId="10" fillId="0" borderId="1" xfId="11" applyNumberFormat="1" applyFont="1" applyBorder="1" applyAlignment="1">
      <alignment horizontal="center" vertical="center"/>
    </xf>
    <xf numFmtId="20" fontId="10" fillId="0" borderId="1" xfId="11" applyFont="1" applyBorder="1" applyAlignment="1">
      <alignment horizontal="center" vertical="center"/>
    </xf>
    <xf numFmtId="20" fontId="10" fillId="0" borderId="1" xfId="11" applyFont="1" applyBorder="1" applyAlignment="1">
      <alignment horizontal="justify" vertical="center"/>
    </xf>
    <xf numFmtId="20" fontId="17" fillId="0" borderId="1" xfId="11" applyFont="1" applyBorder="1" applyAlignment="1">
      <alignment horizontal="center" vertical="center"/>
    </xf>
    <xf numFmtId="20" fontId="10" fillId="0" borderId="1" xfId="11" applyFont="1" applyBorder="1" applyAlignment="1">
      <alignment horizontal="left" vertical="center" wrapText="1"/>
    </xf>
    <xf numFmtId="2" fontId="21" fillId="0" borderId="1" xfId="2" applyNumberFormat="1" applyFont="1" applyBorder="1" applyAlignment="1">
      <alignment horizontal="center" vertical="center"/>
    </xf>
    <xf numFmtId="0" fontId="1" fillId="0" borderId="1" xfId="2" applyNumberFormat="1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/>
    </xf>
    <xf numFmtId="171" fontId="8" fillId="0" borderId="7" xfId="9" applyNumberFormat="1" applyFont="1" applyFill="1" applyBorder="1" applyAlignment="1" applyProtection="1">
      <alignment horizontal="center" vertical="center"/>
    </xf>
    <xf numFmtId="165" fontId="8" fillId="0" borderId="7" xfId="7" applyNumberFormat="1" applyFont="1" applyBorder="1" applyAlignment="1">
      <alignment horizontal="left" vertical="center"/>
    </xf>
    <xf numFmtId="0" fontId="30" fillId="0" borderId="1" xfId="20" applyNumberFormat="1" applyFont="1" applyBorder="1" applyAlignment="1">
      <alignment horizontal="justify" vertical="center"/>
    </xf>
    <xf numFmtId="164" fontId="17" fillId="0" borderId="15" xfId="2" quotePrefix="1" applyNumberFormat="1" applyFont="1" applyBorder="1" applyAlignment="1">
      <alignment horizontal="left" vertical="center"/>
    </xf>
    <xf numFmtId="164" fontId="17" fillId="0" borderId="15" xfId="2" quotePrefix="1" applyNumberFormat="1" applyFont="1" applyBorder="1" applyAlignment="1">
      <alignment horizontal="center" vertical="center"/>
    </xf>
    <xf numFmtId="164" fontId="17" fillId="0" borderId="15" xfId="2" quotePrefix="1" applyNumberFormat="1" applyFont="1" applyBorder="1" applyAlignment="1">
      <alignment horizontal="left" vertical="top"/>
    </xf>
    <xf numFmtId="169" fontId="17" fillId="0" borderId="15" xfId="2" applyNumberFormat="1" applyFont="1" applyBorder="1" applyAlignment="1">
      <alignment horizontal="left" vertical="center" wrapText="1"/>
    </xf>
    <xf numFmtId="169" fontId="17" fillId="0" borderId="1" xfId="2" applyNumberFormat="1" applyFont="1" applyBorder="1" applyAlignment="1">
      <alignment horizontal="center" vertical="center"/>
    </xf>
    <xf numFmtId="0" fontId="17" fillId="0" borderId="15" xfId="6" applyFont="1" applyFill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" fontId="15" fillId="0" borderId="33" xfId="2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1" fontId="15" fillId="0" borderId="49" xfId="2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7" xfId="2" applyNumberFormat="1" applyFont="1" applyBorder="1" applyAlignment="1">
      <alignment horizontal="left" vertical="center" wrapText="1"/>
    </xf>
    <xf numFmtId="165" fontId="15" fillId="0" borderId="15" xfId="8" applyNumberFormat="1" applyFont="1" applyBorder="1" applyAlignment="1">
      <alignment horizontal="center" vertical="center"/>
    </xf>
    <xf numFmtId="165" fontId="15" fillId="0" borderId="7" xfId="8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left" vertical="center"/>
    </xf>
    <xf numFmtId="165" fontId="17" fillId="0" borderId="7" xfId="7" applyNumberFormat="1" applyFont="1" applyBorder="1" applyAlignment="1">
      <alignment horizontal="left" vertical="center"/>
    </xf>
    <xf numFmtId="0" fontId="17" fillId="0" borderId="32" xfId="7" applyNumberFormat="1" applyFont="1" applyBorder="1" applyAlignment="1">
      <alignment horizontal="center" vertical="center"/>
    </xf>
    <xf numFmtId="0" fontId="17" fillId="0" borderId="33" xfId="7" applyNumberFormat="1" applyFont="1" applyBorder="1" applyAlignment="1">
      <alignment horizontal="center" vertical="center"/>
    </xf>
    <xf numFmtId="0" fontId="10" fillId="0" borderId="7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/>
    </xf>
    <xf numFmtId="164" fontId="17" fillId="0" borderId="0" xfId="2" applyNumberFormat="1" applyFont="1" applyBorder="1" applyAlignment="1">
      <alignment horizontal="center" vertical="center" wrapText="1"/>
    </xf>
    <xf numFmtId="0" fontId="17" fillId="0" borderId="26" xfId="2" applyNumberFormat="1" applyFont="1" applyBorder="1" applyAlignment="1">
      <alignment horizontal="left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15" xfId="6" applyFont="1" applyFill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" fontId="15" fillId="0" borderId="33" xfId="2" applyNumberFormat="1" applyFont="1" applyBorder="1" applyAlignment="1">
      <alignment horizontal="center" vertical="center"/>
    </xf>
    <xf numFmtId="0" fontId="17" fillId="0" borderId="7" xfId="6" applyFont="1" applyFill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left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165" fontId="17" fillId="0" borderId="15" xfId="7" applyNumberFormat="1" applyFont="1" applyBorder="1" applyAlignment="1">
      <alignment horizontal="left" vertical="center"/>
    </xf>
    <xf numFmtId="165" fontId="17" fillId="0" borderId="7" xfId="7" applyNumberFormat="1" applyFont="1" applyBorder="1" applyAlignment="1">
      <alignment horizontal="left" vertical="center"/>
    </xf>
    <xf numFmtId="165" fontId="15" fillId="0" borderId="15" xfId="8" applyNumberFormat="1" applyFont="1" applyBorder="1" applyAlignment="1">
      <alignment horizontal="center" vertical="center"/>
    </xf>
    <xf numFmtId="165" fontId="15" fillId="0" borderId="7" xfId="8" applyNumberFormat="1" applyFont="1" applyBorder="1" applyAlignment="1">
      <alignment horizontal="center" vertical="center"/>
    </xf>
    <xf numFmtId="0" fontId="17" fillId="0" borderId="32" xfId="7" applyNumberFormat="1" applyFont="1" applyBorder="1" applyAlignment="1">
      <alignment horizontal="center" vertical="center"/>
    </xf>
    <xf numFmtId="0" fontId="17" fillId="0" borderId="33" xfId="7" applyNumberFormat="1" applyFont="1" applyBorder="1" applyAlignment="1">
      <alignment horizontal="center" vertical="center"/>
    </xf>
    <xf numFmtId="1" fontId="15" fillId="0" borderId="49" xfId="2" applyNumberFormat="1" applyFont="1" applyBorder="1" applyAlignment="1">
      <alignment horizontal="center" vertical="center"/>
    </xf>
    <xf numFmtId="0" fontId="10" fillId="0" borderId="7" xfId="2" applyNumberFormat="1" applyFont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165" fontId="10" fillId="0" borderId="1" xfId="7" applyNumberFormat="1" applyFont="1" applyBorder="1" applyAlignment="1">
      <alignment horizontal="center" vertical="center"/>
    </xf>
    <xf numFmtId="0" fontId="17" fillId="0" borderId="1" xfId="2" applyNumberFormat="1" applyFont="1" applyBorder="1" applyAlignment="1">
      <alignment horizontal="center" vertical="center" wrapText="1"/>
    </xf>
    <xf numFmtId="0" fontId="17" fillId="0" borderId="14" xfId="7" applyNumberFormat="1" applyFont="1" applyBorder="1" applyAlignment="1">
      <alignment horizontal="center" vertical="center"/>
    </xf>
    <xf numFmtId="0" fontId="17" fillId="0" borderId="1" xfId="2" applyNumberFormat="1" applyFont="1" applyBorder="1" applyAlignment="1">
      <alignment horizontal="left"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2" fontId="18" fillId="0" borderId="7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2" fontId="15" fillId="0" borderId="0" xfId="2" applyNumberFormat="1" applyFont="1" applyBorder="1" applyAlignment="1">
      <alignment horizontal="right"/>
    </xf>
    <xf numFmtId="1" fontId="15" fillId="2" borderId="53" xfId="2" applyNumberFormat="1" applyFont="1" applyFill="1" applyBorder="1" applyAlignment="1">
      <alignment horizontal="center" vertical="center"/>
    </xf>
    <xf numFmtId="0" fontId="17" fillId="0" borderId="6" xfId="2" quotePrefix="1" applyNumberFormat="1" applyFont="1" applyBorder="1" applyAlignment="1">
      <alignment horizontal="left" vertical="center" wrapText="1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3" xfId="2" applyNumberFormat="1" applyFont="1" applyBorder="1" applyAlignment="1">
      <alignment horizontal="center" vertical="center" wrapText="1"/>
    </xf>
    <xf numFmtId="20" fontId="7" fillId="0" borderId="10" xfId="0" applyFont="1" applyBorder="1" applyAlignment="1">
      <alignment vertical="center"/>
    </xf>
    <xf numFmtId="20" fontId="7" fillId="0" borderId="27" xfId="0" applyFont="1" applyBorder="1" applyAlignment="1">
      <alignment vertical="center"/>
    </xf>
    <xf numFmtId="170" fontId="7" fillId="0" borderId="68" xfId="9" applyNumberFormat="1" applyFont="1" applyFill="1" applyBorder="1" applyAlignment="1" applyProtection="1">
      <alignment horizontal="center" vertical="center"/>
    </xf>
    <xf numFmtId="170" fontId="7" fillId="0" borderId="69" xfId="9" applyNumberFormat="1" applyFont="1" applyFill="1" applyBorder="1" applyAlignment="1" applyProtection="1">
      <alignment horizontal="center" vertical="center"/>
    </xf>
    <xf numFmtId="2" fontId="9" fillId="0" borderId="66" xfId="2" applyNumberFormat="1" applyFont="1" applyBorder="1" applyAlignment="1">
      <alignment horizontal="center" vertical="center"/>
    </xf>
    <xf numFmtId="165" fontId="15" fillId="0" borderId="7" xfId="8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7" fillId="0" borderId="33" xfId="7" applyNumberFormat="1" applyFont="1" applyBorder="1" applyAlignment="1">
      <alignment horizontal="center" vertical="center"/>
    </xf>
    <xf numFmtId="0" fontId="17" fillId="0" borderId="15" xfId="6" applyFont="1" applyFill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left" vertical="center"/>
    </xf>
    <xf numFmtId="164" fontId="17" fillId="0" borderId="3" xfId="2" applyNumberFormat="1" applyFont="1" applyBorder="1" applyAlignment="1">
      <alignment horizontal="center" vertical="center" wrapText="1"/>
    </xf>
    <xf numFmtId="0" fontId="10" fillId="0" borderId="6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/>
    </xf>
    <xf numFmtId="1" fontId="15" fillId="0" borderId="7" xfId="2" applyNumberFormat="1" applyFont="1" applyBorder="1" applyAlignment="1">
      <alignment horizontal="center" vertical="center"/>
    </xf>
    <xf numFmtId="1" fontId="15" fillId="0" borderId="3" xfId="2" applyNumberFormat="1" applyFont="1" applyBorder="1" applyAlignment="1">
      <alignment horizontal="center" vertical="center"/>
    </xf>
    <xf numFmtId="1" fontId="10" fillId="0" borderId="26" xfId="7" applyNumberFormat="1" applyFont="1" applyBorder="1" applyAlignment="1">
      <alignment horizontal="center" vertical="center"/>
    </xf>
    <xf numFmtId="170" fontId="7" fillId="0" borderId="26" xfId="18" applyNumberFormat="1" applyFont="1" applyFill="1" applyBorder="1" applyAlignment="1" applyProtection="1">
      <alignment horizontal="center" vertical="center"/>
    </xf>
    <xf numFmtId="2" fontId="14" fillId="0" borderId="70" xfId="2" applyNumberFormat="1" applyFont="1" applyBorder="1" applyAlignment="1">
      <alignment horizontal="center" vertical="center"/>
    </xf>
    <xf numFmtId="2" fontId="9" fillId="0" borderId="44" xfId="2" applyNumberFormat="1" applyFont="1" applyBorder="1" applyAlignment="1">
      <alignment horizontal="center" vertical="center"/>
    </xf>
    <xf numFmtId="2" fontId="9" fillId="0" borderId="67" xfId="2" applyNumberFormat="1" applyFont="1" applyBorder="1" applyAlignment="1">
      <alignment horizontal="center" vertical="center"/>
    </xf>
    <xf numFmtId="2" fontId="21" fillId="0" borderId="46" xfId="2" applyNumberFormat="1" applyFont="1" applyBorder="1" applyAlignment="1">
      <alignment vertical="center"/>
    </xf>
    <xf numFmtId="2" fontId="21" fillId="0" borderId="48" xfId="2" applyNumberFormat="1" applyFont="1" applyBorder="1" applyAlignment="1">
      <alignment vertical="center"/>
    </xf>
    <xf numFmtId="2" fontId="9" fillId="0" borderId="28" xfId="2" applyNumberFormat="1" applyFont="1" applyBorder="1" applyAlignment="1">
      <alignment horizontal="center" vertical="center"/>
    </xf>
    <xf numFmtId="1" fontId="15" fillId="0" borderId="71" xfId="2" applyNumberFormat="1" applyFont="1" applyBorder="1" applyAlignment="1">
      <alignment horizontal="center" vertical="center"/>
    </xf>
    <xf numFmtId="165" fontId="10" fillId="0" borderId="12" xfId="7" applyNumberFormat="1" applyFont="1" applyBorder="1" applyAlignment="1">
      <alignment horizontal="justify" vertical="center"/>
    </xf>
    <xf numFmtId="165" fontId="10" fillId="0" borderId="12" xfId="7" applyNumberFormat="1" applyFont="1" applyBorder="1" applyAlignment="1">
      <alignment horizontal="center" vertical="center"/>
    </xf>
    <xf numFmtId="20" fontId="19" fillId="0" borderId="72" xfId="11" applyFont="1" applyBorder="1" applyAlignment="1">
      <alignment horizontal="center" vertical="center"/>
    </xf>
    <xf numFmtId="20" fontId="19" fillId="0" borderId="58" xfId="1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left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7" xfId="2" applyNumberFormat="1" applyFont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0" fontId="17" fillId="0" borderId="15" xfId="6" applyFont="1" applyFill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" fontId="1" fillId="0" borderId="32" xfId="2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left" vertical="center"/>
    </xf>
    <xf numFmtId="165" fontId="15" fillId="0" borderId="15" xfId="8" applyNumberFormat="1" applyFont="1" applyBorder="1" applyAlignment="1">
      <alignment horizontal="center" vertical="center"/>
    </xf>
    <xf numFmtId="0" fontId="17" fillId="0" borderId="32" xfId="7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165" fontId="15" fillId="0" borderId="7" xfId="8" applyNumberFormat="1" applyFont="1" applyBorder="1" applyAlignment="1">
      <alignment horizontal="center" vertical="center"/>
    </xf>
    <xf numFmtId="1" fontId="15" fillId="0" borderId="32" xfId="2" applyNumberFormat="1" applyFont="1" applyBorder="1" applyAlignment="1">
      <alignment horizontal="center" vertical="center"/>
    </xf>
    <xf numFmtId="1" fontId="15" fillId="0" borderId="33" xfId="2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left" vertical="center" wrapText="1"/>
    </xf>
    <xf numFmtId="165" fontId="19" fillId="0" borderId="15" xfId="7" applyNumberFormat="1" applyFont="1" applyBorder="1" applyAlignment="1">
      <alignment horizontal="left" vertical="center"/>
    </xf>
    <xf numFmtId="165" fontId="19" fillId="0" borderId="7" xfId="7" applyNumberFormat="1" applyFont="1" applyBorder="1" applyAlignment="1">
      <alignment horizontal="left" vertical="center"/>
    </xf>
    <xf numFmtId="0" fontId="19" fillId="0" borderId="32" xfId="7" applyNumberFormat="1" applyFont="1" applyBorder="1" applyAlignment="1">
      <alignment horizontal="center" vertical="center"/>
    </xf>
    <xf numFmtId="0" fontId="19" fillId="0" borderId="33" xfId="7" applyNumberFormat="1" applyFont="1" applyBorder="1" applyAlignment="1">
      <alignment horizontal="center" vertical="center"/>
    </xf>
    <xf numFmtId="0" fontId="10" fillId="0" borderId="25" xfId="2" applyNumberFormat="1" applyFont="1" applyBorder="1" applyAlignment="1">
      <alignment horizontal="center" vertical="center" wrapText="1"/>
    </xf>
    <xf numFmtId="164" fontId="17" fillId="0" borderId="25" xfId="2" applyNumberFormat="1" applyFont="1" applyBorder="1" applyAlignment="1">
      <alignment horizontal="center" vertical="center" wrapText="1"/>
    </xf>
    <xf numFmtId="0" fontId="17" fillId="0" borderId="14" xfId="7" applyNumberFormat="1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center" vertical="center" wrapText="1"/>
    </xf>
    <xf numFmtId="164" fontId="17" fillId="0" borderId="0" xfId="2" applyNumberFormat="1" applyFont="1" applyBorder="1" applyAlignment="1">
      <alignment horizontal="center" vertical="center" wrapText="1"/>
    </xf>
    <xf numFmtId="165" fontId="10" fillId="0" borderId="7" xfId="7" applyNumberFormat="1" applyFont="1" applyBorder="1" applyAlignment="1">
      <alignment horizontal="center" vertical="center"/>
    </xf>
    <xf numFmtId="0" fontId="17" fillId="0" borderId="25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/>
    </xf>
    <xf numFmtId="0" fontId="15" fillId="0" borderId="1" xfId="2" applyNumberFormat="1" applyFont="1" applyBorder="1" applyAlignment="1">
      <alignment horizontal="center" vertical="center" wrapText="1"/>
    </xf>
    <xf numFmtId="170" fontId="7" fillId="0" borderId="73" xfId="9" applyNumberFormat="1" applyFont="1" applyFill="1" applyBorder="1" applyAlignment="1" applyProtection="1">
      <alignment horizontal="center" vertical="center"/>
    </xf>
    <xf numFmtId="0" fontId="20" fillId="0" borderId="6" xfId="0" quotePrefix="1" applyNumberFormat="1" applyFont="1" applyFill="1" applyBorder="1" applyAlignment="1">
      <alignment horizontal="center" vertical="center" wrapText="1"/>
    </xf>
    <xf numFmtId="165" fontId="8" fillId="0" borderId="6" xfId="10" quotePrefix="1" applyNumberFormat="1" applyFont="1" applyBorder="1" applyAlignment="1">
      <alignment horizontal="left" vertical="top" wrapText="1"/>
    </xf>
    <xf numFmtId="170" fontId="7" fillId="0" borderId="74" xfId="9" applyNumberFormat="1" applyFont="1" applyFill="1" applyBorder="1" applyAlignment="1" applyProtection="1">
      <alignment horizontal="center" vertical="center"/>
    </xf>
    <xf numFmtId="170" fontId="7" fillId="0" borderId="75" xfId="9" applyNumberFormat="1" applyFont="1" applyFill="1" applyBorder="1" applyAlignment="1" applyProtection="1">
      <alignment horizontal="center" vertical="center"/>
    </xf>
    <xf numFmtId="170" fontId="7" fillId="0" borderId="76" xfId="9" applyNumberFormat="1" applyFont="1" applyFill="1" applyBorder="1" applyAlignment="1" applyProtection="1">
      <alignment horizontal="center" vertical="center"/>
    </xf>
    <xf numFmtId="170" fontId="7" fillId="0" borderId="65" xfId="9" applyNumberFormat="1" applyFont="1" applyFill="1" applyBorder="1" applyAlignment="1" applyProtection="1">
      <alignment horizontal="center" vertical="center"/>
    </xf>
    <xf numFmtId="170" fontId="7" fillId="0" borderId="77" xfId="9" applyNumberFormat="1" applyFont="1" applyFill="1" applyBorder="1" applyAlignment="1" applyProtection="1">
      <alignment horizontal="center" vertical="center"/>
    </xf>
    <xf numFmtId="170" fontId="7" fillId="0" borderId="78" xfId="9" applyNumberFormat="1" applyFont="1" applyFill="1" applyBorder="1" applyAlignment="1" applyProtection="1">
      <alignment horizontal="center" vertical="center"/>
    </xf>
    <xf numFmtId="165" fontId="19" fillId="0" borderId="1" xfId="20" applyFont="1" applyBorder="1" applyAlignment="1">
      <alignment horizontal="left" vertical="top" wrapText="1"/>
    </xf>
    <xf numFmtId="169" fontId="10" fillId="0" borderId="3" xfId="9" applyNumberFormat="1" applyFont="1" applyFill="1" applyBorder="1" applyAlignment="1" applyProtection="1">
      <alignment horizontal="center" vertical="center"/>
    </xf>
    <xf numFmtId="0" fontId="18" fillId="0" borderId="71" xfId="0" quotePrefix="1" applyNumberFormat="1" applyFont="1" applyFill="1" applyBorder="1" applyAlignment="1">
      <alignment horizontal="center" vertical="center" wrapText="1"/>
    </xf>
    <xf numFmtId="0" fontId="18" fillId="0" borderId="62" xfId="0" quotePrefix="1" applyNumberFormat="1" applyFont="1" applyFill="1" applyBorder="1" applyAlignment="1">
      <alignment horizontal="center" vertical="center" wrapText="1"/>
    </xf>
    <xf numFmtId="170" fontId="30" fillId="2" borderId="1" xfId="12" applyNumberFormat="1" applyFont="1" applyFill="1" applyBorder="1" applyAlignment="1" applyProtection="1">
      <alignment horizontal="center" vertical="center"/>
    </xf>
    <xf numFmtId="170" fontId="31" fillId="2" borderId="1" xfId="12" applyNumberFormat="1" applyFont="1" applyFill="1" applyBorder="1" applyAlignment="1" applyProtection="1">
      <alignment horizontal="center" vertical="center"/>
    </xf>
    <xf numFmtId="0" fontId="16" fillId="0" borderId="82" xfId="0" quotePrefix="1" applyNumberFormat="1" applyFont="1" applyFill="1" applyBorder="1" applyAlignment="1">
      <alignment horizontal="center" vertical="center" wrapText="1"/>
    </xf>
    <xf numFmtId="169" fontId="17" fillId="0" borderId="52" xfId="0" applyNumberFormat="1" applyFont="1" applyBorder="1" applyAlignment="1">
      <alignment horizontal="left" vertical="center" wrapText="1"/>
    </xf>
    <xf numFmtId="169" fontId="17" fillId="0" borderId="79" xfId="0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left" vertical="center"/>
    </xf>
    <xf numFmtId="0" fontId="17" fillId="0" borderId="15" xfId="6" applyFont="1" applyFill="1" applyBorder="1" applyAlignment="1">
      <alignment horizontal="center" vertical="center" wrapText="1"/>
    </xf>
    <xf numFmtId="0" fontId="10" fillId="0" borderId="7" xfId="2" applyNumberFormat="1" applyFont="1" applyBorder="1" applyAlignment="1">
      <alignment horizontal="center" vertical="center" wrapText="1"/>
    </xf>
    <xf numFmtId="1" fontId="1" fillId="0" borderId="32" xfId="2" applyNumberFormat="1" applyFont="1" applyBorder="1" applyAlignment="1">
      <alignment horizontal="center" vertical="center"/>
    </xf>
    <xf numFmtId="1" fontId="15" fillId="2" borderId="1" xfId="2" applyNumberFormat="1" applyFont="1" applyFill="1" applyBorder="1" applyAlignment="1">
      <alignment horizontal="center" vertical="center"/>
    </xf>
    <xf numFmtId="0" fontId="15" fillId="0" borderId="15" xfId="2" applyNumberFormat="1" applyFont="1" applyBorder="1" applyAlignment="1">
      <alignment horizontal="center" vertical="center" wrapText="1"/>
    </xf>
    <xf numFmtId="165" fontId="17" fillId="0" borderId="1" xfId="5" applyNumberFormat="1" applyFont="1" applyBorder="1" applyAlignment="1">
      <alignment horizontal="left" vertical="center"/>
    </xf>
    <xf numFmtId="165" fontId="17" fillId="0" borderId="1" xfId="20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164" fontId="3" fillId="6" borderId="16" xfId="2" applyNumberFormat="1" applyFont="1" applyFill="1" applyBorder="1" applyAlignment="1">
      <alignment horizontal="justify" vertical="top"/>
    </xf>
    <xf numFmtId="0" fontId="17" fillId="2" borderId="15" xfId="2" applyNumberFormat="1" applyFont="1" applyFill="1" applyBorder="1" applyAlignment="1">
      <alignment horizontal="left" vertical="top" wrapText="1"/>
    </xf>
    <xf numFmtId="0" fontId="17" fillId="2" borderId="1" xfId="2" applyNumberFormat="1" applyFont="1" applyFill="1" applyBorder="1" applyAlignment="1">
      <alignment horizontal="left" vertical="top" wrapText="1"/>
    </xf>
    <xf numFmtId="164" fontId="17" fillId="6" borderId="12" xfId="2" applyNumberFormat="1" applyFont="1" applyFill="1" applyBorder="1" applyAlignment="1">
      <alignment horizontal="left" vertical="center"/>
    </xf>
    <xf numFmtId="164" fontId="15" fillId="2" borderId="12" xfId="2" applyNumberFormat="1" applyFont="1" applyFill="1" applyBorder="1" applyAlignment="1">
      <alignment horizontal="center" vertical="center" wrapText="1"/>
    </xf>
    <xf numFmtId="0" fontId="10" fillId="2" borderId="25" xfId="2" applyNumberFormat="1" applyFont="1" applyFill="1" applyBorder="1" applyAlignment="1">
      <alignment horizontal="center" vertical="center" wrapText="1"/>
    </xf>
    <xf numFmtId="0" fontId="18" fillId="2" borderId="12" xfId="0" quotePrefix="1" applyNumberFormat="1" applyFont="1" applyFill="1" applyBorder="1" applyAlignment="1">
      <alignment horizontal="center" vertical="center" wrapText="1"/>
    </xf>
    <xf numFmtId="164" fontId="17" fillId="6" borderId="12" xfId="2" applyNumberFormat="1" applyFont="1" applyFill="1" applyBorder="1" applyAlignment="1">
      <alignment horizontal="center" vertical="center"/>
    </xf>
    <xf numFmtId="164" fontId="17" fillId="6" borderId="12" xfId="2" applyNumberFormat="1" applyFont="1" applyFill="1" applyBorder="1" applyAlignment="1">
      <alignment horizontal="justify" vertical="top"/>
    </xf>
    <xf numFmtId="165" fontId="15" fillId="2" borderId="12" xfId="0" applyNumberFormat="1" applyFont="1" applyFill="1" applyBorder="1" applyAlignment="1">
      <alignment horizontal="center" vertical="center"/>
    </xf>
    <xf numFmtId="1" fontId="17" fillId="0" borderId="7" xfId="2" applyNumberFormat="1" applyFont="1" applyBorder="1" applyAlignment="1">
      <alignment horizontal="justify" vertical="top"/>
    </xf>
    <xf numFmtId="2" fontId="17" fillId="0" borderId="15" xfId="0" applyNumberFormat="1" applyFont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0" fontId="10" fillId="0" borderId="7" xfId="2" applyNumberFormat="1" applyFont="1" applyBorder="1" applyAlignment="1">
      <alignment horizontal="center" vertical="center" wrapText="1"/>
    </xf>
    <xf numFmtId="0" fontId="15" fillId="0" borderId="15" xfId="2" applyNumberFormat="1" applyFont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164" fontId="17" fillId="0" borderId="15" xfId="2" applyNumberFormat="1" applyFont="1" applyBorder="1" applyAlignment="1">
      <alignment horizontal="left" vertical="center"/>
    </xf>
    <xf numFmtId="164" fontId="17" fillId="0" borderId="7" xfId="2" applyNumberFormat="1" applyFont="1" applyBorder="1" applyAlignment="1">
      <alignment horizontal="left" vertical="center"/>
    </xf>
    <xf numFmtId="0" fontId="17" fillId="0" borderId="15" xfId="6" applyFont="1" applyFill="1" applyBorder="1" applyAlignment="1">
      <alignment horizontal="center" vertical="center" wrapText="1"/>
    </xf>
    <xf numFmtId="0" fontId="17" fillId="0" borderId="7" xfId="6" applyFont="1" applyFill="1" applyBorder="1" applyAlignment="1">
      <alignment horizontal="center" vertical="center" wrapText="1"/>
    </xf>
    <xf numFmtId="1" fontId="1" fillId="0" borderId="32" xfId="2" applyNumberFormat="1" applyFont="1" applyBorder="1" applyAlignment="1">
      <alignment horizontal="center" vertical="center"/>
    </xf>
    <xf numFmtId="1" fontId="1" fillId="0" borderId="33" xfId="2" applyNumberFormat="1" applyFont="1" applyBorder="1" applyAlignment="1">
      <alignment horizontal="center" vertical="center"/>
    </xf>
    <xf numFmtId="0" fontId="10" fillId="0" borderId="3" xfId="2" applyNumberFormat="1" applyFont="1" applyBorder="1" applyAlignment="1">
      <alignment horizontal="center" vertical="center" wrapText="1"/>
    </xf>
    <xf numFmtId="0" fontId="15" fillId="0" borderId="3" xfId="2" applyNumberFormat="1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left" vertical="center"/>
    </xf>
    <xf numFmtId="0" fontId="17" fillId="0" borderId="3" xfId="6" applyFont="1" applyFill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/>
    </xf>
    <xf numFmtId="1" fontId="15" fillId="0" borderId="34" xfId="2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0" fontId="17" fillId="0" borderId="15" xfId="2" applyNumberFormat="1" applyFont="1" applyBorder="1" applyAlignment="1">
      <alignment horizontal="center" vertical="center" wrapText="1"/>
    </xf>
    <xf numFmtId="0" fontId="17" fillId="0" borderId="3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/>
    </xf>
    <xf numFmtId="1" fontId="15" fillId="0" borderId="3" xfId="2" applyNumberFormat="1" applyFont="1" applyBorder="1" applyAlignment="1">
      <alignment horizontal="center" vertical="center"/>
    </xf>
    <xf numFmtId="1" fontId="15" fillId="0" borderId="33" xfId="2" applyNumberFormat="1" applyFont="1" applyBorder="1" applyAlignment="1">
      <alignment horizontal="center" vertical="center"/>
    </xf>
    <xf numFmtId="0" fontId="17" fillId="0" borderId="7" xfId="2" applyNumberFormat="1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left" vertical="center"/>
    </xf>
    <xf numFmtId="0" fontId="17" fillId="0" borderId="1" xfId="6" applyFont="1" applyFill="1" applyBorder="1" applyAlignment="1">
      <alignment horizontal="center" vertical="center" wrapText="1"/>
    </xf>
    <xf numFmtId="1" fontId="15" fillId="0" borderId="1" xfId="2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left" vertical="center"/>
    </xf>
    <xf numFmtId="165" fontId="17" fillId="0" borderId="3" xfId="7" applyNumberFormat="1" applyFont="1" applyBorder="1" applyAlignment="1">
      <alignment horizontal="left" vertical="center"/>
    </xf>
    <xf numFmtId="0" fontId="17" fillId="0" borderId="15" xfId="2" applyNumberFormat="1" applyFont="1" applyBorder="1" applyAlignment="1">
      <alignment horizontal="left" vertical="center" wrapText="1"/>
    </xf>
    <xf numFmtId="0" fontId="17" fillId="0" borderId="3" xfId="2" applyNumberFormat="1" applyFont="1" applyBorder="1" applyAlignment="1">
      <alignment horizontal="left" vertical="center" wrapText="1"/>
    </xf>
    <xf numFmtId="1" fontId="10" fillId="0" borderId="32" xfId="7" applyNumberFormat="1" applyFont="1" applyBorder="1" applyAlignment="1">
      <alignment horizontal="center" vertical="center"/>
    </xf>
    <xf numFmtId="1" fontId="10" fillId="0" borderId="33" xfId="7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 wrapText="1"/>
    </xf>
    <xf numFmtId="1" fontId="15" fillId="0" borderId="49" xfId="2" applyNumberFormat="1" applyFont="1" applyBorder="1" applyAlignment="1">
      <alignment horizontal="center" vertical="center"/>
    </xf>
    <xf numFmtId="1" fontId="15" fillId="0" borderId="50" xfId="2" applyNumberFormat="1" applyFont="1" applyBorder="1" applyAlignment="1">
      <alignment horizontal="center" vertical="center"/>
    </xf>
    <xf numFmtId="0" fontId="17" fillId="0" borderId="15" xfId="2" applyNumberFormat="1" applyFont="1" applyBorder="1" applyAlignment="1">
      <alignment horizontal="left" vertical="center"/>
    </xf>
    <xf numFmtId="0" fontId="17" fillId="0" borderId="7" xfId="2" applyNumberFormat="1" applyFont="1" applyBorder="1" applyAlignment="1">
      <alignment horizontal="left" vertical="center"/>
    </xf>
    <xf numFmtId="164" fontId="17" fillId="0" borderId="1" xfId="2" applyNumberFormat="1" applyFont="1" applyBorder="1" applyAlignment="1">
      <alignment horizontal="center" vertical="center" wrapText="1"/>
    </xf>
    <xf numFmtId="165" fontId="15" fillId="0" borderId="15" xfId="8" applyNumberFormat="1" applyFont="1" applyBorder="1" applyAlignment="1">
      <alignment horizontal="center" vertical="center"/>
    </xf>
    <xf numFmtId="165" fontId="15" fillId="0" borderId="7" xfId="8" applyNumberFormat="1" applyFont="1" applyBorder="1" applyAlignment="1">
      <alignment horizontal="center" vertical="center"/>
    </xf>
    <xf numFmtId="1" fontId="1" fillId="0" borderId="34" xfId="2" applyNumberFormat="1" applyFont="1" applyBorder="1" applyAlignment="1">
      <alignment horizontal="center" vertical="center"/>
    </xf>
    <xf numFmtId="164" fontId="17" fillId="0" borderId="15" xfId="2" applyNumberFormat="1" applyFont="1" applyBorder="1" applyAlignment="1">
      <alignment horizontal="center" vertical="center"/>
    </xf>
    <xf numFmtId="164" fontId="17" fillId="0" borderId="7" xfId="2" applyNumberFormat="1" applyFont="1" applyBorder="1" applyAlignment="1">
      <alignment horizontal="center" vertical="center"/>
    </xf>
    <xf numFmtId="0" fontId="17" fillId="0" borderId="15" xfId="6" applyFont="1" applyFill="1" applyBorder="1" applyAlignment="1">
      <alignment horizontal="center" vertical="center"/>
    </xf>
    <xf numFmtId="0" fontId="17" fillId="0" borderId="7" xfId="6" applyFont="1" applyFill="1" applyBorder="1" applyAlignment="1">
      <alignment horizontal="center" vertical="center"/>
    </xf>
    <xf numFmtId="0" fontId="17" fillId="0" borderId="15" xfId="13" applyNumberFormat="1" applyFont="1" applyBorder="1" applyAlignment="1">
      <alignment horizontal="left" vertical="center"/>
    </xf>
    <xf numFmtId="0" fontId="17" fillId="0" borderId="7" xfId="13" applyNumberFormat="1" applyFont="1" applyBorder="1" applyAlignment="1">
      <alignment horizontal="left" vertical="center"/>
    </xf>
    <xf numFmtId="0" fontId="19" fillId="0" borderId="32" xfId="7" applyNumberFormat="1" applyFont="1" applyBorder="1" applyAlignment="1">
      <alignment horizontal="center" vertical="center"/>
    </xf>
    <xf numFmtId="0" fontId="19" fillId="0" borderId="33" xfId="7" applyNumberFormat="1" applyFont="1" applyBorder="1" applyAlignment="1">
      <alignment horizontal="center" vertical="center"/>
    </xf>
    <xf numFmtId="165" fontId="19" fillId="0" borderId="15" xfId="7" applyNumberFormat="1" applyFont="1" applyBorder="1" applyAlignment="1">
      <alignment horizontal="left" vertical="center"/>
    </xf>
    <xf numFmtId="165" fontId="19" fillId="0" borderId="7" xfId="7" applyNumberFormat="1" applyFont="1" applyBorder="1" applyAlignment="1">
      <alignment horizontal="left" vertical="center"/>
    </xf>
    <xf numFmtId="0" fontId="10" fillId="0" borderId="6" xfId="2" applyNumberFormat="1" applyFont="1" applyBorder="1" applyAlignment="1">
      <alignment horizontal="center" vertical="center" wrapText="1"/>
    </xf>
    <xf numFmtId="165" fontId="15" fillId="0" borderId="15" xfId="13" applyNumberFormat="1" applyFont="1" applyBorder="1" applyAlignment="1">
      <alignment horizontal="center" vertical="center"/>
    </xf>
    <xf numFmtId="165" fontId="15" fillId="0" borderId="7" xfId="13" applyNumberFormat="1" applyFont="1" applyBorder="1" applyAlignment="1">
      <alignment horizontal="center" vertical="center"/>
    </xf>
    <xf numFmtId="1" fontId="15" fillId="0" borderId="7" xfId="2" applyNumberFormat="1" applyFont="1" applyBorder="1" applyAlignment="1">
      <alignment horizontal="center" vertical="center"/>
    </xf>
    <xf numFmtId="164" fontId="17" fillId="0" borderId="25" xfId="2" applyNumberFormat="1" applyFont="1" applyBorder="1" applyAlignment="1">
      <alignment horizontal="left" vertical="center"/>
    </xf>
    <xf numFmtId="0" fontId="17" fillId="0" borderId="33" xfId="7" applyNumberFormat="1" applyFont="1" applyBorder="1" applyAlignment="1">
      <alignment horizontal="center" vertical="center"/>
    </xf>
    <xf numFmtId="165" fontId="17" fillId="0" borderId="7" xfId="7" applyNumberFormat="1" applyFont="1" applyBorder="1" applyAlignment="1">
      <alignment horizontal="left" vertical="center"/>
    </xf>
    <xf numFmtId="0" fontId="17" fillId="0" borderId="32" xfId="7" applyNumberFormat="1" applyFont="1" applyBorder="1" applyAlignment="1">
      <alignment horizontal="center" vertical="center"/>
    </xf>
    <xf numFmtId="0" fontId="17" fillId="0" borderId="6" xfId="2" applyNumberFormat="1" applyFont="1" applyBorder="1" applyAlignment="1">
      <alignment horizontal="center" vertical="center" wrapText="1"/>
    </xf>
    <xf numFmtId="0" fontId="17" fillId="0" borderId="20" xfId="2" applyNumberFormat="1" applyFont="1" applyBorder="1" applyAlignment="1">
      <alignment horizontal="center" vertical="center" wrapText="1"/>
    </xf>
    <xf numFmtId="0" fontId="17" fillId="0" borderId="0" xfId="2" applyNumberFormat="1" applyFont="1" applyBorder="1" applyAlignment="1">
      <alignment horizontal="center" vertical="center" wrapText="1"/>
    </xf>
    <xf numFmtId="0" fontId="17" fillId="0" borderId="49" xfId="2" applyNumberFormat="1" applyFont="1" applyBorder="1" applyAlignment="1">
      <alignment horizontal="center" vertical="center" wrapText="1"/>
    </xf>
    <xf numFmtId="0" fontId="17" fillId="0" borderId="50" xfId="2" applyNumberFormat="1" applyFont="1" applyBorder="1" applyAlignment="1">
      <alignment horizontal="center" vertical="center" wrapText="1"/>
    </xf>
    <xf numFmtId="164" fontId="10" fillId="0" borderId="1" xfId="6" quotePrefix="1" applyNumberFormat="1" applyFont="1" applyFill="1" applyBorder="1" applyAlignment="1">
      <alignment horizontal="center" vertical="center" wrapText="1"/>
    </xf>
    <xf numFmtId="168" fontId="16" fillId="2" borderId="1" xfId="0" quotePrefix="1" applyNumberFormat="1" applyFont="1" applyFill="1" applyBorder="1" applyAlignment="1">
      <alignment horizontal="center" vertical="center" wrapText="1"/>
    </xf>
    <xf numFmtId="165" fontId="10" fillId="0" borderId="1" xfId="3" applyNumberFormat="1" applyFont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16" fillId="2" borderId="6" xfId="4" applyNumberFormat="1" applyFont="1" applyFill="1" applyBorder="1" applyAlignment="1">
      <alignment horizontal="center" vertical="center" wrapText="1"/>
    </xf>
    <xf numFmtId="0" fontId="16" fillId="2" borderId="7" xfId="4" applyNumberFormat="1" applyFont="1" applyFill="1" applyBorder="1" applyAlignment="1">
      <alignment horizontal="center" vertical="center" wrapText="1"/>
    </xf>
    <xf numFmtId="0" fontId="16" fillId="2" borderId="3" xfId="4" applyNumberFormat="1" applyFont="1" applyFill="1" applyBorder="1" applyAlignment="1">
      <alignment horizontal="center" vertical="center" wrapText="1"/>
    </xf>
    <xf numFmtId="166" fontId="13" fillId="2" borderId="1" xfId="0" quotePrefix="1" applyNumberFormat="1" applyFont="1" applyFill="1" applyBorder="1" applyAlignment="1">
      <alignment horizontal="center" vertical="center" wrapText="1"/>
    </xf>
    <xf numFmtId="165" fontId="10" fillId="0" borderId="1" xfId="5" applyNumberFormat="1" applyFont="1" applyBorder="1" applyAlignment="1">
      <alignment horizontal="center" vertical="center" wrapText="1"/>
    </xf>
    <xf numFmtId="164" fontId="28" fillId="0" borderId="1" xfId="2" applyNumberFormat="1" applyFont="1" applyBorder="1" applyAlignment="1" applyProtection="1">
      <alignment horizontal="center" vertical="center" wrapText="1"/>
    </xf>
    <xf numFmtId="164" fontId="28" fillId="0" borderId="1" xfId="2" applyNumberFormat="1" applyFont="1" applyBorder="1" applyAlignment="1" applyProtection="1">
      <alignment horizontal="center" vertical="center"/>
    </xf>
    <xf numFmtId="2" fontId="16" fillId="2" borderId="1" xfId="0" quotePrefix="1" applyNumberFormat="1" applyFont="1" applyFill="1" applyBorder="1" applyAlignment="1">
      <alignment horizontal="center" vertical="center" wrapText="1"/>
    </xf>
    <xf numFmtId="167" fontId="10" fillId="0" borderId="46" xfId="3" applyNumberFormat="1" applyFont="1" applyBorder="1" applyAlignment="1">
      <alignment horizontal="center" vertical="center" wrapText="1"/>
    </xf>
    <xf numFmtId="167" fontId="10" fillId="0" borderId="47" xfId="3" applyNumberFormat="1" applyFont="1" applyBorder="1" applyAlignment="1">
      <alignment horizontal="center" vertical="center" wrapText="1"/>
    </xf>
    <xf numFmtId="167" fontId="10" fillId="0" borderId="48" xfId="3" applyNumberFormat="1" applyFont="1" applyBorder="1" applyAlignment="1">
      <alignment horizontal="center" vertical="center" wrapText="1"/>
    </xf>
    <xf numFmtId="168" fontId="16" fillId="2" borderId="1" xfId="0" applyNumberFormat="1" applyFont="1" applyFill="1" applyBorder="1" applyAlignment="1">
      <alignment horizontal="center" vertical="center" wrapText="1"/>
    </xf>
    <xf numFmtId="165" fontId="10" fillId="0" borderId="6" xfId="3" applyNumberFormat="1" applyFont="1" applyBorder="1" applyAlignment="1">
      <alignment horizontal="center" vertical="center" wrapText="1"/>
    </xf>
    <xf numFmtId="165" fontId="10" fillId="0" borderId="7" xfId="3" applyNumberFormat="1" applyFont="1" applyBorder="1" applyAlignment="1">
      <alignment horizontal="center" vertical="center" wrapText="1"/>
    </xf>
    <xf numFmtId="165" fontId="10" fillId="0" borderId="3" xfId="3" applyNumberFormat="1" applyFont="1" applyBorder="1" applyAlignment="1">
      <alignment horizontal="center" vertical="center" wrapText="1"/>
    </xf>
    <xf numFmtId="0" fontId="8" fillId="0" borderId="32" xfId="7" applyNumberFormat="1" applyFont="1" applyBorder="1" applyAlignment="1">
      <alignment horizontal="center" vertical="center"/>
    </xf>
    <xf numFmtId="0" fontId="8" fillId="0" borderId="33" xfId="7" applyNumberFormat="1" applyFont="1" applyBorder="1" applyAlignment="1">
      <alignment horizontal="center" vertical="center"/>
    </xf>
    <xf numFmtId="0" fontId="17" fillId="0" borderId="34" xfId="7" applyNumberFormat="1" applyFont="1" applyBorder="1" applyAlignment="1">
      <alignment horizontal="center" vertical="center"/>
    </xf>
    <xf numFmtId="1" fontId="17" fillId="0" borderId="33" xfId="7" applyNumberFormat="1" applyFont="1" applyBorder="1" applyAlignment="1">
      <alignment horizontal="center" vertical="center"/>
    </xf>
    <xf numFmtId="1" fontId="17" fillId="0" borderId="34" xfId="7" applyNumberFormat="1" applyFont="1" applyBorder="1" applyAlignment="1">
      <alignment horizontal="center" vertical="center"/>
    </xf>
    <xf numFmtId="165" fontId="7" fillId="0" borderId="8" xfId="10" applyNumberFormat="1" applyFont="1" applyBorder="1" applyAlignment="1">
      <alignment horizontal="center" vertical="center"/>
    </xf>
    <xf numFmtId="165" fontId="7" fillId="0" borderId="9" xfId="10" applyNumberFormat="1" applyFont="1" applyBorder="1" applyAlignment="1">
      <alignment horizontal="center" vertical="center"/>
    </xf>
    <xf numFmtId="165" fontId="19" fillId="0" borderId="7" xfId="7" applyNumberFormat="1" applyFont="1" applyBorder="1" applyAlignment="1">
      <alignment horizontal="center" vertical="center"/>
    </xf>
    <xf numFmtId="165" fontId="19" fillId="0" borderId="3" xfId="5" applyNumberFormat="1" applyFont="1" applyBorder="1" applyAlignment="1">
      <alignment horizontal="left" vertical="center"/>
    </xf>
    <xf numFmtId="165" fontId="19" fillId="0" borderId="1" xfId="5" applyNumberFormat="1" applyFont="1" applyBorder="1" applyAlignment="1">
      <alignment horizontal="left" vertical="center"/>
    </xf>
    <xf numFmtId="165" fontId="17" fillId="0" borderId="7" xfId="7" applyNumberFormat="1" applyFont="1" applyBorder="1" applyAlignment="1">
      <alignment horizontal="center" vertical="center"/>
    </xf>
    <xf numFmtId="165" fontId="17" fillId="0" borderId="3" xfId="7" applyNumberFormat="1" applyFont="1" applyBorder="1" applyAlignment="1">
      <alignment horizontal="center" vertical="center"/>
    </xf>
    <xf numFmtId="0" fontId="17" fillId="0" borderId="7" xfId="2" applyNumberFormat="1" applyFont="1" applyBorder="1" applyAlignment="1">
      <alignment horizontal="left" vertical="center" wrapText="1"/>
    </xf>
    <xf numFmtId="20" fontId="7" fillId="0" borderId="3" xfId="0" applyFont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 wrapText="1"/>
    </xf>
    <xf numFmtId="20" fontId="7" fillId="0" borderId="34" xfId="0" applyFont="1" applyBorder="1" applyAlignment="1">
      <alignment horizontal="center" vertical="center" wrapText="1"/>
    </xf>
    <xf numFmtId="164" fontId="17" fillId="0" borderId="20" xfId="2" applyNumberFormat="1" applyFont="1" applyBorder="1" applyAlignment="1">
      <alignment horizontal="center" vertical="center" wrapText="1"/>
    </xf>
    <xf numFmtId="164" fontId="17" fillId="0" borderId="0" xfId="2" applyNumberFormat="1" applyFont="1" applyBorder="1" applyAlignment="1">
      <alignment horizontal="center" vertical="center" wrapText="1"/>
    </xf>
    <xf numFmtId="165" fontId="15" fillId="0" borderId="3" xfId="8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left" vertical="center"/>
    </xf>
    <xf numFmtId="164" fontId="3" fillId="0" borderId="7" xfId="2" applyNumberFormat="1" applyFont="1" applyBorder="1" applyAlignment="1">
      <alignment horizontal="left" vertical="center"/>
    </xf>
    <xf numFmtId="164" fontId="2" fillId="0" borderId="0" xfId="2" applyNumberFormat="1" applyFont="1" applyBorder="1" applyAlignment="1" applyProtection="1">
      <alignment vertical="center"/>
    </xf>
    <xf numFmtId="164" fontId="10" fillId="0" borderId="0" xfId="2" applyNumberFormat="1" applyFont="1" applyBorder="1" applyAlignment="1" applyProtection="1">
      <alignment horizontal="center" vertical="center"/>
    </xf>
    <xf numFmtId="164" fontId="2" fillId="0" borderId="0" xfId="2" applyNumberFormat="1" applyFont="1" applyBorder="1" applyAlignment="1" applyProtection="1">
      <alignment horizontal="left" vertical="center"/>
    </xf>
    <xf numFmtId="164" fontId="2" fillId="0" borderId="0" xfId="2" applyNumberFormat="1" applyFont="1" applyBorder="1" applyAlignment="1" applyProtection="1">
      <alignment horizontal="center"/>
    </xf>
    <xf numFmtId="164" fontId="2" fillId="0" borderId="0" xfId="2" quotePrefix="1" applyNumberFormat="1" applyFont="1" applyBorder="1" applyAlignment="1" applyProtection="1">
      <alignment vertical="center"/>
    </xf>
    <xf numFmtId="164" fontId="10" fillId="0" borderId="0" xfId="2" quotePrefix="1" applyNumberFormat="1" applyFont="1" applyBorder="1" applyAlignment="1" applyProtection="1">
      <alignment horizontal="center" vertical="center"/>
    </xf>
    <xf numFmtId="164" fontId="2" fillId="0" borderId="0" xfId="2" quotePrefix="1" applyNumberFormat="1" applyFont="1" applyBorder="1" applyAlignment="1" applyProtection="1">
      <alignment horizontal="left" vertical="center"/>
    </xf>
    <xf numFmtId="164" fontId="2" fillId="0" borderId="0" xfId="2" quotePrefix="1" applyNumberFormat="1" applyFont="1" applyBorder="1" applyAlignment="1" applyProtection="1">
      <alignment horizontal="center"/>
    </xf>
    <xf numFmtId="166" fontId="16" fillId="2" borderId="1" xfId="4" quotePrefix="1" applyNumberFormat="1" applyFont="1" applyFill="1" applyBorder="1" applyAlignment="1">
      <alignment horizontal="center" vertical="center" wrapText="1"/>
    </xf>
    <xf numFmtId="165" fontId="10" fillId="0" borderId="1" xfId="3" applyNumberFormat="1" applyFont="1" applyBorder="1" applyAlignment="1">
      <alignment horizontal="left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166" fontId="16" fillId="2" borderId="1" xfId="0" quotePrefix="1" applyNumberFormat="1" applyFont="1" applyFill="1" applyBorder="1" applyAlignment="1">
      <alignment horizontal="center" vertical="center" wrapText="1"/>
    </xf>
    <xf numFmtId="164" fontId="14" fillId="0" borderId="10" xfId="2" quotePrefix="1" applyNumberFormat="1" applyFont="1" applyBorder="1" applyAlignment="1" applyProtection="1">
      <alignment horizontal="center" vertical="center"/>
    </xf>
    <xf numFmtId="164" fontId="14" fillId="0" borderId="0" xfId="2" applyNumberFormat="1" applyFont="1" applyBorder="1" applyAlignment="1" applyProtection="1">
      <alignment horizontal="center" vertical="center"/>
    </xf>
    <xf numFmtId="0" fontId="17" fillId="0" borderId="14" xfId="7" applyNumberFormat="1" applyFont="1" applyBorder="1" applyAlignment="1">
      <alignment horizontal="center" vertical="center"/>
    </xf>
    <xf numFmtId="0" fontId="17" fillId="0" borderId="22" xfId="7" applyNumberFormat="1" applyFont="1" applyBorder="1" applyAlignment="1">
      <alignment horizontal="center" vertical="center"/>
    </xf>
    <xf numFmtId="0" fontId="17" fillId="0" borderId="3" xfId="2" quotePrefix="1" applyNumberFormat="1" applyFont="1" applyBorder="1" applyAlignment="1">
      <alignment horizontal="left" vertical="center" wrapText="1"/>
    </xf>
    <xf numFmtId="0" fontId="17" fillId="0" borderId="1" xfId="2" quotePrefix="1" applyNumberFormat="1" applyFont="1" applyBorder="1" applyAlignment="1">
      <alignment horizontal="left" vertical="center" wrapText="1"/>
    </xf>
    <xf numFmtId="1" fontId="15" fillId="2" borderId="3" xfId="2" applyNumberFormat="1" applyFont="1" applyFill="1" applyBorder="1" applyAlignment="1">
      <alignment horizontal="center" vertical="center"/>
    </xf>
    <xf numFmtId="1" fontId="15" fillId="2" borderId="1" xfId="2" applyNumberFormat="1" applyFont="1" applyFill="1" applyBorder="1" applyAlignment="1">
      <alignment horizontal="center" vertical="center"/>
    </xf>
    <xf numFmtId="165" fontId="19" fillId="0" borderId="3" xfId="7" applyNumberFormat="1" applyFont="1" applyBorder="1" applyAlignment="1">
      <alignment horizontal="left" vertical="center"/>
    </xf>
    <xf numFmtId="165" fontId="15" fillId="0" borderId="15" xfId="8" quotePrefix="1" applyNumberFormat="1" applyFont="1" applyBorder="1" applyAlignment="1">
      <alignment horizontal="center" vertical="center"/>
    </xf>
    <xf numFmtId="165" fontId="15" fillId="0" borderId="7" xfId="8" quotePrefix="1" applyNumberFormat="1" applyFont="1" applyBorder="1" applyAlignment="1">
      <alignment horizontal="center" vertical="center"/>
    </xf>
    <xf numFmtId="165" fontId="15" fillId="0" borderId="3" xfId="8" quotePrefix="1" applyNumberFormat="1" applyFont="1" applyBorder="1" applyAlignment="1">
      <alignment horizontal="center" vertical="center"/>
    </xf>
    <xf numFmtId="0" fontId="19" fillId="0" borderId="34" xfId="7" applyNumberFormat="1" applyFont="1" applyBorder="1" applyAlignment="1">
      <alignment horizontal="center" vertical="center"/>
    </xf>
    <xf numFmtId="20" fontId="7" fillId="0" borderId="3" xfId="0" applyFont="1" applyBorder="1" applyAlignment="1">
      <alignment horizontal="center" vertical="center"/>
    </xf>
    <xf numFmtId="164" fontId="3" fillId="6" borderId="15" xfId="2" applyNumberFormat="1" applyFont="1" applyFill="1" applyBorder="1" applyAlignment="1">
      <alignment horizontal="left" vertical="center"/>
    </xf>
    <xf numFmtId="164" fontId="3" fillId="6" borderId="3" xfId="2" applyNumberFormat="1" applyFont="1" applyFill="1" applyBorder="1" applyAlignment="1">
      <alignment horizontal="left" vertical="center"/>
    </xf>
    <xf numFmtId="0" fontId="17" fillId="2" borderId="15" xfId="6" applyFont="1" applyFill="1" applyBorder="1" applyAlignment="1">
      <alignment horizontal="center" vertical="center" wrapText="1"/>
    </xf>
    <xf numFmtId="0" fontId="17" fillId="2" borderId="3" xfId="6" applyFont="1" applyFill="1" applyBorder="1" applyAlignment="1">
      <alignment horizontal="center" vertical="center" wrapText="1"/>
    </xf>
    <xf numFmtId="0" fontId="17" fillId="0" borderId="20" xfId="2" applyNumberFormat="1" applyFont="1" applyBorder="1" applyAlignment="1">
      <alignment horizontal="left" vertical="center" wrapText="1"/>
    </xf>
    <xf numFmtId="0" fontId="17" fillId="0" borderId="0" xfId="2" applyNumberFormat="1" applyFont="1" applyBorder="1" applyAlignment="1">
      <alignment horizontal="left" vertical="center" wrapText="1"/>
    </xf>
    <xf numFmtId="0" fontId="17" fillId="0" borderId="20" xfId="6" applyFont="1" applyFill="1" applyBorder="1" applyAlignment="1">
      <alignment horizontal="center" vertical="center" wrapText="1"/>
    </xf>
    <xf numFmtId="0" fontId="17" fillId="0" borderId="0" xfId="6" applyFont="1" applyFill="1" applyBorder="1" applyAlignment="1">
      <alignment horizontal="center" vertical="center" wrapText="1"/>
    </xf>
    <xf numFmtId="1" fontId="15" fillId="0" borderId="20" xfId="2" applyNumberFormat="1" applyFont="1" applyBorder="1" applyAlignment="1">
      <alignment horizontal="center" vertical="center"/>
    </xf>
    <xf numFmtId="1" fontId="15" fillId="0" borderId="0" xfId="2" applyNumberFormat="1" applyFont="1" applyBorder="1" applyAlignment="1">
      <alignment horizontal="center" vertical="center"/>
    </xf>
    <xf numFmtId="1" fontId="10" fillId="0" borderId="53" xfId="7" applyNumberFormat="1" applyFont="1" applyBorder="1" applyAlignment="1">
      <alignment horizontal="center" vertical="center"/>
    </xf>
    <xf numFmtId="1" fontId="10" fillId="0" borderId="52" xfId="7" applyNumberFormat="1" applyFont="1" applyBorder="1" applyAlignment="1">
      <alignment horizontal="center" vertical="center"/>
    </xf>
    <xf numFmtId="0" fontId="17" fillId="0" borderId="49" xfId="7" applyNumberFormat="1" applyFont="1" applyBorder="1" applyAlignment="1">
      <alignment horizontal="center" vertical="center"/>
    </xf>
    <xf numFmtId="0" fontId="17" fillId="0" borderId="52" xfId="7" applyNumberFormat="1" applyFont="1" applyBorder="1" applyAlignment="1">
      <alignment horizontal="center" vertical="center"/>
    </xf>
    <xf numFmtId="0" fontId="17" fillId="0" borderId="50" xfId="7" applyNumberFormat="1" applyFont="1" applyBorder="1" applyAlignment="1">
      <alignment horizontal="center" vertical="center"/>
    </xf>
    <xf numFmtId="165" fontId="7" fillId="0" borderId="19" xfId="10" applyNumberFormat="1" applyFont="1" applyBorder="1" applyAlignment="1">
      <alignment horizontal="center" vertical="center"/>
    </xf>
    <xf numFmtId="165" fontId="10" fillId="0" borderId="15" xfId="7" applyNumberFormat="1" applyFont="1" applyBorder="1" applyAlignment="1">
      <alignment horizontal="center" vertical="center"/>
    </xf>
    <xf numFmtId="165" fontId="10" fillId="0" borderId="7" xfId="7" applyNumberFormat="1" applyFont="1" applyBorder="1" applyAlignment="1">
      <alignment horizontal="center" vertical="center"/>
    </xf>
    <xf numFmtId="1" fontId="17" fillId="0" borderId="32" xfId="7" applyNumberFormat="1" applyFont="1" applyBorder="1" applyAlignment="1">
      <alignment horizontal="center" vertical="center"/>
    </xf>
    <xf numFmtId="165" fontId="7" fillId="0" borderId="7" xfId="8" applyNumberFormat="1" applyFont="1" applyBorder="1" applyAlignment="1">
      <alignment horizontal="center" vertical="center"/>
    </xf>
    <xf numFmtId="165" fontId="17" fillId="0" borderId="15" xfId="7" applyNumberFormat="1" applyFont="1" applyBorder="1" applyAlignment="1">
      <alignment horizontal="center" vertical="center"/>
    </xf>
    <xf numFmtId="165" fontId="19" fillId="0" borderId="6" xfId="5" applyNumberFormat="1" applyFont="1" applyBorder="1" applyAlignment="1">
      <alignment horizontal="left" vertical="center"/>
    </xf>
    <xf numFmtId="165" fontId="19" fillId="0" borderId="7" xfId="5" applyNumberFormat="1" applyFont="1" applyBorder="1" applyAlignment="1">
      <alignment horizontal="left" vertical="center"/>
    </xf>
    <xf numFmtId="165" fontId="7" fillId="0" borderId="6" xfId="10" applyNumberFormat="1" applyFont="1" applyBorder="1" applyAlignment="1">
      <alignment horizontal="center" vertical="center"/>
    </xf>
    <xf numFmtId="165" fontId="7" fillId="0" borderId="7" xfId="10" applyNumberFormat="1" applyFont="1" applyBorder="1" applyAlignment="1">
      <alignment horizontal="center" vertical="center"/>
    </xf>
    <xf numFmtId="164" fontId="3" fillId="0" borderId="3" xfId="2" applyNumberFormat="1" applyFont="1" applyBorder="1" applyAlignment="1">
      <alignment horizontal="left" vertical="center"/>
    </xf>
    <xf numFmtId="1" fontId="15" fillId="0" borderId="33" xfId="2" applyNumberFormat="1" applyFont="1" applyBorder="1" applyAlignment="1">
      <alignment horizontal="center" vertical="center" wrapText="1"/>
    </xf>
    <xf numFmtId="164" fontId="17" fillId="0" borderId="16" xfId="2" applyNumberFormat="1" applyFont="1" applyBorder="1" applyAlignment="1">
      <alignment horizontal="center" vertical="center" wrapText="1"/>
    </xf>
    <xf numFmtId="165" fontId="15" fillId="0" borderId="16" xfId="8" applyNumberFormat="1" applyFont="1" applyBorder="1" applyAlignment="1">
      <alignment horizontal="center" vertical="center"/>
    </xf>
    <xf numFmtId="165" fontId="15" fillId="0" borderId="1" xfId="8" applyNumberFormat="1" applyFont="1" applyBorder="1" applyAlignment="1">
      <alignment horizontal="center" vertical="center"/>
    </xf>
    <xf numFmtId="165" fontId="17" fillId="0" borderId="16" xfId="7" applyNumberFormat="1" applyFont="1" applyBorder="1" applyAlignment="1">
      <alignment horizontal="left" vertical="center"/>
    </xf>
    <xf numFmtId="165" fontId="17" fillId="0" borderId="1" xfId="7" applyNumberFormat="1" applyFont="1" applyBorder="1" applyAlignment="1">
      <alignment horizontal="center" vertical="center"/>
    </xf>
    <xf numFmtId="165" fontId="19" fillId="0" borderId="15" xfId="5" applyNumberFormat="1" applyFont="1" applyBorder="1" applyAlignment="1">
      <alignment horizontal="left" vertical="center"/>
    </xf>
    <xf numFmtId="165" fontId="7" fillId="0" borderId="15" xfId="19" applyNumberFormat="1" applyFont="1" applyBorder="1" applyAlignment="1">
      <alignment horizontal="center" vertical="center"/>
    </xf>
    <xf numFmtId="165" fontId="7" fillId="0" borderId="7" xfId="19" applyNumberFormat="1" applyFont="1" applyBorder="1" applyAlignment="1">
      <alignment horizontal="center" vertical="center"/>
    </xf>
    <xf numFmtId="164" fontId="19" fillId="0" borderId="15" xfId="2" applyNumberFormat="1" applyFont="1" applyBorder="1" applyAlignment="1">
      <alignment horizontal="center" vertical="center" wrapText="1"/>
    </xf>
    <xf numFmtId="164" fontId="19" fillId="0" borderId="3" xfId="2" applyNumberFormat="1" applyFont="1" applyBorder="1" applyAlignment="1">
      <alignment horizontal="center" vertical="center" wrapText="1"/>
    </xf>
    <xf numFmtId="0" fontId="17" fillId="0" borderId="3" xfId="6" applyFont="1" applyFill="1" applyBorder="1" applyAlignment="1">
      <alignment horizontal="center" vertical="center"/>
    </xf>
    <xf numFmtId="164" fontId="17" fillId="0" borderId="6" xfId="2" applyNumberFormat="1" applyFont="1" applyBorder="1" applyAlignment="1">
      <alignment horizontal="center" vertical="center" wrapText="1"/>
    </xf>
    <xf numFmtId="164" fontId="17" fillId="2" borderId="15" xfId="2" applyNumberFormat="1" applyFont="1" applyFill="1" applyBorder="1" applyAlignment="1">
      <alignment horizontal="center" vertical="center" wrapText="1"/>
    </xf>
    <xf numFmtId="164" fontId="17" fillId="2" borderId="7" xfId="2" applyNumberFormat="1" applyFont="1" applyFill="1" applyBorder="1" applyAlignment="1">
      <alignment horizontal="center" vertical="center" wrapText="1"/>
    </xf>
    <xf numFmtId="164" fontId="17" fillId="2" borderId="3" xfId="2" applyNumberFormat="1" applyFont="1" applyFill="1" applyBorder="1" applyAlignment="1">
      <alignment horizontal="center" vertical="center" wrapText="1"/>
    </xf>
    <xf numFmtId="1" fontId="15" fillId="0" borderId="52" xfId="2" applyNumberFormat="1" applyFont="1" applyBorder="1" applyAlignment="1">
      <alignment horizontal="center" vertical="center"/>
    </xf>
    <xf numFmtId="164" fontId="17" fillId="0" borderId="3" xfId="2" applyNumberFormat="1" applyFont="1" applyBorder="1" applyAlignment="1">
      <alignment horizontal="center" vertical="center"/>
    </xf>
    <xf numFmtId="0" fontId="17" fillId="0" borderId="15" xfId="6" applyFont="1" applyFill="1" applyBorder="1" applyAlignment="1">
      <alignment horizontal="left" vertical="center" wrapText="1"/>
    </xf>
    <xf numFmtId="0" fontId="17" fillId="0" borderId="3" xfId="6" applyFont="1" applyFill="1" applyBorder="1" applyAlignment="1">
      <alignment horizontal="left" vertical="center" wrapText="1"/>
    </xf>
    <xf numFmtId="0" fontId="17" fillId="0" borderId="6" xfId="2" applyNumberFormat="1" applyFont="1" applyBorder="1" applyAlignment="1">
      <alignment horizontal="left" vertical="center" wrapText="1"/>
    </xf>
    <xf numFmtId="165" fontId="7" fillId="0" borderId="6" xfId="19" applyNumberFormat="1" applyFont="1" applyBorder="1" applyAlignment="1">
      <alignment horizontal="center" vertical="center"/>
    </xf>
    <xf numFmtId="165" fontId="7" fillId="0" borderId="3" xfId="19" applyNumberFormat="1" applyFont="1" applyBorder="1" applyAlignment="1">
      <alignment horizontal="center" vertical="center"/>
    </xf>
    <xf numFmtId="1" fontId="10" fillId="0" borderId="50" xfId="7" applyNumberFormat="1" applyFont="1" applyBorder="1" applyAlignment="1">
      <alignment horizontal="center" vertical="center"/>
    </xf>
    <xf numFmtId="165" fontId="10" fillId="0" borderId="6" xfId="7" applyNumberFormat="1" applyFont="1" applyBorder="1" applyAlignment="1">
      <alignment horizontal="center" vertical="center"/>
    </xf>
    <xf numFmtId="165" fontId="10" fillId="0" borderId="3" xfId="7" applyNumberFormat="1" applyFont="1" applyBorder="1" applyAlignment="1">
      <alignment horizontal="center" vertical="center"/>
    </xf>
    <xf numFmtId="1" fontId="15" fillId="0" borderId="19" xfId="2" applyNumberFormat="1" applyFont="1" applyBorder="1" applyAlignment="1">
      <alignment horizontal="center" vertical="center"/>
    </xf>
    <xf numFmtId="1" fontId="15" fillId="0" borderId="61" xfId="2" applyNumberFormat="1" applyFont="1" applyBorder="1" applyAlignment="1">
      <alignment horizontal="center" vertical="center"/>
    </xf>
    <xf numFmtId="0" fontId="17" fillId="0" borderId="80" xfId="2" applyNumberFormat="1" applyFont="1" applyBorder="1" applyAlignment="1">
      <alignment horizontal="center" vertical="center" wrapText="1"/>
    </xf>
    <xf numFmtId="0" fontId="17" fillId="0" borderId="81" xfId="2" applyNumberFormat="1" applyFont="1" applyBorder="1" applyAlignment="1">
      <alignment horizontal="center" vertical="center" wrapText="1"/>
    </xf>
    <xf numFmtId="0" fontId="17" fillId="0" borderId="25" xfId="6" applyFont="1" applyFill="1" applyBorder="1" applyAlignment="1">
      <alignment horizontal="center" vertical="center" wrapText="1"/>
    </xf>
    <xf numFmtId="1" fontId="15" fillId="0" borderId="37" xfId="2" applyNumberFormat="1" applyFont="1" applyBorder="1" applyAlignment="1">
      <alignment horizontal="center" vertical="center"/>
    </xf>
    <xf numFmtId="165" fontId="19" fillId="0" borderId="6" xfId="7" applyNumberFormat="1" applyFont="1" applyBorder="1" applyAlignment="1">
      <alignment horizontal="left" vertical="center"/>
    </xf>
    <xf numFmtId="165" fontId="15" fillId="0" borderId="6" xfId="8" applyNumberFormat="1" applyFont="1" applyBorder="1" applyAlignment="1">
      <alignment horizontal="center" vertical="center"/>
    </xf>
    <xf numFmtId="0" fontId="19" fillId="0" borderId="35" xfId="7" applyNumberFormat="1" applyFont="1" applyBorder="1" applyAlignment="1">
      <alignment horizontal="center" vertical="center"/>
    </xf>
    <xf numFmtId="0" fontId="17" fillId="0" borderId="3" xfId="2" applyNumberFormat="1" applyFont="1" applyBorder="1" applyAlignment="1">
      <alignment horizontal="left" vertical="center"/>
    </xf>
  </cellXfs>
  <cellStyles count="21">
    <cellStyle name="Normal" xfId="0" builtinId="0"/>
    <cellStyle name="Normal 2" xfId="14"/>
    <cellStyle name="Normal 2 2" xfId="13"/>
    <cellStyle name="Normal 26" xfId="15"/>
    <cellStyle name="Normal 3" xfId="10"/>
    <cellStyle name="Normal 3 3" xfId="20"/>
    <cellStyle name="Normal 4" xfId="4"/>
    <cellStyle name="Normal 42" xfId="16"/>
    <cellStyle name="Normal 43" xfId="17"/>
    <cellStyle name="Normal_NR CUMU avail Apr'08-Mar'09 SCS" xfId="6"/>
    <cellStyle name="Normal_NR1 AVAILABTY 2007-08 MAR" xfId="11"/>
    <cellStyle name="Normal_NR1 AVAILBTY'07-08 APRIL" xfId="2"/>
    <cellStyle name="Normal_TRIP0704_NR-1 outage Data JULY'2011-1 2" xfId="3"/>
    <cellStyle name="Normal_TRIP0803_NR-1 outage Data JULY'2011-1" xfId="7"/>
    <cellStyle name="Normal_TRIP0803_NR-1 outage Data JULY'2011-1 2" xfId="5"/>
    <cellStyle name="Normal_TRIP1112" xfId="8"/>
    <cellStyle name="Normal_TRIP1112 2" xfId="19"/>
    <cellStyle name="Percent" xfId="1" builtinId="5"/>
    <cellStyle name="Percent 2" xfId="18"/>
    <cellStyle name="Percent 3" xfId="12"/>
    <cellStyle name="Percent_TRIP110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My%20Documents1/CPCC%20WORKING%202011-2012/Daily%20Reports%202011-12/Daily%20Report%201203/NR1DR-0303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NR-I/TRIP07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scs/TRIP%202007-08/NR-I/TRIP07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/scs/TRIP%202007-08/NR-I/TRIP07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R_Genaral"/>
      <sheetName val="DR_Line-Outg"/>
      <sheetName val="DR_BR_outg"/>
      <sheetName val="Code List"/>
      <sheetName val="bays"/>
      <sheetName val="l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B894"/>
  <sheetViews>
    <sheetView tabSelected="1" view="pageBreakPreview" topLeftCell="A10" zoomScale="86" zoomScaleNormal="85" zoomScaleSheetLayoutView="86" workbookViewId="0">
      <pane xSplit="6" ySplit="4" topLeftCell="Q872" activePane="bottomRight" state="frozen"/>
      <selection activeCell="A10" sqref="A10"/>
      <selection pane="topRight" activeCell="G10" sqref="G10"/>
      <selection pane="bottomLeft" activeCell="A14" sqref="A14"/>
      <selection pane="bottomRight" activeCell="S9" sqref="S1:S1048576"/>
    </sheetView>
  </sheetViews>
  <sheetFormatPr defaultColWidth="14.7109375" defaultRowHeight="30" customHeight="1"/>
  <cols>
    <col min="1" max="1" width="7.7109375" style="14" bestFit="1" customWidth="1"/>
    <col min="2" max="2" width="14.140625" style="33" customWidth="1"/>
    <col min="3" max="3" width="39.140625" style="30" bestFit="1" customWidth="1"/>
    <col min="4" max="4" width="11.5703125" style="6" customWidth="1"/>
    <col min="5" max="5" width="7.140625" style="6" customWidth="1"/>
    <col min="6" max="6" width="17.28515625" style="5" customWidth="1"/>
    <col min="7" max="8" width="16.28515625" style="6" bestFit="1" customWidth="1"/>
    <col min="9" max="9" width="8.85546875" style="5" customWidth="1"/>
    <col min="10" max="10" width="8.42578125" style="5" customWidth="1"/>
    <col min="11" max="11" width="9.7109375" style="5" customWidth="1"/>
    <col min="12" max="12" width="10.140625" style="22" customWidth="1"/>
    <col min="13" max="13" width="10" style="5" customWidth="1"/>
    <col min="14" max="14" width="10.5703125" style="5" customWidth="1"/>
    <col min="15" max="15" width="9.7109375" style="5" customWidth="1"/>
    <col min="16" max="18" width="9.42578125" style="5" customWidth="1"/>
    <col min="19" max="19" width="9.42578125" style="6" hidden="1" customWidth="1"/>
    <col min="20" max="20" width="37.7109375" style="395" customWidth="1"/>
    <col min="21" max="21" width="9.42578125" style="5" customWidth="1"/>
    <col min="22" max="22" width="9.85546875" style="6" hidden="1" customWidth="1"/>
    <col min="23" max="23" width="8.42578125" style="6" hidden="1" customWidth="1"/>
    <col min="24" max="24" width="10.7109375" style="6" hidden="1" customWidth="1"/>
    <col min="25" max="25" width="12.5703125" style="6" hidden="1" customWidth="1"/>
    <col min="26" max="26" width="14.28515625" style="6" hidden="1" customWidth="1"/>
    <col min="27" max="27" width="11.5703125" style="6" customWidth="1"/>
    <col min="28" max="28" width="17.7109375" style="5" customWidth="1"/>
    <col min="29" max="44" width="13.7109375" style="5" customWidth="1"/>
    <col min="45" max="64" width="13.7109375" style="9" customWidth="1"/>
    <col min="65" max="16384" width="14.7109375" style="9"/>
  </cols>
  <sheetData>
    <row r="1" spans="1:54" ht="30" customHeight="1">
      <c r="A1" s="12"/>
      <c r="B1" s="31"/>
      <c r="C1" s="29"/>
      <c r="D1" s="4"/>
      <c r="E1" s="4"/>
      <c r="F1" s="3"/>
      <c r="G1" s="4"/>
      <c r="H1" s="4"/>
      <c r="I1" s="3"/>
      <c r="J1" s="3"/>
      <c r="K1" s="3"/>
      <c r="L1" s="21"/>
      <c r="M1" s="3"/>
      <c r="N1" s="3"/>
      <c r="O1" s="3"/>
      <c r="AG1" s="8"/>
      <c r="AN1" s="8"/>
      <c r="AO1" s="8"/>
      <c r="AP1" s="8"/>
    </row>
    <row r="2" spans="1:54" ht="30" customHeight="1">
      <c r="A2" s="1090" t="s">
        <v>0</v>
      </c>
      <c r="B2" s="1091"/>
      <c r="C2" s="1092"/>
      <c r="D2" s="1093"/>
      <c r="E2" s="1093"/>
      <c r="F2" s="1093"/>
      <c r="G2" s="1093"/>
      <c r="H2" s="1093"/>
      <c r="I2" s="1093"/>
      <c r="J2" s="1093"/>
      <c r="K2" s="1093"/>
      <c r="L2" s="1093"/>
      <c r="M2" s="1093"/>
      <c r="N2" s="1093"/>
      <c r="O2" s="639"/>
      <c r="P2" s="640"/>
      <c r="Q2" s="640"/>
      <c r="R2" s="640"/>
      <c r="S2" s="641"/>
      <c r="T2" s="642"/>
      <c r="U2" s="640"/>
      <c r="V2" s="641"/>
      <c r="W2" s="641"/>
      <c r="X2" s="641"/>
      <c r="Y2" s="641"/>
      <c r="Z2" s="641"/>
      <c r="AA2" s="641"/>
      <c r="AB2" s="640"/>
      <c r="AC2" s="640"/>
      <c r="AD2" s="640"/>
      <c r="AE2" s="643"/>
      <c r="AF2" s="643"/>
      <c r="AG2" s="643"/>
      <c r="AH2" s="643"/>
      <c r="AI2" s="643"/>
      <c r="AJ2" s="643"/>
      <c r="AK2" s="643"/>
      <c r="AL2" s="643"/>
      <c r="AM2" s="643"/>
      <c r="AN2" s="643"/>
      <c r="AO2" s="643"/>
      <c r="AP2" s="643"/>
      <c r="AQ2" s="643"/>
      <c r="AR2" s="643"/>
    </row>
    <row r="3" spans="1:54" ht="30" customHeight="1">
      <c r="A3" s="1094" t="s">
        <v>1</v>
      </c>
      <c r="B3" s="1095"/>
      <c r="C3" s="1096"/>
      <c r="D3" s="1097"/>
      <c r="E3" s="1097"/>
      <c r="F3" s="1097"/>
      <c r="G3" s="1097"/>
      <c r="H3" s="1097"/>
      <c r="I3" s="1097"/>
      <c r="J3" s="1097"/>
      <c r="K3" s="1097"/>
      <c r="L3" s="1097"/>
      <c r="M3" s="1097"/>
      <c r="N3" s="1097"/>
      <c r="O3" s="639"/>
      <c r="P3" s="640"/>
      <c r="Q3" s="640"/>
      <c r="R3" s="640"/>
      <c r="S3" s="641"/>
      <c r="T3" s="642"/>
      <c r="U3" s="640"/>
      <c r="V3" s="641"/>
      <c r="W3" s="641"/>
      <c r="X3" s="641"/>
      <c r="Y3" s="641"/>
      <c r="Z3" s="641"/>
      <c r="AA3" s="641"/>
      <c r="AB3" s="640"/>
      <c r="AC3" s="640"/>
      <c r="AD3" s="640"/>
      <c r="AE3" s="643"/>
      <c r="AF3" s="643"/>
      <c r="AG3" s="643"/>
      <c r="AH3" s="643"/>
      <c r="AI3" s="643"/>
      <c r="AJ3" s="643"/>
      <c r="AK3" s="643"/>
      <c r="AL3" s="643"/>
      <c r="AM3" s="643"/>
      <c r="AN3" s="643"/>
      <c r="AO3" s="643"/>
      <c r="AP3" s="643"/>
      <c r="AQ3" s="643"/>
      <c r="AR3" s="643"/>
      <c r="AS3" s="644"/>
      <c r="AT3" s="644"/>
      <c r="AU3" s="644"/>
      <c r="AV3" s="645"/>
      <c r="AW3" s="645"/>
      <c r="AX3" s="644"/>
      <c r="AY3" s="644"/>
      <c r="AZ3" s="645"/>
      <c r="BA3" s="645"/>
      <c r="BB3" s="645"/>
    </row>
    <row r="4" spans="1:54" ht="30" customHeight="1">
      <c r="A4" s="1090" t="s">
        <v>2</v>
      </c>
      <c r="B4" s="1091"/>
      <c r="C4" s="1092"/>
      <c r="D4" s="1093"/>
      <c r="E4" s="1093"/>
      <c r="F4" s="1093"/>
      <c r="G4" s="1093"/>
      <c r="H4" s="1093"/>
      <c r="I4" s="1093"/>
      <c r="J4" s="1093"/>
      <c r="K4" s="1093"/>
      <c r="L4" s="1093"/>
      <c r="M4" s="1093"/>
      <c r="N4" s="1093"/>
      <c r="O4" s="639"/>
      <c r="P4" s="640"/>
      <c r="Q4" s="640"/>
      <c r="R4" s="640"/>
      <c r="S4" s="641"/>
      <c r="T4" s="642"/>
      <c r="U4" s="640"/>
      <c r="V4" s="641"/>
      <c r="W4" s="641"/>
      <c r="X4" s="641"/>
      <c r="Y4" s="641"/>
      <c r="Z4" s="641"/>
      <c r="AA4" s="641"/>
      <c r="AB4" s="640"/>
      <c r="AC4" s="640"/>
      <c r="AD4" s="640"/>
      <c r="AE4" s="643"/>
      <c r="AF4" s="643"/>
      <c r="AG4" s="643"/>
      <c r="AH4" s="643"/>
      <c r="AI4" s="643"/>
      <c r="AJ4" s="643"/>
      <c r="AK4" s="643"/>
      <c r="AL4" s="643"/>
      <c r="AM4" s="643"/>
      <c r="AN4" s="643"/>
      <c r="AO4" s="643"/>
      <c r="AP4" s="643"/>
      <c r="AQ4" s="643"/>
      <c r="AR4" s="643"/>
      <c r="AS4" s="644"/>
      <c r="AT4" s="644"/>
      <c r="AU4" s="644"/>
      <c r="AV4" s="645"/>
      <c r="AW4" s="645"/>
      <c r="AX4" s="644"/>
      <c r="AY4" s="644"/>
      <c r="AZ4" s="645"/>
      <c r="BA4" s="645"/>
      <c r="BB4" s="645"/>
    </row>
    <row r="5" spans="1:54" ht="30" customHeight="1">
      <c r="A5" s="13"/>
      <c r="B5" s="32"/>
      <c r="C5" s="646"/>
      <c r="D5" s="647"/>
      <c r="E5" s="647"/>
      <c r="F5" s="648"/>
      <c r="G5" s="647"/>
      <c r="H5" s="647"/>
      <c r="I5" s="648"/>
      <c r="J5" s="648"/>
      <c r="K5" s="648"/>
      <c r="L5" s="7"/>
      <c r="M5" s="7"/>
      <c r="N5" s="7"/>
      <c r="O5" s="7"/>
      <c r="P5" s="1"/>
      <c r="Q5" s="1"/>
      <c r="R5" s="1"/>
      <c r="S5" s="25"/>
      <c r="T5" s="396"/>
      <c r="U5" s="1"/>
      <c r="V5" s="25"/>
      <c r="W5" s="25"/>
      <c r="X5" s="25"/>
      <c r="Y5" s="25"/>
      <c r="Z5" s="25"/>
      <c r="AA5" s="25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54" ht="30" customHeight="1">
      <c r="A6" s="13"/>
      <c r="B6" s="32"/>
      <c r="C6" s="646"/>
      <c r="D6" s="647"/>
      <c r="E6" s="647"/>
      <c r="F6" s="648"/>
      <c r="G6" s="647"/>
      <c r="H6" s="647"/>
      <c r="I6" s="648"/>
      <c r="J6" s="648"/>
      <c r="K6" s="648"/>
      <c r="L6" s="7"/>
      <c r="M6" s="7"/>
      <c r="N6" s="7"/>
      <c r="O6" s="7"/>
      <c r="P6" s="1"/>
      <c r="Q6" s="1"/>
      <c r="R6" s="1"/>
      <c r="S6" s="25"/>
      <c r="T6" s="396"/>
      <c r="U6" s="1"/>
      <c r="V6" s="25"/>
      <c r="W6" s="25"/>
      <c r="X6" s="25"/>
      <c r="Y6" s="25"/>
      <c r="Z6" s="25"/>
      <c r="AA6" s="25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54" ht="30" customHeight="1">
      <c r="A7" s="12"/>
      <c r="B7" s="1103" t="s">
        <v>3</v>
      </c>
      <c r="C7" s="1103"/>
      <c r="D7" s="649"/>
      <c r="E7" s="649"/>
      <c r="F7" s="650"/>
      <c r="G7" s="649"/>
      <c r="H7" s="649"/>
      <c r="I7" s="650"/>
      <c r="J7" s="650"/>
      <c r="K7" s="650"/>
      <c r="L7" s="651"/>
      <c r="M7" s="650"/>
      <c r="N7" s="650"/>
      <c r="O7" s="650"/>
      <c r="P7" s="265"/>
      <c r="Q7" s="265"/>
      <c r="R7" s="265"/>
      <c r="S7" s="652"/>
      <c r="T7" s="653"/>
      <c r="U7" s="265"/>
      <c r="V7" s="652"/>
      <c r="W7" s="652"/>
      <c r="X7" s="652"/>
      <c r="Y7" s="652"/>
      <c r="Z7" s="652"/>
      <c r="AA7" s="652"/>
      <c r="AB7" s="265"/>
      <c r="AC7" s="265"/>
      <c r="AD7" s="265"/>
      <c r="AE7" s="265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54" ht="30" customHeight="1">
      <c r="A8" s="12"/>
      <c r="B8" s="1102" t="s">
        <v>817</v>
      </c>
      <c r="C8" s="1102"/>
      <c r="D8" s="1102"/>
      <c r="E8" s="1102"/>
      <c r="F8" s="1102"/>
      <c r="G8" s="649"/>
      <c r="H8" s="649"/>
      <c r="I8" s="650"/>
      <c r="J8" s="650"/>
      <c r="K8" s="650"/>
      <c r="L8" s="651"/>
      <c r="M8" s="650"/>
      <c r="N8" s="650"/>
      <c r="O8" s="650"/>
      <c r="P8" s="265"/>
      <c r="Q8" s="265"/>
      <c r="R8" s="265"/>
      <c r="S8" s="652"/>
      <c r="T8" s="653"/>
      <c r="U8" s="265"/>
      <c r="V8" s="24"/>
      <c r="W8" s="24"/>
      <c r="X8" s="24"/>
      <c r="Y8" s="652"/>
      <c r="Z8" s="652"/>
      <c r="AA8" s="26"/>
      <c r="AB8" s="265"/>
      <c r="AC8" s="265"/>
      <c r="AD8" s="265"/>
      <c r="AE8" s="265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54" s="17" customFormat="1" ht="30" customHeight="1">
      <c r="A9" s="1066" t="s">
        <v>4</v>
      </c>
      <c r="B9" s="1098" t="s">
        <v>5</v>
      </c>
      <c r="C9" s="1099" t="s">
        <v>6</v>
      </c>
      <c r="D9" s="1100" t="s">
        <v>7</v>
      </c>
      <c r="E9" s="1101" t="s">
        <v>8</v>
      </c>
      <c r="F9" s="1052" t="s">
        <v>9</v>
      </c>
      <c r="G9" s="600" t="s">
        <v>10</v>
      </c>
      <c r="H9" s="600" t="s">
        <v>11</v>
      </c>
      <c r="I9" s="1052" t="s">
        <v>12</v>
      </c>
      <c r="J9" s="1052"/>
      <c r="K9" s="1061" t="s">
        <v>13</v>
      </c>
      <c r="L9" s="1062" t="s">
        <v>14</v>
      </c>
      <c r="M9" s="1063"/>
      <c r="N9" s="1063"/>
      <c r="O9" s="1064"/>
      <c r="P9" s="1050" t="s">
        <v>15</v>
      </c>
      <c r="Q9" s="1065" t="s">
        <v>16</v>
      </c>
      <c r="R9" s="1065" t="s">
        <v>17</v>
      </c>
      <c r="S9" s="1066" t="s">
        <v>18</v>
      </c>
      <c r="T9" s="1054" t="s">
        <v>19</v>
      </c>
      <c r="U9" s="1057" t="s">
        <v>20</v>
      </c>
      <c r="V9" s="1058" t="s">
        <v>21</v>
      </c>
      <c r="W9" s="1059" t="s">
        <v>22</v>
      </c>
      <c r="X9" s="1060" t="s">
        <v>23</v>
      </c>
      <c r="Y9" s="1059" t="s">
        <v>24</v>
      </c>
      <c r="Z9" s="1049" t="s">
        <v>25</v>
      </c>
      <c r="AA9" s="1050" t="s">
        <v>26</v>
      </c>
    </row>
    <row r="10" spans="1:54" s="17" customFormat="1" ht="71.25">
      <c r="A10" s="1067"/>
      <c r="B10" s="1098"/>
      <c r="C10" s="1099"/>
      <c r="D10" s="1100"/>
      <c r="E10" s="1101"/>
      <c r="F10" s="1052"/>
      <c r="G10" s="1051" t="s">
        <v>27</v>
      </c>
      <c r="H10" s="1051" t="s">
        <v>27</v>
      </c>
      <c r="I10" s="1052" t="s">
        <v>28</v>
      </c>
      <c r="J10" s="1053" t="s">
        <v>29</v>
      </c>
      <c r="K10" s="1061"/>
      <c r="L10" s="34" t="s">
        <v>30</v>
      </c>
      <c r="M10" s="15" t="s">
        <v>31</v>
      </c>
      <c r="N10" s="16" t="s">
        <v>32</v>
      </c>
      <c r="O10" s="16" t="s">
        <v>33</v>
      </c>
      <c r="P10" s="1050"/>
      <c r="Q10" s="1065"/>
      <c r="R10" s="1065"/>
      <c r="S10" s="1067"/>
      <c r="T10" s="1055"/>
      <c r="U10" s="1057"/>
      <c r="V10" s="1058"/>
      <c r="W10" s="1059"/>
      <c r="X10" s="1060"/>
      <c r="Y10" s="1059"/>
      <c r="Z10" s="1049"/>
      <c r="AA10" s="1050"/>
    </row>
    <row r="11" spans="1:54" s="17" customFormat="1" ht="14.25">
      <c r="A11" s="1067"/>
      <c r="B11" s="1098"/>
      <c r="C11" s="1099"/>
      <c r="D11" s="1100"/>
      <c r="E11" s="1101"/>
      <c r="F11" s="1052"/>
      <c r="G11" s="1051"/>
      <c r="H11" s="1051"/>
      <c r="I11" s="1052"/>
      <c r="J11" s="1053"/>
      <c r="K11" s="1061"/>
      <c r="L11" s="15" t="s">
        <v>34</v>
      </c>
      <c r="M11" s="15" t="s">
        <v>35</v>
      </c>
      <c r="N11" s="600" t="s">
        <v>36</v>
      </c>
      <c r="O11" s="600" t="s">
        <v>37</v>
      </c>
      <c r="P11" s="1050"/>
      <c r="Q11" s="1065"/>
      <c r="R11" s="1065"/>
      <c r="S11" s="1067"/>
      <c r="T11" s="1055"/>
      <c r="U11" s="1057"/>
      <c r="V11" s="27" t="s">
        <v>38</v>
      </c>
      <c r="W11" s="654" t="s">
        <v>39</v>
      </c>
      <c r="X11" s="654" t="s">
        <v>40</v>
      </c>
      <c r="Y11" s="654" t="s">
        <v>41</v>
      </c>
      <c r="Z11" s="35"/>
      <c r="AA11" s="1050"/>
    </row>
    <row r="12" spans="1:54" s="17" customFormat="1" ht="15">
      <c r="A12" s="1068"/>
      <c r="B12" s="1098"/>
      <c r="C12" s="1099"/>
      <c r="D12" s="1100"/>
      <c r="E12" s="1101"/>
      <c r="F12" s="1052"/>
      <c r="G12" s="1051"/>
      <c r="H12" s="1051"/>
      <c r="I12" s="1052"/>
      <c r="J12" s="1053"/>
      <c r="K12" s="1061"/>
      <c r="L12" s="15" t="s">
        <v>42</v>
      </c>
      <c r="M12" s="15" t="s">
        <v>42</v>
      </c>
      <c r="N12" s="15" t="s">
        <v>42</v>
      </c>
      <c r="O12" s="15" t="s">
        <v>42</v>
      </c>
      <c r="P12" s="1050"/>
      <c r="Q12" s="1065"/>
      <c r="R12" s="1065"/>
      <c r="S12" s="1068" t="s">
        <v>43</v>
      </c>
      <c r="T12" s="1056"/>
      <c r="U12" s="1057"/>
      <c r="V12" s="654" t="s">
        <v>44</v>
      </c>
      <c r="W12" s="655" t="s">
        <v>45</v>
      </c>
      <c r="X12" s="655" t="s">
        <v>46</v>
      </c>
      <c r="Y12" s="655" t="s">
        <v>47</v>
      </c>
      <c r="Z12" s="655" t="s">
        <v>48</v>
      </c>
      <c r="AA12" s="1050"/>
    </row>
    <row r="13" spans="1:54" s="37" customFormat="1" ht="15">
      <c r="A13" s="656">
        <v>1</v>
      </c>
      <c r="B13" s="656">
        <v>2</v>
      </c>
      <c r="C13" s="656">
        <v>3</v>
      </c>
      <c r="D13" s="656">
        <v>4</v>
      </c>
      <c r="E13" s="656">
        <v>5</v>
      </c>
      <c r="F13" s="657">
        <v>6</v>
      </c>
      <c r="G13" s="656">
        <v>7</v>
      </c>
      <c r="H13" s="656">
        <v>8</v>
      </c>
      <c r="I13" s="657">
        <v>9</v>
      </c>
      <c r="J13" s="657">
        <v>10</v>
      </c>
      <c r="K13" s="657">
        <v>11</v>
      </c>
      <c r="L13" s="657">
        <v>12</v>
      </c>
      <c r="M13" s="657">
        <v>13</v>
      </c>
      <c r="N13" s="657">
        <v>14</v>
      </c>
      <c r="O13" s="657">
        <v>15</v>
      </c>
      <c r="P13" s="657">
        <v>16</v>
      </c>
      <c r="Q13" s="657">
        <v>17</v>
      </c>
      <c r="R13" s="657">
        <v>18</v>
      </c>
      <c r="S13" s="656"/>
      <c r="T13" s="675">
        <v>19</v>
      </c>
      <c r="U13" s="657">
        <v>20</v>
      </c>
      <c r="V13" s="656"/>
      <c r="W13" s="656"/>
      <c r="X13" s="656"/>
      <c r="Y13" s="656"/>
      <c r="Z13" s="656"/>
      <c r="AA13" s="36">
        <v>21</v>
      </c>
      <c r="AB13" s="19"/>
      <c r="AC13" s="19"/>
    </row>
    <row r="14" spans="1:54" s="20" customFormat="1" ht="30" customHeight="1" thickBot="1">
      <c r="A14" s="293" t="s">
        <v>49</v>
      </c>
      <c r="B14" s="28"/>
      <c r="C14" s="658" t="s">
        <v>50</v>
      </c>
      <c r="D14" s="659"/>
      <c r="E14" s="659"/>
      <c r="F14" s="660"/>
      <c r="G14" s="661"/>
      <c r="H14" s="661"/>
      <c r="I14" s="662"/>
      <c r="J14" s="662"/>
      <c r="K14" s="662"/>
      <c r="L14" s="663"/>
      <c r="M14" s="662"/>
      <c r="N14" s="662"/>
      <c r="O14" s="662"/>
      <c r="P14" s="662"/>
      <c r="Q14" s="662"/>
      <c r="R14" s="662"/>
      <c r="S14" s="661"/>
      <c r="T14" s="664"/>
      <c r="U14" s="660" t="s">
        <v>1013</v>
      </c>
      <c r="V14" s="659"/>
      <c r="W14" s="661"/>
      <c r="X14" s="661"/>
      <c r="Y14" s="661"/>
      <c r="Z14" s="661"/>
      <c r="AA14" s="659"/>
      <c r="AB14" s="18">
        <v>0</v>
      </c>
      <c r="AC14" s="125"/>
      <c r="AD14" s="125"/>
      <c r="AE14" s="125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1:54" s="51" customFormat="1" ht="36.75" customHeight="1" thickBot="1">
      <c r="A15" s="684">
        <v>1</v>
      </c>
      <c r="B15" s="679" t="s">
        <v>51</v>
      </c>
      <c r="C15" s="691" t="s">
        <v>52</v>
      </c>
      <c r="D15" s="680">
        <v>267.62799999999999</v>
      </c>
      <c r="E15" s="682" t="s">
        <v>53</v>
      </c>
      <c r="F15" s="38" t="s">
        <v>54</v>
      </c>
      <c r="G15" s="427">
        <v>42235.363888888889</v>
      </c>
      <c r="H15" s="427">
        <v>42235.80972222222</v>
      </c>
      <c r="I15" s="40"/>
      <c r="J15" s="40"/>
      <c r="K15" s="40"/>
      <c r="L15" s="41">
        <f>IF(RIGHT(S15)="T",(+H15-G15),0)</f>
        <v>0</v>
      </c>
      <c r="M15" s="41">
        <f>IF(RIGHT(S15)="U",(+H15-G15),0)</f>
        <v>0</v>
      </c>
      <c r="N15" s="41">
        <f>IF(RIGHT(S15)="C",(+H15-G15),0)</f>
        <v>0</v>
      </c>
      <c r="O15" s="41">
        <f>IF(RIGHT(S15)="D",(+H15-G15),0)</f>
        <v>0.44583333333139308</v>
      </c>
      <c r="P15" s="42"/>
      <c r="Q15" s="42"/>
      <c r="R15" s="42"/>
      <c r="S15" s="421" t="s">
        <v>73</v>
      </c>
      <c r="T15" s="805" t="s">
        <v>833</v>
      </c>
      <c r="U15" s="44"/>
      <c r="V15" s="428"/>
      <c r="W15" s="45"/>
      <c r="X15" s="607"/>
      <c r="Y15" s="46"/>
      <c r="Z15" s="47"/>
      <c r="AA15" s="48"/>
      <c r="AB15" s="665">
        <f>31*24</f>
        <v>744</v>
      </c>
      <c r="AC15" s="49"/>
      <c r="AD15" s="49"/>
      <c r="AE15" s="49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</row>
    <row r="16" spans="1:54" s="51" customFormat="1" ht="36.75" customHeight="1">
      <c r="A16" s="825"/>
      <c r="B16" s="834"/>
      <c r="C16" s="832"/>
      <c r="D16" s="827"/>
      <c r="E16" s="829"/>
      <c r="F16" s="88"/>
      <c r="G16" s="427">
        <v>42236.338888888888</v>
      </c>
      <c r="H16" s="427">
        <v>42236.789583333331</v>
      </c>
      <c r="I16" s="40"/>
      <c r="J16" s="40"/>
      <c r="K16" s="40"/>
      <c r="L16" s="41">
        <f>IF(RIGHT(S16)="T",(+H16-G16),0)</f>
        <v>0</v>
      </c>
      <c r="M16" s="41">
        <f>IF(RIGHT(S16)="U",(+H16-G16),0)</f>
        <v>0</v>
      </c>
      <c r="N16" s="41">
        <f>IF(RIGHT(S16)="C",(+H16-G16),0)</f>
        <v>0</v>
      </c>
      <c r="O16" s="41">
        <f>IF(RIGHT(S16)="D",(+H16-G16),0)</f>
        <v>0.45069444444379769</v>
      </c>
      <c r="P16" s="42"/>
      <c r="Q16" s="42"/>
      <c r="R16" s="42"/>
      <c r="S16" s="421" t="s">
        <v>73</v>
      </c>
      <c r="T16" s="805" t="s">
        <v>833</v>
      </c>
      <c r="U16" s="44"/>
      <c r="V16" s="428"/>
      <c r="W16" s="45"/>
      <c r="X16" s="841"/>
      <c r="Y16" s="46"/>
      <c r="Z16" s="47"/>
      <c r="AA16" s="48"/>
      <c r="AB16" s="871"/>
      <c r="AC16" s="49"/>
      <c r="AD16" s="49"/>
      <c r="AE16" s="49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</row>
    <row r="17" spans="1:44" s="69" customFormat="1" ht="30" customHeight="1" thickBot="1">
      <c r="A17" s="429"/>
      <c r="B17" s="60"/>
      <c r="C17" s="430" t="s">
        <v>58</v>
      </c>
      <c r="D17" s="60"/>
      <c r="E17" s="61"/>
      <c r="F17" s="62" t="s">
        <v>54</v>
      </c>
      <c r="G17" s="431"/>
      <c r="H17" s="431"/>
      <c r="I17" s="62" t="s">
        <v>54</v>
      </c>
      <c r="J17" s="62" t="s">
        <v>54</v>
      </c>
      <c r="K17" s="62" t="s">
        <v>54</v>
      </c>
      <c r="L17" s="63">
        <f>SUM(L15:L16)</f>
        <v>0</v>
      </c>
      <c r="M17" s="63">
        <f>SUM(M15:M16)</f>
        <v>0</v>
      </c>
      <c r="N17" s="63">
        <f>SUM(N15:N16)</f>
        <v>0</v>
      </c>
      <c r="O17" s="63">
        <f>SUM(O15:O16)</f>
        <v>0.89652777777519077</v>
      </c>
      <c r="P17" s="63"/>
      <c r="Q17" s="63"/>
      <c r="R17" s="63"/>
      <c r="S17" s="60"/>
      <c r="T17" s="432"/>
      <c r="U17" s="60"/>
      <c r="V17" s="433">
        <f>$AB$15-((N17*24))</f>
        <v>744</v>
      </c>
      <c r="W17" s="434">
        <v>1779</v>
      </c>
      <c r="X17" s="100">
        <v>267.62799999999999</v>
      </c>
      <c r="Y17" s="435">
        <f>W17*X17</f>
        <v>476110.212</v>
      </c>
      <c r="Z17" s="433">
        <f>(Y17*(V17-L17*24))/V17</f>
        <v>476110.212</v>
      </c>
      <c r="AA17" s="436">
        <f>(Z17/Y17)*100</f>
        <v>100</v>
      </c>
    </row>
    <row r="18" spans="1:44" s="59" customFormat="1" ht="30" customHeight="1">
      <c r="A18" s="1104">
        <v>2</v>
      </c>
      <c r="B18" s="1023" t="s">
        <v>55</v>
      </c>
      <c r="C18" s="1011" t="s">
        <v>56</v>
      </c>
      <c r="D18" s="999">
        <v>334.52</v>
      </c>
      <c r="E18" s="1001" t="s">
        <v>53</v>
      </c>
      <c r="F18" s="71" t="s">
        <v>54</v>
      </c>
      <c r="G18" s="427">
        <v>42217.501388888886</v>
      </c>
      <c r="H18" s="427">
        <v>42217.520138888889</v>
      </c>
      <c r="I18" s="71"/>
      <c r="J18" s="71"/>
      <c r="K18" s="71"/>
      <c r="L18" s="41">
        <f t="shared" ref="L18:L19" si="0">IF(RIGHT(S18)="T",(+H18-G18),0)</f>
        <v>1.8750000002910383E-2</v>
      </c>
      <c r="M18" s="41">
        <f t="shared" ref="M18:M19" si="1">IF(RIGHT(S18)="U",(+H18-G18),0)</f>
        <v>0</v>
      </c>
      <c r="N18" s="41">
        <f t="shared" ref="N18:N19" si="2">IF(RIGHT(S18)="C",(+H18-G18),0)</f>
        <v>0</v>
      </c>
      <c r="O18" s="41">
        <f t="shared" ref="O18:O19" si="3">IF(RIGHT(S18)="D",(+H18-G18),0)</f>
        <v>0</v>
      </c>
      <c r="P18" s="88"/>
      <c r="Q18" s="88"/>
      <c r="R18" s="88"/>
      <c r="S18" s="421" t="s">
        <v>826</v>
      </c>
      <c r="T18" s="805" t="s">
        <v>834</v>
      </c>
      <c r="U18" s="73"/>
      <c r="V18" s="74"/>
      <c r="W18" s="75"/>
      <c r="X18" s="75"/>
      <c r="Y18" s="75"/>
      <c r="Z18" s="75"/>
      <c r="AA18" s="76"/>
    </row>
    <row r="19" spans="1:44" s="59" customFormat="1" ht="30" customHeight="1">
      <c r="A19" s="1105"/>
      <c r="B19" s="1024"/>
      <c r="C19" s="1042"/>
      <c r="D19" s="1017"/>
      <c r="E19" s="1006"/>
      <c r="F19" s="77"/>
      <c r="G19" s="427">
        <v>42245.549305555556</v>
      </c>
      <c r="H19" s="427">
        <v>42245.556944444441</v>
      </c>
      <c r="I19" s="77"/>
      <c r="J19" s="77"/>
      <c r="K19" s="77"/>
      <c r="L19" s="41">
        <f t="shared" si="0"/>
        <v>7.6388888846850023E-3</v>
      </c>
      <c r="M19" s="41">
        <f t="shared" si="1"/>
        <v>0</v>
      </c>
      <c r="N19" s="41">
        <f t="shared" si="2"/>
        <v>0</v>
      </c>
      <c r="O19" s="41">
        <f t="shared" si="3"/>
        <v>0</v>
      </c>
      <c r="P19" s="88"/>
      <c r="Q19" s="88"/>
      <c r="R19" s="88"/>
      <c r="S19" s="421" t="s">
        <v>104</v>
      </c>
      <c r="T19" s="805" t="s">
        <v>823</v>
      </c>
      <c r="U19" s="79"/>
      <c r="V19" s="80"/>
      <c r="W19" s="81"/>
      <c r="X19" s="81"/>
      <c r="Y19" s="81"/>
      <c r="Z19" s="81"/>
      <c r="AA19" s="82"/>
    </row>
    <row r="20" spans="1:44" s="69" customFormat="1" ht="30" customHeight="1" thickBot="1">
      <c r="A20" s="429"/>
      <c r="B20" s="60"/>
      <c r="C20" s="430" t="s">
        <v>58</v>
      </c>
      <c r="D20" s="60"/>
      <c r="E20" s="61"/>
      <c r="F20" s="62" t="s">
        <v>54</v>
      </c>
      <c r="G20" s="431"/>
      <c r="H20" s="431"/>
      <c r="I20" s="62" t="s">
        <v>54</v>
      </c>
      <c r="J20" s="62" t="s">
        <v>54</v>
      </c>
      <c r="K20" s="62" t="s">
        <v>54</v>
      </c>
      <c r="L20" s="63">
        <f>SUM(L18:L19)</f>
        <v>2.6388888887595385E-2</v>
      </c>
      <c r="M20" s="63">
        <f>SUM(M18:M19)</f>
        <v>0</v>
      </c>
      <c r="N20" s="63">
        <f>SUM(N18:N19)</f>
        <v>0</v>
      </c>
      <c r="O20" s="63">
        <f>SUM(O18:O19)</f>
        <v>0</v>
      </c>
      <c r="P20" s="63"/>
      <c r="Q20" s="63"/>
      <c r="R20" s="63"/>
      <c r="S20" s="60"/>
      <c r="T20" s="432"/>
      <c r="U20" s="60"/>
      <c r="V20" s="433">
        <f>$AB$15-((N20*24))</f>
        <v>744</v>
      </c>
      <c r="W20" s="434">
        <v>1779</v>
      </c>
      <c r="X20" s="100">
        <v>267.62799999999999</v>
      </c>
      <c r="Y20" s="435">
        <f>W20*X20</f>
        <v>476110.212</v>
      </c>
      <c r="Z20" s="433">
        <f>(Y20*(V20-L20*24))/V20</f>
        <v>475704.92104894458</v>
      </c>
      <c r="AA20" s="436">
        <f>(Z20/Y20)*100</f>
        <v>99.914874551975501</v>
      </c>
    </row>
    <row r="21" spans="1:44" s="59" customFormat="1" ht="30" customHeight="1">
      <c r="A21" s="1043">
        <v>3</v>
      </c>
      <c r="B21" s="1023" t="s">
        <v>59</v>
      </c>
      <c r="C21" s="1011" t="s">
        <v>60</v>
      </c>
      <c r="D21" s="999">
        <v>334.8</v>
      </c>
      <c r="E21" s="1001" t="s">
        <v>53</v>
      </c>
      <c r="F21" s="71" t="s">
        <v>54</v>
      </c>
      <c r="G21" s="427">
        <v>42217.367361111108</v>
      </c>
      <c r="H21" s="427">
        <v>42217.806944444441</v>
      </c>
      <c r="I21" s="71"/>
      <c r="J21" s="71"/>
      <c r="K21" s="83"/>
      <c r="L21" s="41">
        <f t="shared" ref="L21:L23" si="4">IF(RIGHT(S21)="T",(+H21-G21),0)</f>
        <v>0.43958333333284827</v>
      </c>
      <c r="M21" s="41">
        <f t="shared" ref="M21:M23" si="5">IF(RIGHT(S21)="U",(+H21-G21),0)</f>
        <v>0</v>
      </c>
      <c r="N21" s="41">
        <f t="shared" ref="N21:N23" si="6">IF(RIGHT(S21)="C",(+H21-G21),0)</f>
        <v>0</v>
      </c>
      <c r="O21" s="41">
        <f t="shared" ref="O21:O23" si="7">IF(RIGHT(S21)="D",(+H21-G21),0)</f>
        <v>0</v>
      </c>
      <c r="P21" s="88"/>
      <c r="Q21" s="88"/>
      <c r="R21" s="88"/>
      <c r="S21" s="421" t="s">
        <v>104</v>
      </c>
      <c r="T21" s="805" t="s">
        <v>835</v>
      </c>
      <c r="U21" s="89"/>
      <c r="V21" s="80"/>
      <c r="W21" s="81"/>
      <c r="X21" s="81"/>
      <c r="Y21" s="81"/>
      <c r="Z21" s="81"/>
      <c r="AA21" s="82"/>
    </row>
    <row r="22" spans="1:44" s="59" customFormat="1" ht="30" customHeight="1">
      <c r="A22" s="1041"/>
      <c r="B22" s="1024"/>
      <c r="C22" s="1042"/>
      <c r="D22" s="1017"/>
      <c r="E22" s="1006"/>
      <c r="F22" s="88"/>
      <c r="G22" s="427">
        <v>42222.502083333333</v>
      </c>
      <c r="H22" s="427">
        <v>42222.591666666667</v>
      </c>
      <c r="I22" s="88"/>
      <c r="J22" s="88"/>
      <c r="K22" s="40"/>
      <c r="L22" s="41">
        <f t="shared" si="4"/>
        <v>8.9583333334303461E-2</v>
      </c>
      <c r="M22" s="41">
        <f t="shared" si="5"/>
        <v>0</v>
      </c>
      <c r="N22" s="41">
        <f t="shared" si="6"/>
        <v>0</v>
      </c>
      <c r="O22" s="41">
        <f t="shared" si="7"/>
        <v>0</v>
      </c>
      <c r="P22" s="88"/>
      <c r="Q22" s="88"/>
      <c r="R22" s="88"/>
      <c r="S22" s="421" t="s">
        <v>129</v>
      </c>
      <c r="T22" s="805" t="s">
        <v>836</v>
      </c>
      <c r="U22" s="89"/>
      <c r="V22" s="80"/>
      <c r="W22" s="81"/>
      <c r="X22" s="81"/>
      <c r="Y22" s="81"/>
      <c r="Z22" s="81"/>
      <c r="AA22" s="82"/>
    </row>
    <row r="23" spans="1:44" s="59" customFormat="1" ht="30" customHeight="1">
      <c r="A23" s="1071"/>
      <c r="B23" s="1087"/>
      <c r="C23" s="1012"/>
      <c r="D23" s="1000"/>
      <c r="E23" s="1002"/>
      <c r="F23" s="88"/>
      <c r="G23" s="427">
        <v>42231.54583333333</v>
      </c>
      <c r="H23" s="427">
        <v>42233.430555555555</v>
      </c>
      <c r="I23" s="88"/>
      <c r="J23" s="88"/>
      <c r="K23" s="40"/>
      <c r="L23" s="41">
        <f t="shared" si="4"/>
        <v>0</v>
      </c>
      <c r="M23" s="41">
        <f t="shared" si="5"/>
        <v>0</v>
      </c>
      <c r="N23" s="41">
        <f t="shared" si="6"/>
        <v>0</v>
      </c>
      <c r="O23" s="41">
        <f t="shared" si="7"/>
        <v>1.8847222222248092</v>
      </c>
      <c r="P23" s="88"/>
      <c r="Q23" s="88"/>
      <c r="R23" s="88"/>
      <c r="S23" s="421" t="s">
        <v>57</v>
      </c>
      <c r="T23" s="805" t="s">
        <v>837</v>
      </c>
      <c r="U23" s="89"/>
      <c r="V23" s="80"/>
      <c r="W23" s="81"/>
      <c r="X23" s="81"/>
      <c r="Y23" s="81"/>
      <c r="Z23" s="81"/>
      <c r="AA23" s="82"/>
    </row>
    <row r="24" spans="1:44" s="69" customFormat="1" ht="30" customHeight="1" thickBot="1">
      <c r="A24" s="429"/>
      <c r="B24" s="60"/>
      <c r="C24" s="430" t="s">
        <v>58</v>
      </c>
      <c r="D24" s="60"/>
      <c r="E24" s="61"/>
      <c r="F24" s="62" t="s">
        <v>54</v>
      </c>
      <c r="G24" s="431"/>
      <c r="H24" s="431"/>
      <c r="I24" s="62" t="s">
        <v>54</v>
      </c>
      <c r="J24" s="62" t="s">
        <v>54</v>
      </c>
      <c r="K24" s="62" t="s">
        <v>54</v>
      </c>
      <c r="L24" s="63">
        <f>SUM(L21:L23)</f>
        <v>0.52916666666715173</v>
      </c>
      <c r="M24" s="63">
        <f>SUM(M21:M23)</f>
        <v>0</v>
      </c>
      <c r="N24" s="63">
        <f>SUM(N21:N23)</f>
        <v>0</v>
      </c>
      <c r="O24" s="63">
        <f>SUM(O21:O23)</f>
        <v>1.8847222222248092</v>
      </c>
      <c r="P24" s="63"/>
      <c r="Q24" s="63"/>
      <c r="R24" s="63"/>
      <c r="S24" s="60"/>
      <c r="T24" s="441"/>
      <c r="U24" s="60"/>
      <c r="V24" s="437">
        <f>$AB$15-((N24*24))</f>
        <v>744</v>
      </c>
      <c r="W24" s="438">
        <v>1210</v>
      </c>
      <c r="X24" s="439">
        <v>334.8</v>
      </c>
      <c r="Y24" s="440">
        <f t="shared" ref="Y24" si="8">W24*X24</f>
        <v>405108</v>
      </c>
      <c r="Z24" s="437">
        <f>(Y24*(V24-L24*24))/V24</f>
        <v>398192.84999999363</v>
      </c>
      <c r="AA24" s="442">
        <f t="shared" ref="AA24" si="9">(Z24/Y24)*100</f>
        <v>98.293010752686598</v>
      </c>
    </row>
    <row r="25" spans="1:44" s="51" customFormat="1" ht="38.25" customHeight="1">
      <c r="A25" s="824">
        <v>4</v>
      </c>
      <c r="B25" s="823" t="s">
        <v>61</v>
      </c>
      <c r="C25" s="831" t="s">
        <v>62</v>
      </c>
      <c r="D25" s="826">
        <v>253.07599999999999</v>
      </c>
      <c r="E25" s="828" t="s">
        <v>53</v>
      </c>
      <c r="F25" s="71" t="s">
        <v>54</v>
      </c>
      <c r="G25" s="427"/>
      <c r="H25" s="427"/>
      <c r="I25" s="83"/>
      <c r="J25" s="83"/>
      <c r="K25" s="83"/>
      <c r="L25" s="72">
        <f>IF(RIGHT(S25)="T",(+H25-G25),0)</f>
        <v>0</v>
      </c>
      <c r="M25" s="72">
        <f>IF(RIGHT(S25)="U",(+H25-G25),0)</f>
        <v>0</v>
      </c>
      <c r="N25" s="72">
        <f>IF(RIGHT(S25)="C",(+H25-G25),0)</f>
        <v>0</v>
      </c>
      <c r="O25" s="72">
        <f>IF(RIGHT(S25)="D",(+H25-G25),0)</f>
        <v>0</v>
      </c>
      <c r="P25" s="94"/>
      <c r="Q25" s="94"/>
      <c r="R25" s="94"/>
      <c r="S25" s="421"/>
      <c r="T25" s="753"/>
      <c r="U25" s="94"/>
      <c r="V25" s="96"/>
      <c r="W25" s="97"/>
      <c r="X25" s="97"/>
      <c r="Y25" s="97"/>
      <c r="Z25" s="97"/>
      <c r="AA25" s="98"/>
      <c r="AB25" s="99"/>
      <c r="AC25" s="49"/>
      <c r="AD25" s="49"/>
      <c r="AE25" s="49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</row>
    <row r="26" spans="1:44" s="69" customFormat="1" ht="30" customHeight="1" thickBot="1">
      <c r="A26" s="429"/>
      <c r="B26" s="60"/>
      <c r="C26" s="430" t="s">
        <v>58</v>
      </c>
      <c r="D26" s="60"/>
      <c r="E26" s="61"/>
      <c r="F26" s="62" t="s">
        <v>54</v>
      </c>
      <c r="G26" s="431"/>
      <c r="H26" s="431"/>
      <c r="I26" s="62" t="s">
        <v>54</v>
      </c>
      <c r="J26" s="62" t="s">
        <v>54</v>
      </c>
      <c r="K26" s="62" t="s">
        <v>54</v>
      </c>
      <c r="L26" s="63">
        <f>SUM(L25:L25)</f>
        <v>0</v>
      </c>
      <c r="M26" s="63">
        <f>SUM(M25:M25)</f>
        <v>0</v>
      </c>
      <c r="N26" s="63">
        <f>SUM(N25:N25)</f>
        <v>0</v>
      </c>
      <c r="O26" s="63">
        <f>SUM(O25:O25)</f>
        <v>0</v>
      </c>
      <c r="P26" s="63"/>
      <c r="Q26" s="63"/>
      <c r="R26" s="63"/>
      <c r="S26" s="60"/>
      <c r="T26" s="441"/>
      <c r="U26" s="60"/>
      <c r="V26" s="433">
        <f>$AB$15-((N26*24))</f>
        <v>744</v>
      </c>
      <c r="W26" s="434">
        <v>1747</v>
      </c>
      <c r="X26" s="100">
        <v>253.07599999999999</v>
      </c>
      <c r="Y26" s="435">
        <f t="shared" ref="Y26" si="10">W26*X26</f>
        <v>442123.772</v>
      </c>
      <c r="Z26" s="433">
        <f>(Y26*(V26-L26*24))/V26</f>
        <v>442123.77199999994</v>
      </c>
      <c r="AA26" s="436">
        <f t="shared" ref="AA26" si="11">(Z26/Y26)*100</f>
        <v>99.999999999999986</v>
      </c>
    </row>
    <row r="27" spans="1:44" s="51" customFormat="1" ht="35.25" customHeight="1">
      <c r="A27" s="997">
        <v>5</v>
      </c>
      <c r="B27" s="989" t="s">
        <v>63</v>
      </c>
      <c r="C27" s="1013" t="s">
        <v>64</v>
      </c>
      <c r="D27" s="999">
        <v>484.6</v>
      </c>
      <c r="E27" s="1001" t="s">
        <v>53</v>
      </c>
      <c r="F27" s="38" t="s">
        <v>54</v>
      </c>
      <c r="G27" s="666"/>
      <c r="H27" s="427"/>
      <c r="I27" s="143"/>
      <c r="J27" s="143"/>
      <c r="K27" s="143"/>
      <c r="L27" s="84"/>
      <c r="M27" s="84"/>
      <c r="N27" s="84"/>
      <c r="O27" s="84"/>
      <c r="P27" s="44"/>
      <c r="Q27" s="44"/>
      <c r="R27" s="44"/>
      <c r="S27" s="421"/>
      <c r="T27" s="422"/>
      <c r="U27" s="44"/>
      <c r="V27" s="109"/>
      <c r="W27" s="110"/>
      <c r="X27" s="567"/>
      <c r="Y27" s="111"/>
      <c r="Z27" s="109"/>
      <c r="AA27" s="112"/>
      <c r="AB27" s="99"/>
      <c r="AC27" s="49"/>
      <c r="AD27" s="49"/>
      <c r="AE27" s="49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</row>
    <row r="28" spans="1:44" s="51" customFormat="1" ht="29.25" customHeight="1">
      <c r="A28" s="1005"/>
      <c r="B28" s="990"/>
      <c r="C28" s="1081"/>
      <c r="D28" s="1017"/>
      <c r="E28" s="1006"/>
      <c r="F28" s="88"/>
      <c r="G28" s="427"/>
      <c r="H28" s="701"/>
      <c r="I28" s="146"/>
      <c r="J28" s="146"/>
      <c r="K28" s="146"/>
      <c r="L28" s="706"/>
      <c r="M28" s="706"/>
      <c r="N28" s="78"/>
      <c r="O28" s="704"/>
      <c r="P28" s="483"/>
      <c r="Q28" s="483"/>
      <c r="R28" s="483"/>
      <c r="S28" s="421"/>
      <c r="T28" s="422"/>
      <c r="U28" s="147"/>
      <c r="V28" s="148"/>
      <c r="W28" s="149"/>
      <c r="X28" s="694"/>
      <c r="Y28" s="150"/>
      <c r="Z28" s="148"/>
      <c r="AA28" s="251"/>
      <c r="AB28" s="99"/>
      <c r="AC28" s="49"/>
      <c r="AD28" s="49"/>
      <c r="AE28" s="49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</row>
    <row r="29" spans="1:44" s="51" customFormat="1" ht="36" customHeight="1">
      <c r="A29" s="998"/>
      <c r="B29" s="996"/>
      <c r="C29" s="1014"/>
      <c r="D29" s="1000"/>
      <c r="E29" s="1002"/>
      <c r="F29" s="88"/>
      <c r="G29" s="427"/>
      <c r="H29" s="427"/>
      <c r="I29" s="40"/>
      <c r="J29" s="40"/>
      <c r="K29" s="40"/>
      <c r="L29" s="41"/>
      <c r="M29" s="41"/>
      <c r="N29" s="41"/>
      <c r="O29" s="41"/>
      <c r="P29" s="42"/>
      <c r="Q29" s="42"/>
      <c r="R29" s="42"/>
      <c r="S29" s="421"/>
      <c r="T29" s="422"/>
      <c r="U29" s="42"/>
      <c r="V29" s="198"/>
      <c r="W29" s="688"/>
      <c r="X29" s="681"/>
      <c r="Y29" s="200"/>
      <c r="Z29" s="198"/>
      <c r="AA29" s="472"/>
      <c r="AB29" s="99"/>
      <c r="AC29" s="49"/>
      <c r="AD29" s="49"/>
      <c r="AE29" s="49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</row>
    <row r="30" spans="1:44" s="69" customFormat="1" ht="30" customHeight="1" thickBot="1">
      <c r="A30" s="429"/>
      <c r="B30" s="60"/>
      <c r="C30" s="430" t="s">
        <v>58</v>
      </c>
      <c r="D30" s="60"/>
      <c r="E30" s="61"/>
      <c r="F30" s="62" t="s">
        <v>54</v>
      </c>
      <c r="G30" s="431"/>
      <c r="H30" s="431"/>
      <c r="I30" s="62" t="s">
        <v>54</v>
      </c>
      <c r="J30" s="62" t="s">
        <v>54</v>
      </c>
      <c r="K30" s="62" t="s">
        <v>54</v>
      </c>
      <c r="L30" s="63">
        <f>SUM(L27:L29)</f>
        <v>0</v>
      </c>
      <c r="M30" s="63">
        <f>SUM(M27:M29)</f>
        <v>0</v>
      </c>
      <c r="N30" s="63">
        <f>SUM(N27:N29)</f>
        <v>0</v>
      </c>
      <c r="O30" s="63">
        <f>SUM(O27:O29)</f>
        <v>0</v>
      </c>
      <c r="P30" s="63"/>
      <c r="Q30" s="63"/>
      <c r="R30" s="63"/>
      <c r="S30" s="60"/>
      <c r="T30" s="441"/>
      <c r="U30" s="60"/>
      <c r="V30" s="433">
        <f>$AB$15-((N30*24))</f>
        <v>744</v>
      </c>
      <c r="W30" s="434">
        <v>1070</v>
      </c>
      <c r="X30" s="100">
        <v>484.6</v>
      </c>
      <c r="Y30" s="435">
        <f t="shared" ref="Y30" si="12">W30*X30</f>
        <v>518522</v>
      </c>
      <c r="Z30" s="433">
        <f>(Y30*(V30-L30*24))/V30</f>
        <v>518522</v>
      </c>
      <c r="AA30" s="442">
        <f t="shared" ref="AA30" si="13">(Z30/Y30)*100</f>
        <v>100</v>
      </c>
    </row>
    <row r="31" spans="1:44" s="51" customFormat="1" ht="30" customHeight="1">
      <c r="A31" s="1108">
        <v>6</v>
      </c>
      <c r="B31" s="996" t="s">
        <v>65</v>
      </c>
      <c r="C31" s="1106" t="s">
        <v>66</v>
      </c>
      <c r="D31" s="1085">
        <v>355.00799999999998</v>
      </c>
      <c r="E31" s="1047" t="s">
        <v>53</v>
      </c>
      <c r="F31" s="38" t="s">
        <v>54</v>
      </c>
      <c r="G31" s="427"/>
      <c r="H31" s="427"/>
      <c r="I31" s="108"/>
      <c r="J31" s="108"/>
      <c r="K31" s="108"/>
      <c r="L31" s="78">
        <f>IF(RIGHT(S31)="T",(+H31-G31),0)</f>
        <v>0</v>
      </c>
      <c r="M31" s="78">
        <f>IF(RIGHT(S31)="U",(+H31-G31),0)</f>
        <v>0</v>
      </c>
      <c r="N31" s="78">
        <f>IF(RIGHT(S31)="C",(+H31-G31),0)</f>
        <v>0</v>
      </c>
      <c r="O31" s="78">
        <f>IF(RIGHT(S31)="D",(+H31-G31),0)</f>
        <v>0</v>
      </c>
      <c r="P31" s="44"/>
      <c r="Q31" s="44"/>
      <c r="R31" s="44"/>
      <c r="S31" s="421"/>
      <c r="T31" s="753"/>
      <c r="U31" s="44"/>
      <c r="V31" s="192"/>
      <c r="W31" s="45"/>
      <c r="X31" s="607"/>
      <c r="Y31" s="46"/>
      <c r="Z31" s="47"/>
      <c r="AA31" s="48"/>
      <c r="AB31" s="99"/>
      <c r="AC31" s="49"/>
      <c r="AD31" s="49"/>
      <c r="AE31" s="49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</row>
    <row r="32" spans="1:44" s="59" customFormat="1" ht="30" customHeight="1">
      <c r="A32" s="1109"/>
      <c r="B32" s="1009"/>
      <c r="C32" s="1107"/>
      <c r="D32" s="1086"/>
      <c r="E32" s="1048"/>
      <c r="F32" s="52" t="s">
        <v>54</v>
      </c>
      <c r="G32" s="427"/>
      <c r="H32" s="427"/>
      <c r="I32" s="52" t="s">
        <v>54</v>
      </c>
      <c r="J32" s="52" t="s">
        <v>54</v>
      </c>
      <c r="K32" s="52" t="s">
        <v>54</v>
      </c>
      <c r="L32" s="41">
        <f>IF(RIGHT(S32)="T",(+H32-G32),0)</f>
        <v>0</v>
      </c>
      <c r="M32" s="41">
        <f>IF(RIGHT(S32)="U",(+H32-G32),0)</f>
        <v>0</v>
      </c>
      <c r="N32" s="41">
        <f>IF(RIGHT(S32)="C",(+H32-G32),0)</f>
        <v>0</v>
      </c>
      <c r="O32" s="41">
        <f>IF(RIGHT(S32)="D",(+H32-G32),0)</f>
        <v>0</v>
      </c>
      <c r="P32" s="52" t="s">
        <v>54</v>
      </c>
      <c r="Q32" s="52" t="s">
        <v>54</v>
      </c>
      <c r="R32" s="52" t="s">
        <v>54</v>
      </c>
      <c r="S32" s="421"/>
      <c r="T32" s="753"/>
      <c r="U32" s="55"/>
      <c r="V32" s="80"/>
      <c r="W32" s="81"/>
      <c r="X32" s="81"/>
      <c r="Y32" s="81"/>
      <c r="Z32" s="81"/>
      <c r="AA32" s="82"/>
    </row>
    <row r="33" spans="1:44" s="59" customFormat="1" ht="30" customHeight="1">
      <c r="A33" s="872"/>
      <c r="B33" s="236"/>
      <c r="C33" s="873"/>
      <c r="D33" s="841"/>
      <c r="E33" s="755"/>
      <c r="F33" s="88"/>
      <c r="G33" s="427"/>
      <c r="H33" s="427"/>
      <c r="I33" s="52" t="s">
        <v>54</v>
      </c>
      <c r="J33" s="52" t="s">
        <v>54</v>
      </c>
      <c r="K33" s="52" t="s">
        <v>54</v>
      </c>
      <c r="L33" s="41">
        <f>IF(RIGHT(S33)="T",(+H33-G33),0)</f>
        <v>0</v>
      </c>
      <c r="M33" s="41">
        <f>IF(RIGHT(S33)="U",(+H33-G33),0)</f>
        <v>0</v>
      </c>
      <c r="N33" s="41">
        <f>IF(RIGHT(S33)="C",(+H33-G33),0)</f>
        <v>0</v>
      </c>
      <c r="O33" s="41">
        <f>IF(RIGHT(S33)="D",(+H33-G33),0)</f>
        <v>0</v>
      </c>
      <c r="P33" s="52" t="s">
        <v>54</v>
      </c>
      <c r="Q33" s="52" t="s">
        <v>54</v>
      </c>
      <c r="R33" s="52" t="s">
        <v>54</v>
      </c>
      <c r="S33" s="421"/>
      <c r="T33" s="753"/>
      <c r="U33" s="55"/>
      <c r="V33" s="80"/>
      <c r="W33" s="81"/>
      <c r="X33" s="81"/>
      <c r="Y33" s="81"/>
      <c r="Z33" s="81"/>
      <c r="AA33" s="82"/>
    </row>
    <row r="34" spans="1:44" s="69" customFormat="1" ht="30" customHeight="1" thickBot="1">
      <c r="A34" s="429"/>
      <c r="B34" s="60"/>
      <c r="C34" s="430" t="s">
        <v>58</v>
      </c>
      <c r="D34" s="60"/>
      <c r="E34" s="61"/>
      <c r="F34" s="62" t="s">
        <v>54</v>
      </c>
      <c r="G34" s="431"/>
      <c r="H34" s="431"/>
      <c r="I34" s="62" t="s">
        <v>54</v>
      </c>
      <c r="J34" s="62" t="s">
        <v>54</v>
      </c>
      <c r="K34" s="62" t="s">
        <v>54</v>
      </c>
      <c r="L34" s="63">
        <f>SUM(L31:L33)</f>
        <v>0</v>
      </c>
      <c r="M34" s="63">
        <f>SUM(M31:M33)</f>
        <v>0</v>
      </c>
      <c r="N34" s="63">
        <f>SUM(N31:N33)</f>
        <v>0</v>
      </c>
      <c r="O34" s="63">
        <f>SUM(O31:O33)</f>
        <v>0</v>
      </c>
      <c r="P34" s="63"/>
      <c r="Q34" s="63"/>
      <c r="R34" s="499"/>
      <c r="S34" s="215"/>
      <c r="T34" s="707"/>
      <c r="U34" s="215"/>
      <c r="V34" s="218">
        <f>$AB$15-((N34*24))</f>
        <v>744</v>
      </c>
      <c r="W34" s="219">
        <v>1067</v>
      </c>
      <c r="X34" s="220">
        <v>355.00799999999998</v>
      </c>
      <c r="Y34" s="221">
        <f t="shared" ref="Y34" si="14">W34*X34</f>
        <v>378793.53599999996</v>
      </c>
      <c r="Z34" s="218">
        <f>(Y34*(V34-L34*24))/V34</f>
        <v>378793.53599999996</v>
      </c>
      <c r="AA34" s="502">
        <f t="shared" ref="AA34" si="15">(Z34/Y34)*100</f>
        <v>100</v>
      </c>
    </row>
    <row r="35" spans="1:44" s="51" customFormat="1" ht="27.75" customHeight="1">
      <c r="A35" s="997">
        <v>7</v>
      </c>
      <c r="B35" s="989" t="s">
        <v>67</v>
      </c>
      <c r="C35" s="1013" t="s">
        <v>68</v>
      </c>
      <c r="D35" s="999">
        <v>318.91899999999998</v>
      </c>
      <c r="E35" s="1001" t="s">
        <v>53</v>
      </c>
      <c r="F35" s="71" t="s">
        <v>54</v>
      </c>
      <c r="G35" s="427"/>
      <c r="H35" s="427"/>
      <c r="I35" s="83"/>
      <c r="J35" s="83"/>
      <c r="K35" s="83"/>
      <c r="L35" s="78">
        <f t="shared" ref="L35:L36" si="16">IF(RIGHT(S35)="T",(+H35-G35),0)</f>
        <v>0</v>
      </c>
      <c r="M35" s="78">
        <f t="shared" ref="M35:M36" si="17">IF(RIGHT(S35)="U",(+H35-G35),0)</f>
        <v>0</v>
      </c>
      <c r="N35" s="78">
        <f t="shared" ref="N35:N36" si="18">IF(RIGHT(S35)="C",(+H35-G35),0)</f>
        <v>0</v>
      </c>
      <c r="O35" s="78">
        <f t="shared" ref="O35:O36" si="19">IF(RIGHT(S35)="D",(+H35-G35),0)</f>
        <v>0</v>
      </c>
      <c r="P35" s="94"/>
      <c r="Q35" s="94"/>
      <c r="R35" s="147"/>
      <c r="S35" s="708"/>
      <c r="T35" s="709"/>
      <c r="U35" s="147"/>
      <c r="V35" s="710"/>
      <c r="W35" s="710"/>
      <c r="X35" s="710"/>
      <c r="Y35" s="710"/>
      <c r="Z35" s="710"/>
      <c r="AA35" s="710"/>
      <c r="AB35" s="99"/>
      <c r="AC35" s="49"/>
      <c r="AD35" s="49"/>
      <c r="AE35" s="49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</row>
    <row r="36" spans="1:44" s="51" customFormat="1" ht="30" customHeight="1">
      <c r="A36" s="998"/>
      <c r="B36" s="996"/>
      <c r="C36" s="1014"/>
      <c r="D36" s="1000"/>
      <c r="E36" s="1002"/>
      <c r="F36" s="88"/>
      <c r="G36" s="427"/>
      <c r="H36" s="427"/>
      <c r="I36" s="40"/>
      <c r="J36" s="40"/>
      <c r="K36" s="40"/>
      <c r="L36" s="78">
        <f t="shared" si="16"/>
        <v>0</v>
      </c>
      <c r="M36" s="78">
        <f t="shared" si="17"/>
        <v>0</v>
      </c>
      <c r="N36" s="78">
        <f t="shared" si="18"/>
        <v>0</v>
      </c>
      <c r="O36" s="78">
        <f t="shared" si="19"/>
        <v>0</v>
      </c>
      <c r="P36" s="42"/>
      <c r="Q36" s="42"/>
      <c r="R36" s="147"/>
      <c r="S36" s="708"/>
      <c r="T36" s="709"/>
      <c r="U36" s="147"/>
      <c r="V36" s="710"/>
      <c r="W36" s="710"/>
      <c r="X36" s="710"/>
      <c r="Y36" s="710"/>
      <c r="Z36" s="710"/>
      <c r="AA36" s="710"/>
      <c r="AB36" s="99"/>
      <c r="AC36" s="49"/>
      <c r="AD36" s="49"/>
      <c r="AE36" s="49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</row>
    <row r="37" spans="1:44" s="69" customFormat="1" ht="30" customHeight="1" thickBot="1">
      <c r="A37" s="429"/>
      <c r="B37" s="60"/>
      <c r="C37" s="430" t="s">
        <v>58</v>
      </c>
      <c r="D37" s="60"/>
      <c r="E37" s="61"/>
      <c r="F37" s="62" t="s">
        <v>54</v>
      </c>
      <c r="G37" s="431"/>
      <c r="H37" s="431"/>
      <c r="I37" s="62" t="s">
        <v>54</v>
      </c>
      <c r="J37" s="62" t="s">
        <v>54</v>
      </c>
      <c r="K37" s="62" t="s">
        <v>54</v>
      </c>
      <c r="L37" s="63">
        <f>SUM(L35:L36)</f>
        <v>0</v>
      </c>
      <c r="M37" s="63">
        <f>SUM(M35:M36)</f>
        <v>0</v>
      </c>
      <c r="N37" s="63">
        <f>SUM(N35:N36)</f>
        <v>0</v>
      </c>
      <c r="O37" s="63">
        <f>SUM(O35:O36)</f>
        <v>0</v>
      </c>
      <c r="P37" s="63"/>
      <c r="Q37" s="63"/>
      <c r="R37" s="63"/>
      <c r="S37" s="60"/>
      <c r="T37" s="441"/>
      <c r="U37" s="60"/>
      <c r="V37" s="433">
        <f>$AB$15-((N37*24))</f>
        <v>744</v>
      </c>
      <c r="W37" s="434">
        <v>1374</v>
      </c>
      <c r="X37" s="100">
        <v>318.91899999999998</v>
      </c>
      <c r="Y37" s="435">
        <f t="shared" ref="Y37" si="20">W37*X37</f>
        <v>438194.70599999995</v>
      </c>
      <c r="Z37" s="433">
        <f>(Y37*(V37-L37*24))/V37</f>
        <v>438194.70599999989</v>
      </c>
      <c r="AA37" s="442">
        <f t="shared" ref="AA37" si="21">(Z37/Y37)*100</f>
        <v>99.999999999999986</v>
      </c>
    </row>
    <row r="38" spans="1:44" s="69" customFormat="1" ht="38.25">
      <c r="A38" s="1015">
        <v>8</v>
      </c>
      <c r="B38" s="989" t="s">
        <v>807</v>
      </c>
      <c r="C38" s="1013" t="s">
        <v>808</v>
      </c>
      <c r="D38" s="1136">
        <v>251.613</v>
      </c>
      <c r="E38" s="1001" t="s">
        <v>53</v>
      </c>
      <c r="F38" s="38" t="s">
        <v>54</v>
      </c>
      <c r="G38" s="427">
        <v>42225.552083333336</v>
      </c>
      <c r="H38" s="427">
        <v>42225.794444444444</v>
      </c>
      <c r="I38" s="143"/>
      <c r="J38" s="143"/>
      <c r="K38" s="143"/>
      <c r="L38" s="78">
        <f t="shared" ref="L38:L39" si="22">IF(RIGHT(S38)="T",(+H38-G38),0)</f>
        <v>0</v>
      </c>
      <c r="M38" s="78">
        <f t="shared" ref="M38:M39" si="23">IF(RIGHT(S38)="U",(+H38-G38),0)</f>
        <v>0.24236111110803904</v>
      </c>
      <c r="N38" s="78">
        <f t="shared" ref="N38:N39" si="24">IF(RIGHT(S38)="C",(+H38-G38),0)</f>
        <v>0</v>
      </c>
      <c r="O38" s="78">
        <f t="shared" ref="O38:O39" si="25">IF(RIGHT(S38)="D",(+H38-G38),0)</f>
        <v>0</v>
      </c>
      <c r="P38" s="44"/>
      <c r="Q38" s="44"/>
      <c r="R38" s="147"/>
      <c r="S38" s="421" t="s">
        <v>78</v>
      </c>
      <c r="T38" s="805" t="s">
        <v>838</v>
      </c>
      <c r="U38" s="147"/>
      <c r="V38" s="710"/>
      <c r="W38" s="710"/>
      <c r="X38" s="710"/>
      <c r="Y38" s="710"/>
      <c r="Z38" s="710"/>
      <c r="AA38" s="710"/>
    </row>
    <row r="39" spans="1:44" s="69" customFormat="1" ht="30" customHeight="1" thickBot="1">
      <c r="A39" s="1016"/>
      <c r="B39" s="990"/>
      <c r="C39" s="1081"/>
      <c r="D39" s="1079"/>
      <c r="E39" s="1006"/>
      <c r="F39" s="77" t="s">
        <v>54</v>
      </c>
      <c r="G39" s="427">
        <v>42243.520833333336</v>
      </c>
      <c r="H39" s="427">
        <v>42243.850694444445</v>
      </c>
      <c r="I39" s="146"/>
      <c r="J39" s="146"/>
      <c r="K39" s="146"/>
      <c r="L39" s="78">
        <f t="shared" si="22"/>
        <v>0</v>
      </c>
      <c r="M39" s="78">
        <f t="shared" si="23"/>
        <v>0</v>
      </c>
      <c r="N39" s="78">
        <f t="shared" si="24"/>
        <v>0</v>
      </c>
      <c r="O39" s="78">
        <f t="shared" si="25"/>
        <v>0.32986111110949423</v>
      </c>
      <c r="P39" s="147"/>
      <c r="Q39" s="147"/>
      <c r="R39" s="147"/>
      <c r="S39" s="421" t="s">
        <v>142</v>
      </c>
      <c r="T39" s="805" t="s">
        <v>839</v>
      </c>
      <c r="U39" s="147"/>
      <c r="V39" s="710"/>
      <c r="W39" s="710"/>
      <c r="X39" s="710"/>
      <c r="Y39" s="710"/>
      <c r="Z39" s="710"/>
      <c r="AA39" s="710"/>
    </row>
    <row r="40" spans="1:44" s="69" customFormat="1" ht="30" customHeight="1" thickBot="1">
      <c r="A40" s="429"/>
      <c r="B40" s="392"/>
      <c r="C40" s="430" t="s">
        <v>58</v>
      </c>
      <c r="D40" s="60"/>
      <c r="E40" s="61"/>
      <c r="F40" s="62" t="s">
        <v>54</v>
      </c>
      <c r="G40" s="431"/>
      <c r="H40" s="431"/>
      <c r="I40" s="62" t="s">
        <v>54</v>
      </c>
      <c r="J40" s="62" t="s">
        <v>54</v>
      </c>
      <c r="K40" s="62" t="s">
        <v>54</v>
      </c>
      <c r="L40" s="63">
        <f>SUM(L38:L39)</f>
        <v>0</v>
      </c>
      <c r="M40" s="63">
        <f>SUM(M38:M39)</f>
        <v>0.24236111110803904</v>
      </c>
      <c r="N40" s="63">
        <f>SUM(N38:N39)</f>
        <v>0</v>
      </c>
      <c r="O40" s="63">
        <f>SUM(O38:O39)</f>
        <v>0.32986111110949423</v>
      </c>
      <c r="P40" s="63"/>
      <c r="Q40" s="63"/>
      <c r="R40" s="63"/>
      <c r="S40" s="60"/>
      <c r="T40" s="441"/>
      <c r="U40" s="60"/>
      <c r="V40" s="64">
        <f>$AB$15-((N40*24))</f>
        <v>744</v>
      </c>
      <c r="W40" s="65">
        <v>1019</v>
      </c>
      <c r="X40" s="66">
        <v>251.613</v>
      </c>
      <c r="Y40" s="67">
        <f>W40*X40</f>
        <v>256393.647</v>
      </c>
      <c r="Z40" s="64">
        <f>(Y40*(V40-L40*24))/V40</f>
        <v>256393.647</v>
      </c>
      <c r="AA40" s="638">
        <f>(Z40/Y40)*100</f>
        <v>100</v>
      </c>
    </row>
    <row r="41" spans="1:44" s="69" customFormat="1" ht="30" customHeight="1">
      <c r="A41" s="1015">
        <v>9</v>
      </c>
      <c r="B41" s="989" t="s">
        <v>807</v>
      </c>
      <c r="C41" s="1013" t="s">
        <v>990</v>
      </c>
      <c r="D41" s="1136">
        <v>271.57100000000003</v>
      </c>
      <c r="E41" s="1001" t="s">
        <v>53</v>
      </c>
      <c r="F41" s="38" t="s">
        <v>54</v>
      </c>
      <c r="G41" s="427"/>
      <c r="H41" s="427"/>
      <c r="I41" s="143"/>
      <c r="J41" s="143"/>
      <c r="K41" s="143"/>
      <c r="L41" s="78">
        <f t="shared" ref="L41:L42" si="26">IF(RIGHT(S41)="T",(+H41-G41),0)</f>
        <v>0</v>
      </c>
      <c r="M41" s="78">
        <f t="shared" ref="M41:M42" si="27">IF(RIGHT(S41)="U",(+H41-G41),0)</f>
        <v>0</v>
      </c>
      <c r="N41" s="78">
        <f t="shared" ref="N41:N42" si="28">IF(RIGHT(S41)="C",(+H41-G41),0)</f>
        <v>0</v>
      </c>
      <c r="O41" s="78">
        <f t="shared" ref="O41:O42" si="29">IF(RIGHT(S41)="D",(+H41-G41),0)</f>
        <v>0</v>
      </c>
      <c r="P41" s="44"/>
      <c r="Q41" s="44"/>
      <c r="R41" s="147"/>
      <c r="S41" s="421"/>
      <c r="T41" s="805"/>
      <c r="U41" s="147"/>
      <c r="V41" s="710"/>
      <c r="W41" s="710"/>
      <c r="X41" s="710"/>
      <c r="Y41" s="710"/>
      <c r="Z41" s="710"/>
      <c r="AA41" s="710"/>
    </row>
    <row r="42" spans="1:44" s="69" customFormat="1" ht="30" customHeight="1" thickBot="1">
      <c r="A42" s="1016"/>
      <c r="B42" s="990"/>
      <c r="C42" s="1081"/>
      <c r="D42" s="1079"/>
      <c r="E42" s="1006"/>
      <c r="F42" s="77" t="s">
        <v>54</v>
      </c>
      <c r="G42" s="427"/>
      <c r="H42" s="427"/>
      <c r="I42" s="146"/>
      <c r="J42" s="146"/>
      <c r="K42" s="146"/>
      <c r="L42" s="78">
        <f t="shared" si="26"/>
        <v>0</v>
      </c>
      <c r="M42" s="78">
        <f t="shared" si="27"/>
        <v>0</v>
      </c>
      <c r="N42" s="78">
        <f t="shared" si="28"/>
        <v>0</v>
      </c>
      <c r="O42" s="78">
        <f t="shared" si="29"/>
        <v>0</v>
      </c>
      <c r="P42" s="147"/>
      <c r="Q42" s="147"/>
      <c r="R42" s="147"/>
      <c r="S42" s="421"/>
      <c r="T42" s="805"/>
      <c r="U42" s="147"/>
      <c r="V42" s="710"/>
      <c r="W42" s="710"/>
      <c r="X42" s="710"/>
      <c r="Y42" s="710"/>
      <c r="Z42" s="710"/>
      <c r="AA42" s="710"/>
    </row>
    <row r="43" spans="1:44" s="69" customFormat="1" ht="30" customHeight="1" thickBot="1">
      <c r="A43" s="429"/>
      <c r="B43" s="392"/>
      <c r="C43" s="430" t="s">
        <v>58</v>
      </c>
      <c r="D43" s="60"/>
      <c r="E43" s="61"/>
      <c r="F43" s="62" t="s">
        <v>54</v>
      </c>
      <c r="G43" s="431"/>
      <c r="H43" s="431"/>
      <c r="I43" s="62" t="s">
        <v>54</v>
      </c>
      <c r="J43" s="62" t="s">
        <v>54</v>
      </c>
      <c r="K43" s="62" t="s">
        <v>54</v>
      </c>
      <c r="L43" s="63">
        <f>SUM(L41:L42)</f>
        <v>0</v>
      </c>
      <c r="M43" s="63">
        <f>SUM(M41:M42)</f>
        <v>0</v>
      </c>
      <c r="N43" s="63">
        <f>SUM(N41:N42)</f>
        <v>0</v>
      </c>
      <c r="O43" s="63">
        <f>SUM(O41:O42)</f>
        <v>0</v>
      </c>
      <c r="P43" s="63"/>
      <c r="Q43" s="63"/>
      <c r="R43" s="63"/>
      <c r="S43" s="60"/>
      <c r="T43" s="441"/>
      <c r="U43" s="60"/>
      <c r="V43" s="64">
        <f>$AB$15-((N43*24))</f>
        <v>744</v>
      </c>
      <c r="W43" s="65">
        <v>1155</v>
      </c>
      <c r="X43" s="66">
        <v>271.57100000000003</v>
      </c>
      <c r="Y43" s="67">
        <f>W43*X43</f>
        <v>313664.505</v>
      </c>
      <c r="Z43" s="64">
        <f>(Y43*(V43-L43*24))/V43</f>
        <v>313664.505</v>
      </c>
      <c r="AA43" s="638">
        <f>(Z43/Y43)*100</f>
        <v>100</v>
      </c>
    </row>
    <row r="44" spans="1:44" s="20" customFormat="1" ht="30" customHeight="1" thickBot="1">
      <c r="A44" s="118" t="s">
        <v>69</v>
      </c>
      <c r="B44" s="119"/>
      <c r="C44" s="120" t="s">
        <v>70</v>
      </c>
      <c r="D44" s="121"/>
      <c r="E44" s="582"/>
      <c r="F44" s="122" t="s">
        <v>54</v>
      </c>
      <c r="G44" s="636"/>
      <c r="H44" s="636"/>
      <c r="I44" s="123"/>
      <c r="J44" s="123"/>
      <c r="K44" s="123"/>
      <c r="L44" s="124"/>
      <c r="M44" s="123"/>
      <c r="N44" s="123"/>
      <c r="O44" s="123"/>
      <c r="P44" s="123"/>
      <c r="Q44" s="123"/>
      <c r="R44" s="123"/>
      <c r="S44" s="636"/>
      <c r="T44" s="637"/>
      <c r="U44" s="123"/>
      <c r="V44" s="121"/>
      <c r="W44" s="121"/>
      <c r="X44" s="121"/>
      <c r="Y44" s="121"/>
      <c r="Z44" s="121"/>
      <c r="AA44" s="121"/>
      <c r="AB44" s="18"/>
      <c r="AC44" s="125"/>
      <c r="AD44" s="125"/>
      <c r="AE44" s="125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</row>
    <row r="45" spans="1:44" s="127" customFormat="1" ht="30" customHeight="1" thickBot="1">
      <c r="A45" s="1043">
        <v>1</v>
      </c>
      <c r="B45" s="1023" t="s">
        <v>71</v>
      </c>
      <c r="C45" s="1011" t="s">
        <v>72</v>
      </c>
      <c r="D45" s="999">
        <v>29.981999999999999</v>
      </c>
      <c r="E45" s="1001" t="s">
        <v>53</v>
      </c>
      <c r="F45" s="71" t="s">
        <v>54</v>
      </c>
      <c r="G45" s="39"/>
      <c r="H45" s="39"/>
      <c r="I45" s="71" t="s">
        <v>54</v>
      </c>
      <c r="J45" s="71" t="s">
        <v>54</v>
      </c>
      <c r="K45" s="92"/>
      <c r="L45" s="72">
        <f>IF(RIGHT(S45)="T",(+H45-G45),0)</f>
        <v>0</v>
      </c>
      <c r="M45" s="72">
        <f>IF(RIGHT(S45)="U",(+H45-G45),0)</f>
        <v>0</v>
      </c>
      <c r="N45" s="72">
        <f>IF(RIGHT(S45)="C",(+H45-G45),0)</f>
        <v>0</v>
      </c>
      <c r="O45" s="72">
        <f>IF(RIGHT(S45)="D",(+H45-G45),0)</f>
        <v>0</v>
      </c>
      <c r="P45" s="71" t="s">
        <v>54</v>
      </c>
      <c r="Q45" s="71" t="s">
        <v>54</v>
      </c>
      <c r="R45" s="71" t="s">
        <v>54</v>
      </c>
      <c r="S45" s="43"/>
      <c r="T45" s="399"/>
      <c r="U45" s="126"/>
      <c r="V45" s="85"/>
      <c r="W45" s="86"/>
      <c r="X45" s="86"/>
      <c r="Y45" s="86"/>
      <c r="Z45" s="86"/>
      <c r="AA45" s="87"/>
    </row>
    <row r="46" spans="1:44" s="127" customFormat="1" ht="30" customHeight="1">
      <c r="A46" s="1071"/>
      <c r="B46" s="1087"/>
      <c r="C46" s="1012"/>
      <c r="D46" s="1000"/>
      <c r="E46" s="1002"/>
      <c r="F46" s="88"/>
      <c r="G46" s="53"/>
      <c r="H46" s="53"/>
      <c r="I46" s="88"/>
      <c r="J46" s="88"/>
      <c r="K46" s="585"/>
      <c r="L46" s="72">
        <f>IF(RIGHT(S46)="T",(+H46-G46),0)</f>
        <v>0</v>
      </c>
      <c r="M46" s="72">
        <f>IF(RIGHT(S46)="U",(+H46-G46),0)</f>
        <v>0</v>
      </c>
      <c r="N46" s="72">
        <f>IF(RIGHT(S46)="C",(+H46-G46),0)</f>
        <v>0</v>
      </c>
      <c r="O46" s="72">
        <f>IF(RIGHT(S46)="D",(+H46-G46),0)</f>
        <v>0</v>
      </c>
      <c r="P46" s="88"/>
      <c r="Q46" s="88"/>
      <c r="R46" s="88"/>
      <c r="S46" s="54"/>
      <c r="T46" s="398"/>
      <c r="U46" s="128"/>
      <c r="V46" s="80"/>
      <c r="W46" s="81"/>
      <c r="X46" s="81"/>
      <c r="Y46" s="81"/>
      <c r="Z46" s="81"/>
      <c r="AA46" s="82"/>
    </row>
    <row r="47" spans="1:44" s="130" customFormat="1" ht="30" customHeight="1" thickBot="1">
      <c r="A47" s="429"/>
      <c r="B47" s="60"/>
      <c r="C47" s="430" t="s">
        <v>58</v>
      </c>
      <c r="D47" s="60"/>
      <c r="E47" s="61"/>
      <c r="F47" s="62" t="s">
        <v>54</v>
      </c>
      <c r="G47" s="431"/>
      <c r="H47" s="431"/>
      <c r="I47" s="62" t="s">
        <v>54</v>
      </c>
      <c r="J47" s="62" t="s">
        <v>54</v>
      </c>
      <c r="K47" s="129"/>
      <c r="L47" s="63">
        <f>SUM(L45:L46)</f>
        <v>0</v>
      </c>
      <c r="M47" s="63">
        <f t="shared" ref="M47:O47" si="30">SUM(M45:M46)</f>
        <v>0</v>
      </c>
      <c r="N47" s="63">
        <f t="shared" si="30"/>
        <v>0</v>
      </c>
      <c r="O47" s="63">
        <f t="shared" si="30"/>
        <v>0</v>
      </c>
      <c r="P47" s="63"/>
      <c r="Q47" s="63"/>
      <c r="R47" s="63"/>
      <c r="S47" s="60"/>
      <c r="T47" s="441"/>
      <c r="U47" s="60"/>
      <c r="V47" s="437">
        <f>$AB$15-((N47*24))</f>
        <v>744</v>
      </c>
      <c r="W47" s="438">
        <v>515</v>
      </c>
      <c r="X47" s="439">
        <v>29.981999999999999</v>
      </c>
      <c r="Y47" s="440">
        <f>W47*X47</f>
        <v>15440.73</v>
      </c>
      <c r="Z47" s="437">
        <f>(Y47*(V47-L47*24))/V47</f>
        <v>15440.73</v>
      </c>
      <c r="AA47" s="436">
        <f>(Z47/Y47)*100</f>
        <v>100</v>
      </c>
    </row>
    <row r="48" spans="1:44" s="51" customFormat="1" ht="30" customHeight="1" thickBot="1">
      <c r="A48" s="997">
        <v>2</v>
      </c>
      <c r="B48" s="989" t="s">
        <v>74</v>
      </c>
      <c r="C48" s="1013" t="s">
        <v>75</v>
      </c>
      <c r="D48" s="999">
        <v>29.981999999999999</v>
      </c>
      <c r="E48" s="1001" t="s">
        <v>53</v>
      </c>
      <c r="F48" s="71" t="s">
        <v>54</v>
      </c>
      <c r="G48" s="53"/>
      <c r="H48" s="53"/>
      <c r="I48" s="83"/>
      <c r="J48" s="83"/>
      <c r="K48" s="83"/>
      <c r="L48" s="72">
        <f>IF(RIGHT(S48)="T",(+H48-G48),0)</f>
        <v>0</v>
      </c>
      <c r="M48" s="72">
        <f>IF(RIGHT(S48)="U",(+H48-G48),0)</f>
        <v>0</v>
      </c>
      <c r="N48" s="72">
        <f>IF(RIGHT(S48)="C",(+H48-G48),0)</f>
        <v>0</v>
      </c>
      <c r="O48" s="72">
        <f>IF(RIGHT(S48)="D",(+H48-G48),0)</f>
        <v>0</v>
      </c>
      <c r="P48" s="94"/>
      <c r="Q48" s="94"/>
      <c r="R48" s="94"/>
      <c r="S48" s="54"/>
      <c r="T48" s="400"/>
      <c r="U48" s="94"/>
      <c r="V48" s="96"/>
      <c r="W48" s="97"/>
      <c r="X48" s="97"/>
      <c r="Y48" s="97"/>
      <c r="Z48" s="97"/>
      <c r="AA48" s="98"/>
      <c r="AC48" s="49"/>
      <c r="AD48" s="49"/>
      <c r="AE48" s="49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</row>
    <row r="49" spans="1:44" s="51" customFormat="1" ht="30" customHeight="1">
      <c r="A49" s="998"/>
      <c r="B49" s="996"/>
      <c r="C49" s="1014"/>
      <c r="D49" s="1000"/>
      <c r="E49" s="1002"/>
      <c r="F49" s="88"/>
      <c r="G49" s="53"/>
      <c r="H49" s="53"/>
      <c r="I49" s="40"/>
      <c r="J49" s="40"/>
      <c r="K49" s="40"/>
      <c r="L49" s="72">
        <f>IF(RIGHT(S49)="T",(+H49-G49),0)</f>
        <v>0</v>
      </c>
      <c r="M49" s="72">
        <f>IF(RIGHT(S49)="U",(+H49-G49),0)</f>
        <v>0</v>
      </c>
      <c r="N49" s="72">
        <f>IF(RIGHT(S49)="C",(+H49-G49),0)</f>
        <v>0</v>
      </c>
      <c r="O49" s="72">
        <f>IF(RIGHT(S49)="D",(+H49-G49),0)</f>
        <v>0</v>
      </c>
      <c r="P49" s="42"/>
      <c r="Q49" s="42"/>
      <c r="R49" s="42"/>
      <c r="S49" s="54"/>
      <c r="T49" s="400"/>
      <c r="U49" s="42"/>
      <c r="V49" s="131"/>
      <c r="W49" s="117"/>
      <c r="X49" s="117"/>
      <c r="Y49" s="117"/>
      <c r="Z49" s="117"/>
      <c r="AA49" s="132"/>
      <c r="AC49" s="49"/>
      <c r="AD49" s="49"/>
      <c r="AE49" s="49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</row>
    <row r="50" spans="1:44" s="130" customFormat="1" ht="30" customHeight="1" thickBot="1">
      <c r="A50" s="429"/>
      <c r="B50" s="60"/>
      <c r="C50" s="430" t="s">
        <v>58</v>
      </c>
      <c r="D50" s="60"/>
      <c r="E50" s="61"/>
      <c r="F50" s="62" t="s">
        <v>54</v>
      </c>
      <c r="G50" s="431"/>
      <c r="H50" s="431"/>
      <c r="I50" s="62" t="s">
        <v>54</v>
      </c>
      <c r="J50" s="62" t="s">
        <v>54</v>
      </c>
      <c r="K50" s="129"/>
      <c r="L50" s="63">
        <f>SUM(L48:L49)</f>
        <v>0</v>
      </c>
      <c r="M50" s="63">
        <f t="shared" ref="M50:R50" si="31">SUM(M48:M49)</f>
        <v>0</v>
      </c>
      <c r="N50" s="63">
        <f t="shared" si="31"/>
        <v>0</v>
      </c>
      <c r="O50" s="63">
        <f>SUM(O48:O49)</f>
        <v>0</v>
      </c>
      <c r="P50" s="63">
        <f t="shared" si="31"/>
        <v>0</v>
      </c>
      <c r="Q50" s="63">
        <f t="shared" si="31"/>
        <v>0</v>
      </c>
      <c r="R50" s="63">
        <f t="shared" si="31"/>
        <v>0</v>
      </c>
      <c r="S50" s="60"/>
      <c r="T50" s="441"/>
      <c r="U50" s="60"/>
      <c r="V50" s="433">
        <f>$AB$15-((N50*24))</f>
        <v>744</v>
      </c>
      <c r="W50" s="434">
        <v>515</v>
      </c>
      <c r="X50" s="100">
        <v>29.981999999999999</v>
      </c>
      <c r="Y50" s="435">
        <f>W50*X50</f>
        <v>15440.73</v>
      </c>
      <c r="Z50" s="433">
        <f>(Y50*(V50-L50*24))/V50</f>
        <v>15440.73</v>
      </c>
      <c r="AA50" s="436">
        <f>(Z50/Y50)*100</f>
        <v>100</v>
      </c>
    </row>
    <row r="51" spans="1:44" s="69" customFormat="1" ht="30" customHeight="1">
      <c r="A51" s="693">
        <v>3</v>
      </c>
      <c r="B51" s="679" t="s">
        <v>76</v>
      </c>
      <c r="C51" s="692" t="s">
        <v>77</v>
      </c>
      <c r="D51" s="695">
        <v>167.2</v>
      </c>
      <c r="E51" s="682" t="s">
        <v>53</v>
      </c>
      <c r="F51" s="133" t="s">
        <v>54</v>
      </c>
      <c r="G51" s="427">
        <v>42226.436805555553</v>
      </c>
      <c r="H51" s="427">
        <v>42226.542361111111</v>
      </c>
      <c r="I51" s="133" t="s">
        <v>54</v>
      </c>
      <c r="J51" s="133" t="s">
        <v>54</v>
      </c>
      <c r="K51" s="133" t="s">
        <v>54</v>
      </c>
      <c r="L51" s="134">
        <f>IF(RIGHT(S51)="T",(+H51-G51),0)</f>
        <v>0.1055555555576575</v>
      </c>
      <c r="M51" s="134">
        <f>IF(RIGHT(S51)="U",(+H51-G51),0)</f>
        <v>0</v>
      </c>
      <c r="N51" s="134">
        <f>IF(RIGHT(S51)="C",(+H51-G51),0)</f>
        <v>0</v>
      </c>
      <c r="O51" s="134">
        <f>IF(RIGHT(S51)="D",(+H51-G51),0)</f>
        <v>0</v>
      </c>
      <c r="P51" s="133" t="s">
        <v>54</v>
      </c>
      <c r="Q51" s="133" t="s">
        <v>54</v>
      </c>
      <c r="R51" s="133" t="s">
        <v>54</v>
      </c>
      <c r="S51" s="421" t="s">
        <v>104</v>
      </c>
      <c r="T51" s="805" t="s">
        <v>840</v>
      </c>
      <c r="U51" s="135"/>
      <c r="V51" s="444"/>
      <c r="W51" s="445"/>
      <c r="X51" s="445"/>
      <c r="Y51" s="445"/>
      <c r="Z51" s="445"/>
      <c r="AA51" s="446"/>
    </row>
    <row r="52" spans="1:44" s="69" customFormat="1" ht="30" customHeight="1" thickBot="1">
      <c r="A52" s="451"/>
      <c r="B52" s="139"/>
      <c r="C52" s="452" t="s">
        <v>58</v>
      </c>
      <c r="D52" s="139"/>
      <c r="E52" s="140"/>
      <c r="F52" s="141" t="s">
        <v>54</v>
      </c>
      <c r="G52" s="453"/>
      <c r="H52" s="453"/>
      <c r="I52" s="141" t="s">
        <v>54</v>
      </c>
      <c r="J52" s="141" t="s">
        <v>54</v>
      </c>
      <c r="K52" s="141" t="s">
        <v>54</v>
      </c>
      <c r="L52" s="142">
        <f>SUM(L51:L51)</f>
        <v>0.1055555555576575</v>
      </c>
      <c r="M52" s="142">
        <f>SUM(M51:M51)</f>
        <v>0</v>
      </c>
      <c r="N52" s="142">
        <f>SUM(N51:N51)</f>
        <v>0</v>
      </c>
      <c r="O52" s="142">
        <f>SUM(O51:O51)</f>
        <v>0</v>
      </c>
      <c r="P52" s="142"/>
      <c r="Q52" s="142"/>
      <c r="R52" s="142"/>
      <c r="S52" s="139"/>
      <c r="T52" s="454"/>
      <c r="U52" s="139"/>
      <c r="V52" s="455">
        <f>$AB$15-((N52*24))</f>
        <v>744</v>
      </c>
      <c r="W52" s="456">
        <v>367</v>
      </c>
      <c r="X52" s="100">
        <v>167.2</v>
      </c>
      <c r="Y52" s="457">
        <f>W52*X52</f>
        <v>61362.399999999994</v>
      </c>
      <c r="Z52" s="458">
        <f>(Y52*(V52-L52*24))/V52</f>
        <v>61153.459928311247</v>
      </c>
      <c r="AA52" s="459">
        <f>(Z52/Y52)*100</f>
        <v>99.659498207878528</v>
      </c>
    </row>
    <row r="53" spans="1:44" s="51" customFormat="1" ht="30" customHeight="1">
      <c r="A53" s="830">
        <v>4</v>
      </c>
      <c r="B53" s="823" t="s">
        <v>79</v>
      </c>
      <c r="C53" s="831" t="s">
        <v>80</v>
      </c>
      <c r="D53" s="826">
        <v>167.2</v>
      </c>
      <c r="E53" s="828" t="s">
        <v>53</v>
      </c>
      <c r="F53" s="38" t="s">
        <v>54</v>
      </c>
      <c r="G53" s="427"/>
      <c r="H53" s="427"/>
      <c r="I53" s="143"/>
      <c r="J53" s="143"/>
      <c r="K53" s="143"/>
      <c r="L53" s="137">
        <f t="shared" ref="L53" si="32">IF(RIGHT(S53)="T",(+H53-G53),0)</f>
        <v>0</v>
      </c>
      <c r="M53" s="137">
        <f t="shared" ref="M53" si="33">IF(RIGHT(S53)="U",(+H53-G53),0)</f>
        <v>0</v>
      </c>
      <c r="N53" s="137">
        <f t="shared" ref="N53" si="34">IF(RIGHT(S53)="C",(+H53-G53),0)</f>
        <v>0</v>
      </c>
      <c r="O53" s="137">
        <f t="shared" ref="O53" si="35">IF(RIGHT(S53)="D",(+H53-G53),0)</f>
        <v>0</v>
      </c>
      <c r="P53" s="44"/>
      <c r="Q53" s="44"/>
      <c r="R53" s="44"/>
      <c r="S53" s="421"/>
      <c r="T53" s="753"/>
      <c r="U53" s="44"/>
      <c r="V53" s="109"/>
      <c r="W53" s="110"/>
      <c r="X53" s="567"/>
      <c r="Y53" s="111"/>
      <c r="Z53" s="109"/>
      <c r="AA53" s="112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</row>
    <row r="54" spans="1:44" s="69" customFormat="1" ht="30" customHeight="1" thickBot="1">
      <c r="A54" s="460"/>
      <c r="B54" s="151"/>
      <c r="C54" s="461" t="s">
        <v>58</v>
      </c>
      <c r="D54" s="151"/>
      <c r="E54" s="584"/>
      <c r="F54" s="136" t="s">
        <v>54</v>
      </c>
      <c r="G54" s="462"/>
      <c r="H54" s="462"/>
      <c r="I54" s="152" t="s">
        <v>54</v>
      </c>
      <c r="J54" s="152" t="s">
        <v>54</v>
      </c>
      <c r="K54" s="152" t="s">
        <v>54</v>
      </c>
      <c r="L54" s="153">
        <f>SUM(L53:L53)</f>
        <v>0</v>
      </c>
      <c r="M54" s="153">
        <f>SUM(M53:M53)</f>
        <v>0</v>
      </c>
      <c r="N54" s="153">
        <f>SUM(N53:N53)</f>
        <v>0</v>
      </c>
      <c r="O54" s="153">
        <f>SUM(O53:O53)</f>
        <v>0</v>
      </c>
      <c r="P54" s="153"/>
      <c r="Q54" s="153"/>
      <c r="R54" s="153"/>
      <c r="S54" s="151"/>
      <c r="T54" s="463"/>
      <c r="U54" s="151"/>
      <c r="V54" s="198">
        <f>$AB$15-((N54*24))</f>
        <v>744</v>
      </c>
      <c r="W54" s="688">
        <v>367</v>
      </c>
      <c r="X54" s="681">
        <v>167.2</v>
      </c>
      <c r="Y54" s="200">
        <f>W54*X54</f>
        <v>61362.399999999994</v>
      </c>
      <c r="Z54" s="198">
        <f>(Y54*(V54-L54*24))/V54</f>
        <v>61362.399999999994</v>
      </c>
      <c r="AA54" s="472">
        <f>(Z54/Y54)*100</f>
        <v>100</v>
      </c>
    </row>
    <row r="55" spans="1:44" s="69" customFormat="1" ht="30" customHeight="1">
      <c r="A55" s="1069">
        <v>5</v>
      </c>
      <c r="B55" s="1023" t="s">
        <v>81</v>
      </c>
      <c r="C55" s="1034" t="s">
        <v>82</v>
      </c>
      <c r="D55" s="999">
        <v>211.43299999999999</v>
      </c>
      <c r="E55" s="1001" t="s">
        <v>53</v>
      </c>
      <c r="F55" s="159" t="s">
        <v>54</v>
      </c>
      <c r="G55" s="941">
        <v>42217.104861111111</v>
      </c>
      <c r="H55" s="427">
        <v>42220.412499999999</v>
      </c>
      <c r="I55" s="280" t="s">
        <v>54</v>
      </c>
      <c r="J55" s="280" t="s">
        <v>54</v>
      </c>
      <c r="K55" s="280" t="s">
        <v>54</v>
      </c>
      <c r="L55" s="84">
        <f>IF(RIGHT(S55)="T",(+H55-G55),0)</f>
        <v>0</v>
      </c>
      <c r="M55" s="84">
        <f>IF(RIGHT(S55)="U",(+H55-G55),0)</f>
        <v>0</v>
      </c>
      <c r="N55" s="84">
        <f>IF(RIGHT(S55)="C",(+H55-G55),0)</f>
        <v>0</v>
      </c>
      <c r="O55" s="84">
        <f>IF(RIGHT(S55)="D",(+H55-G55),0)</f>
        <v>3.3076388888875954</v>
      </c>
      <c r="P55" s="280" t="s">
        <v>54</v>
      </c>
      <c r="Q55" s="280" t="s">
        <v>54</v>
      </c>
      <c r="R55" s="280" t="s">
        <v>54</v>
      </c>
      <c r="S55" s="421" t="s">
        <v>57</v>
      </c>
      <c r="T55" s="805" t="s">
        <v>841</v>
      </c>
      <c r="U55" s="547"/>
      <c r="V55" s="713"/>
      <c r="W55" s="713"/>
      <c r="X55" s="713"/>
      <c r="Y55" s="713"/>
      <c r="Z55" s="713"/>
      <c r="AA55" s="713"/>
    </row>
    <row r="56" spans="1:44" s="69" customFormat="1" ht="30" customHeight="1">
      <c r="A56" s="1070"/>
      <c r="B56" s="1024"/>
      <c r="C56" s="1035"/>
      <c r="D56" s="1017"/>
      <c r="E56" s="1006"/>
      <c r="F56" s="159"/>
      <c r="G56" s="941">
        <v>42228.104861111111</v>
      </c>
      <c r="H56" s="701">
        <v>42230.476388888892</v>
      </c>
      <c r="I56" s="159"/>
      <c r="J56" s="159"/>
      <c r="K56" s="159"/>
      <c r="L56" s="137">
        <f t="shared" ref="L56" si="36">IF(RIGHT(S56)="T",(+H56-G56),0)</f>
        <v>0</v>
      </c>
      <c r="M56" s="137">
        <f t="shared" ref="M56" si="37">IF(RIGHT(S56)="U",(+H56-G56),0)</f>
        <v>0</v>
      </c>
      <c r="N56" s="137">
        <f t="shared" ref="N56" si="38">IF(RIGHT(S56)="C",(+H56-G56),0)</f>
        <v>0</v>
      </c>
      <c r="O56" s="137">
        <f t="shared" ref="O56" si="39">IF(RIGHT(S56)="D",(+H56-G56),0)</f>
        <v>2.3715277777810115</v>
      </c>
      <c r="P56" s="159"/>
      <c r="Q56" s="159"/>
      <c r="R56" s="159"/>
      <c r="S56" s="705" t="s">
        <v>57</v>
      </c>
      <c r="T56" s="805" t="s">
        <v>842</v>
      </c>
      <c r="U56" s="447"/>
      <c r="V56" s="713"/>
      <c r="W56" s="713"/>
      <c r="X56" s="713"/>
      <c r="Y56" s="713"/>
      <c r="Z56" s="713"/>
      <c r="AA56" s="713"/>
    </row>
    <row r="57" spans="1:44" s="69" customFormat="1" ht="30" customHeight="1">
      <c r="A57" s="1070"/>
      <c r="B57" s="1024"/>
      <c r="C57" s="1035"/>
      <c r="D57" s="1017"/>
      <c r="E57" s="1006"/>
      <c r="F57" s="159"/>
      <c r="G57" s="941">
        <v>42231.496527777781</v>
      </c>
      <c r="H57" s="701">
        <v>42231.5</v>
      </c>
      <c r="I57" s="159"/>
      <c r="J57" s="159"/>
      <c r="K57" s="159"/>
      <c r="L57" s="78">
        <f>IF(RIGHT(S57)="T",(+H57-G57),0)</f>
        <v>0</v>
      </c>
      <c r="M57" s="78">
        <f>IF(RIGHT(S57)="U",(+H57-G57),0)</f>
        <v>0</v>
      </c>
      <c r="N57" s="78">
        <f>IF(RIGHT(S57)="C",(+H57-G57),0)</f>
        <v>3.4722222189884633E-3</v>
      </c>
      <c r="O57" s="78">
        <f>IF(RIGHT(S57)="D",(+H57-G57),0)</f>
        <v>0</v>
      </c>
      <c r="P57" s="159"/>
      <c r="Q57" s="159"/>
      <c r="R57" s="159"/>
      <c r="S57" s="705" t="s">
        <v>83</v>
      </c>
      <c r="T57" s="805" t="s">
        <v>843</v>
      </c>
      <c r="U57" s="447"/>
      <c r="V57" s="713"/>
      <c r="W57" s="713"/>
      <c r="X57" s="713"/>
      <c r="Y57" s="713"/>
      <c r="Z57" s="713"/>
      <c r="AA57" s="713"/>
    </row>
    <row r="58" spans="1:44" s="69" customFormat="1" ht="30" customHeight="1">
      <c r="A58" s="1070"/>
      <c r="B58" s="1024"/>
      <c r="C58" s="1035"/>
      <c r="D58" s="1017"/>
      <c r="E58" s="1006"/>
      <c r="F58" s="159"/>
      <c r="G58" s="941">
        <v>42231.5</v>
      </c>
      <c r="H58" s="701">
        <v>42239.455555555556</v>
      </c>
      <c r="I58" s="159"/>
      <c r="J58" s="159"/>
      <c r="K58" s="159"/>
      <c r="L58" s="78">
        <f>IF(RIGHT(S58)="T",(+H58-G58),0)</f>
        <v>0</v>
      </c>
      <c r="M58" s="78">
        <f>IF(RIGHT(S58)="U",(+H58-G58),0)</f>
        <v>0</v>
      </c>
      <c r="N58" s="78">
        <f>IF(RIGHT(S58)="C",(+H58-G58),0)</f>
        <v>0</v>
      </c>
      <c r="O58" s="78">
        <f>IF(RIGHT(S58)="D",(+H58-G58),0)</f>
        <v>7.9555555555562023</v>
      </c>
      <c r="P58" s="159"/>
      <c r="Q58" s="159"/>
      <c r="R58" s="159"/>
      <c r="S58" s="705" t="s">
        <v>57</v>
      </c>
      <c r="T58" s="805" t="s">
        <v>844</v>
      </c>
      <c r="U58" s="447"/>
      <c r="V58" s="713"/>
      <c r="W58" s="713"/>
      <c r="X58" s="713"/>
      <c r="Y58" s="713"/>
      <c r="Z58" s="713"/>
      <c r="AA58" s="713"/>
    </row>
    <row r="59" spans="1:44" s="69" customFormat="1" ht="30" customHeight="1">
      <c r="A59" s="1070"/>
      <c r="B59" s="1024"/>
      <c r="C59" s="1035"/>
      <c r="D59" s="1017"/>
      <c r="E59" s="1006"/>
      <c r="F59" s="550" t="s">
        <v>54</v>
      </c>
      <c r="G59" s="427">
        <v>42239.75277777778</v>
      </c>
      <c r="H59" s="427">
        <v>42240.401388888888</v>
      </c>
      <c r="I59" s="550" t="s">
        <v>54</v>
      </c>
      <c r="J59" s="550" t="s">
        <v>54</v>
      </c>
      <c r="K59" s="550" t="s">
        <v>54</v>
      </c>
      <c r="L59" s="138">
        <f t="shared" ref="L59" si="40">IF(RIGHT(S59)="T",(+H59-G59),0)</f>
        <v>0</v>
      </c>
      <c r="M59" s="138">
        <f t="shared" ref="M59" si="41">IF(RIGHT(S59)="U",(+H59-G59),0)</f>
        <v>0</v>
      </c>
      <c r="N59" s="138">
        <f t="shared" ref="N59" si="42">IF(RIGHT(S59)="C",(+H59-G59),0)</f>
        <v>0</v>
      </c>
      <c r="O59" s="138">
        <f t="shared" ref="O59" si="43">IF(RIGHT(S59)="D",(+H59-G59),0)</f>
        <v>0.64861111110803904</v>
      </c>
      <c r="P59" s="550" t="s">
        <v>54</v>
      </c>
      <c r="Q59" s="550" t="s">
        <v>54</v>
      </c>
      <c r="R59" s="550" t="s">
        <v>54</v>
      </c>
      <c r="S59" s="421" t="s">
        <v>57</v>
      </c>
      <c r="T59" s="805" t="s">
        <v>845</v>
      </c>
      <c r="U59" s="160"/>
      <c r="V59" s="713"/>
      <c r="W59" s="713"/>
      <c r="X59" s="713"/>
      <c r="Y59" s="713"/>
      <c r="Z59" s="713"/>
      <c r="AA59" s="713"/>
    </row>
    <row r="60" spans="1:44" s="69" customFormat="1" ht="30" customHeight="1" thickBot="1">
      <c r="A60" s="451"/>
      <c r="B60" s="139"/>
      <c r="C60" s="452" t="s">
        <v>58</v>
      </c>
      <c r="D60" s="139"/>
      <c r="E60" s="140"/>
      <c r="F60" s="141" t="s">
        <v>54</v>
      </c>
      <c r="G60" s="453"/>
      <c r="H60" s="453"/>
      <c r="I60" s="141" t="s">
        <v>54</v>
      </c>
      <c r="J60" s="141" t="s">
        <v>54</v>
      </c>
      <c r="K60" s="141" t="s">
        <v>54</v>
      </c>
      <c r="L60" s="142">
        <f>SUM(L55:L59)</f>
        <v>0</v>
      </c>
      <c r="M60" s="142">
        <f>SUM(M55:M59)</f>
        <v>0</v>
      </c>
      <c r="N60" s="142">
        <f>SUM(N55:N59)</f>
        <v>3.4722222189884633E-3</v>
      </c>
      <c r="O60" s="142">
        <f>SUM(O55:O59)</f>
        <v>14.283333333332848</v>
      </c>
      <c r="P60" s="142"/>
      <c r="Q60" s="142"/>
      <c r="R60" s="142"/>
      <c r="S60" s="139"/>
      <c r="T60" s="454"/>
      <c r="U60" s="139"/>
      <c r="V60" s="455">
        <f>$AB$15-((N60*24))</f>
        <v>743.91666666674428</v>
      </c>
      <c r="W60" s="456">
        <v>245</v>
      </c>
      <c r="X60" s="100">
        <v>211.43299999999999</v>
      </c>
      <c r="Y60" s="457">
        <f>W60*X60</f>
        <v>51801.084999999999</v>
      </c>
      <c r="Z60" s="458">
        <f>(Y60*(V60-L60*24))/V60</f>
        <v>51801.084999999999</v>
      </c>
      <c r="AA60" s="459">
        <f>(Z60/Y60)*100</f>
        <v>100</v>
      </c>
    </row>
    <row r="61" spans="1:44" s="59" customFormat="1" ht="30" customHeight="1">
      <c r="A61" s="1043">
        <v>6</v>
      </c>
      <c r="B61" s="1023" t="s">
        <v>84</v>
      </c>
      <c r="C61" s="1011" t="s">
        <v>85</v>
      </c>
      <c r="D61" s="999">
        <v>208.98</v>
      </c>
      <c r="E61" s="1001" t="s">
        <v>53</v>
      </c>
      <c r="F61" s="71" t="s">
        <v>54</v>
      </c>
      <c r="G61" s="178"/>
      <c r="H61" s="178"/>
      <c r="I61" s="71" t="s">
        <v>54</v>
      </c>
      <c r="J61" s="71" t="s">
        <v>54</v>
      </c>
      <c r="K61" s="71" t="s">
        <v>54</v>
      </c>
      <c r="L61" s="72">
        <f>IF(RIGHT(S61)="T",(+H61-G61),0)</f>
        <v>0</v>
      </c>
      <c r="M61" s="72">
        <f>IF(RIGHT(S61)="U",(+H61-G61),0)</f>
        <v>0</v>
      </c>
      <c r="N61" s="72">
        <f>IF(RIGHT(S61)="C",(+H61-G61),0)</f>
        <v>0</v>
      </c>
      <c r="O61" s="72">
        <f>IF(RIGHT(S61)="D",(+H61-G61),0)</f>
        <v>0</v>
      </c>
      <c r="P61" s="71" t="s">
        <v>54</v>
      </c>
      <c r="Q61" s="71" t="s">
        <v>54</v>
      </c>
      <c r="R61" s="71" t="s">
        <v>54</v>
      </c>
      <c r="S61" s="179"/>
      <c r="T61" s="403"/>
      <c r="U61" s="73"/>
      <c r="V61" s="85"/>
      <c r="W61" s="86"/>
      <c r="X61" s="86"/>
      <c r="Y61" s="86"/>
      <c r="Z61" s="86"/>
      <c r="AA61" s="87"/>
    </row>
    <row r="62" spans="1:44" s="59" customFormat="1" ht="30" customHeight="1">
      <c r="A62" s="1041"/>
      <c r="B62" s="1024"/>
      <c r="C62" s="1042"/>
      <c r="D62" s="1017"/>
      <c r="E62" s="1006"/>
      <c r="F62" s="88"/>
      <c r="G62" s="178"/>
      <c r="H62" s="178"/>
      <c r="I62" s="88"/>
      <c r="J62" s="88"/>
      <c r="K62" s="88"/>
      <c r="L62" s="137">
        <f t="shared" ref="L62" si="44">IF(RIGHT(S62)="T",(+H62-G62),0)</f>
        <v>0</v>
      </c>
      <c r="M62" s="137">
        <f t="shared" ref="M62" si="45">IF(RIGHT(S62)="U",(+H62-G62),0)</f>
        <v>0</v>
      </c>
      <c r="N62" s="137">
        <f t="shared" ref="N62" si="46">IF(RIGHT(S62)="C",(+H62-G62),0)</f>
        <v>0</v>
      </c>
      <c r="O62" s="137">
        <f t="shared" ref="O62" si="47">IF(RIGHT(S62)="D",(+H62-G62),0)</f>
        <v>0</v>
      </c>
      <c r="P62" s="88"/>
      <c r="Q62" s="88"/>
      <c r="R62" s="88"/>
      <c r="S62" s="179"/>
      <c r="T62" s="403"/>
      <c r="U62" s="89"/>
      <c r="V62" s="80"/>
      <c r="W62" s="81"/>
      <c r="X62" s="81"/>
      <c r="Y62" s="81"/>
      <c r="Z62" s="81"/>
      <c r="AA62" s="82"/>
    </row>
    <row r="63" spans="1:44" s="69" customFormat="1" ht="30" customHeight="1" thickBot="1">
      <c r="A63" s="429"/>
      <c r="B63" s="60"/>
      <c r="C63" s="430" t="s">
        <v>58</v>
      </c>
      <c r="D63" s="60"/>
      <c r="E63" s="61"/>
      <c r="F63" s="62" t="s">
        <v>54</v>
      </c>
      <c r="G63" s="431"/>
      <c r="H63" s="431"/>
      <c r="I63" s="62" t="s">
        <v>54</v>
      </c>
      <c r="J63" s="62" t="s">
        <v>54</v>
      </c>
      <c r="K63" s="62" t="s">
        <v>54</v>
      </c>
      <c r="L63" s="63">
        <f>SUM(L61:L62)</f>
        <v>0</v>
      </c>
      <c r="M63" s="63">
        <f>SUM(M61:M62)</f>
        <v>0</v>
      </c>
      <c r="N63" s="63">
        <f>SUM(N61:N62)</f>
        <v>0</v>
      </c>
      <c r="O63" s="63">
        <f>SUM(O61:O62)</f>
        <v>0</v>
      </c>
      <c r="P63" s="63"/>
      <c r="Q63" s="63"/>
      <c r="R63" s="63"/>
      <c r="S63" s="60"/>
      <c r="T63" s="441"/>
      <c r="U63" s="60"/>
      <c r="V63" s="437">
        <f>$AB$15-((N63*24))</f>
        <v>744</v>
      </c>
      <c r="W63" s="438">
        <v>402</v>
      </c>
      <c r="X63" s="439">
        <v>208.98</v>
      </c>
      <c r="Y63" s="440">
        <f>W63*X63</f>
        <v>84009.959999999992</v>
      </c>
      <c r="Z63" s="437">
        <f>(Y63*(V63-L63*24))/V63</f>
        <v>84009.959999999992</v>
      </c>
      <c r="AA63" s="436">
        <f>(Z63/Y63)*100</f>
        <v>100</v>
      </c>
    </row>
    <row r="64" spans="1:44" s="69" customFormat="1" ht="30" customHeight="1">
      <c r="A64" s="1069">
        <v>7</v>
      </c>
      <c r="B64" s="1023" t="s">
        <v>86</v>
      </c>
      <c r="C64" s="1034" t="s">
        <v>87</v>
      </c>
      <c r="D64" s="999">
        <v>209.51</v>
      </c>
      <c r="E64" s="1001" t="s">
        <v>53</v>
      </c>
      <c r="F64" s="133" t="s">
        <v>54</v>
      </c>
      <c r="G64" s="427">
        <v>42228.012499999997</v>
      </c>
      <c r="H64" s="427">
        <v>42230.467361111114</v>
      </c>
      <c r="I64" s="133" t="s">
        <v>54</v>
      </c>
      <c r="J64" s="133" t="s">
        <v>54</v>
      </c>
      <c r="K64" s="133" t="s">
        <v>54</v>
      </c>
      <c r="L64" s="155">
        <f>IF(RIGHT(S64)="T",(+H64-G64),0)</f>
        <v>0</v>
      </c>
      <c r="M64" s="155">
        <f>IF(RIGHT(S64)="U",(+H64-G64),0)</f>
        <v>0</v>
      </c>
      <c r="N64" s="155">
        <f>IF(RIGHT(S64)="C",(+H64-G64),0)</f>
        <v>0</v>
      </c>
      <c r="O64" s="155">
        <f>IF(RIGHT(S64)="D",(+H64-G64),0)</f>
        <v>2.4548611111167702</v>
      </c>
      <c r="P64" s="133" t="s">
        <v>54</v>
      </c>
      <c r="Q64" s="133" t="s">
        <v>54</v>
      </c>
      <c r="R64" s="133" t="s">
        <v>54</v>
      </c>
      <c r="S64" s="421" t="s">
        <v>57</v>
      </c>
      <c r="T64" s="805" t="s">
        <v>846</v>
      </c>
      <c r="U64" s="135"/>
      <c r="V64" s="465"/>
      <c r="W64" s="466"/>
      <c r="X64" s="466"/>
      <c r="Y64" s="466"/>
      <c r="Z64" s="466"/>
      <c r="AA64" s="467"/>
    </row>
    <row r="65" spans="1:44" s="69" customFormat="1" ht="30" customHeight="1">
      <c r="A65" s="1070"/>
      <c r="B65" s="1135"/>
      <c r="C65" s="1035"/>
      <c r="D65" s="1017"/>
      <c r="E65" s="1006"/>
      <c r="F65" s="159"/>
      <c r="G65" s="427">
        <v>42230.970833333333</v>
      </c>
      <c r="H65" s="427">
        <v>42233.384722222225</v>
      </c>
      <c r="I65" s="159"/>
      <c r="J65" s="159"/>
      <c r="K65" s="159"/>
      <c r="L65" s="137">
        <f t="shared" ref="L65" si="48">IF(RIGHT(S65)="T",(+H65-G65),0)</f>
        <v>0</v>
      </c>
      <c r="M65" s="137">
        <f t="shared" ref="M65" si="49">IF(RIGHT(S65)="U",(+H65-G65),0)</f>
        <v>0</v>
      </c>
      <c r="N65" s="137">
        <f t="shared" ref="N65" si="50">IF(RIGHT(S65)="C",(+H65-G65),0)</f>
        <v>0</v>
      </c>
      <c r="O65" s="137">
        <f t="shared" ref="O65" si="51">IF(RIGHT(S65)="D",(+H65-G65),0)</f>
        <v>2.413888888891961</v>
      </c>
      <c r="P65" s="159"/>
      <c r="Q65" s="159"/>
      <c r="R65" s="159"/>
      <c r="S65" s="421" t="s">
        <v>57</v>
      </c>
      <c r="T65" s="805" t="s">
        <v>824</v>
      </c>
      <c r="U65" s="160"/>
      <c r="V65" s="468"/>
      <c r="W65" s="469"/>
      <c r="X65" s="469"/>
      <c r="Y65" s="469"/>
      <c r="Z65" s="469"/>
      <c r="AA65" s="470"/>
    </row>
    <row r="66" spans="1:44" s="69" customFormat="1" ht="30" customHeight="1">
      <c r="A66" s="1070"/>
      <c r="B66" s="1135"/>
      <c r="C66" s="1035"/>
      <c r="D66" s="1017"/>
      <c r="E66" s="1006"/>
      <c r="F66" s="159"/>
      <c r="G66" s="427">
        <v>42234.039583333331</v>
      </c>
      <c r="H66" s="427">
        <v>42234.604166666664</v>
      </c>
      <c r="I66" s="159"/>
      <c r="J66" s="159"/>
      <c r="K66" s="159"/>
      <c r="L66" s="137">
        <f t="shared" ref="L66:L68" si="52">IF(RIGHT(S66)="T",(+H66-G66),0)</f>
        <v>0</v>
      </c>
      <c r="M66" s="137">
        <f t="shared" ref="M66:M68" si="53">IF(RIGHT(S66)="U",(+H66-G66),0)</f>
        <v>0</v>
      </c>
      <c r="N66" s="137">
        <f t="shared" ref="N66:N68" si="54">IF(RIGHT(S66)="C",(+H66-G66),0)</f>
        <v>0</v>
      </c>
      <c r="O66" s="137">
        <f t="shared" ref="O66:O68" si="55">IF(RIGHT(S66)="D",(+H66-G66),0)</f>
        <v>0.56458333333284827</v>
      </c>
      <c r="P66" s="159"/>
      <c r="Q66" s="159"/>
      <c r="R66" s="159"/>
      <c r="S66" s="421" t="s">
        <v>57</v>
      </c>
      <c r="T66" s="805" t="s">
        <v>824</v>
      </c>
      <c r="U66" s="160"/>
      <c r="V66" s="468"/>
      <c r="W66" s="469"/>
      <c r="X66" s="469"/>
      <c r="Y66" s="469"/>
      <c r="Z66" s="469"/>
      <c r="AA66" s="470"/>
    </row>
    <row r="67" spans="1:44" s="69" customFormat="1" ht="30" customHeight="1">
      <c r="A67" s="1070"/>
      <c r="B67" s="1135"/>
      <c r="C67" s="1035"/>
      <c r="D67" s="1017"/>
      <c r="E67" s="1006"/>
      <c r="F67" s="159"/>
      <c r="G67" s="427">
        <v>42235.010416666664</v>
      </c>
      <c r="H67" s="427">
        <v>42235.402777777781</v>
      </c>
      <c r="I67" s="159"/>
      <c r="J67" s="159"/>
      <c r="K67" s="159"/>
      <c r="L67" s="137">
        <f t="shared" ref="L67" si="56">IF(RIGHT(S67)="T",(+H67-G67),0)</f>
        <v>0</v>
      </c>
      <c r="M67" s="137">
        <f t="shared" ref="M67" si="57">IF(RIGHT(S67)="U",(+H67-G67),0)</f>
        <v>0</v>
      </c>
      <c r="N67" s="137">
        <f t="shared" ref="N67" si="58">IF(RIGHT(S67)="C",(+H67-G67),0)</f>
        <v>0</v>
      </c>
      <c r="O67" s="137">
        <f t="shared" ref="O67" si="59">IF(RIGHT(S67)="D",(+H67-G67),0)</f>
        <v>0.39236111111677019</v>
      </c>
      <c r="P67" s="159"/>
      <c r="Q67" s="159"/>
      <c r="R67" s="159"/>
      <c r="S67" s="421" t="s">
        <v>57</v>
      </c>
      <c r="T67" s="805" t="s">
        <v>824</v>
      </c>
      <c r="U67" s="160"/>
      <c r="V67" s="468"/>
      <c r="W67" s="469"/>
      <c r="X67" s="469"/>
      <c r="Y67" s="469"/>
      <c r="Z67" s="469"/>
      <c r="AA67" s="470"/>
    </row>
    <row r="68" spans="1:44" s="69" customFormat="1" ht="30" customHeight="1">
      <c r="A68" s="1070"/>
      <c r="B68" s="1135"/>
      <c r="C68" s="1035"/>
      <c r="D68" s="1017"/>
      <c r="E68" s="1006"/>
      <c r="F68" s="159"/>
      <c r="G68" s="427">
        <v>42237.496527777781</v>
      </c>
      <c r="H68" s="427">
        <v>42237.650694444441</v>
      </c>
      <c r="I68" s="159"/>
      <c r="J68" s="159"/>
      <c r="K68" s="159"/>
      <c r="L68" s="137">
        <f t="shared" si="52"/>
        <v>0.15416666665987577</v>
      </c>
      <c r="M68" s="137">
        <f t="shared" si="53"/>
        <v>0</v>
      </c>
      <c r="N68" s="137">
        <f t="shared" si="54"/>
        <v>0</v>
      </c>
      <c r="O68" s="137">
        <f t="shared" si="55"/>
        <v>0</v>
      </c>
      <c r="P68" s="159"/>
      <c r="Q68" s="159"/>
      <c r="R68" s="159"/>
      <c r="S68" s="421" t="s">
        <v>129</v>
      </c>
      <c r="T68" s="805" t="s">
        <v>847</v>
      </c>
      <c r="U68" s="160"/>
      <c r="V68" s="468"/>
      <c r="W68" s="469"/>
      <c r="X68" s="469"/>
      <c r="Y68" s="469"/>
      <c r="Z68" s="469"/>
      <c r="AA68" s="470"/>
    </row>
    <row r="69" spans="1:44" s="69" customFormat="1" ht="30" customHeight="1" thickBot="1">
      <c r="A69" s="451"/>
      <c r="B69" s="139"/>
      <c r="C69" s="452" t="s">
        <v>58</v>
      </c>
      <c r="D69" s="139"/>
      <c r="E69" s="140"/>
      <c r="F69" s="141" t="s">
        <v>54</v>
      </c>
      <c r="G69" s="453"/>
      <c r="H69" s="453"/>
      <c r="I69" s="141" t="s">
        <v>54</v>
      </c>
      <c r="J69" s="141" t="s">
        <v>54</v>
      </c>
      <c r="K69" s="161"/>
      <c r="L69" s="142">
        <f>SUM(L64:L68)</f>
        <v>0.15416666665987577</v>
      </c>
      <c r="M69" s="142">
        <f>SUM(M64:M68)</f>
        <v>0</v>
      </c>
      <c r="N69" s="142">
        <f>SUM(N64:N68)</f>
        <v>0</v>
      </c>
      <c r="O69" s="142">
        <f>SUM(O64:O68)</f>
        <v>5.8256944444583496</v>
      </c>
      <c r="P69" s="142"/>
      <c r="Q69" s="142"/>
      <c r="R69" s="142"/>
      <c r="S69" s="139"/>
      <c r="T69" s="454"/>
      <c r="U69" s="139"/>
      <c r="V69" s="455">
        <f>$AB$15-((N69*24))</f>
        <v>744</v>
      </c>
      <c r="W69" s="456">
        <v>515</v>
      </c>
      <c r="X69" s="100">
        <v>209.51</v>
      </c>
      <c r="Y69" s="457">
        <f>W69*X69</f>
        <v>107897.65</v>
      </c>
      <c r="Z69" s="458">
        <f>(Y69*(V69-L69*24))/V69</f>
        <v>107361.062224486</v>
      </c>
      <c r="AA69" s="459">
        <f>(Z69/Y69)*100</f>
        <v>99.502688172064921</v>
      </c>
    </row>
    <row r="70" spans="1:44" ht="30" customHeight="1">
      <c r="A70" s="162">
        <v>8</v>
      </c>
      <c r="B70" s="91" t="s">
        <v>88</v>
      </c>
      <c r="C70" s="92" t="s">
        <v>89</v>
      </c>
      <c r="D70" s="604">
        <v>181.137</v>
      </c>
      <c r="E70" s="70" t="s">
        <v>53</v>
      </c>
      <c r="F70" s="133" t="s">
        <v>54</v>
      </c>
      <c r="G70" s="163"/>
      <c r="H70" s="163"/>
      <c r="I70" s="83"/>
      <c r="J70" s="83"/>
      <c r="K70" s="83"/>
      <c r="L70" s="155">
        <f t="shared" ref="L70" si="60">IF(RIGHT(S70)="T",(+H70-G70),0)</f>
        <v>0</v>
      </c>
      <c r="M70" s="155">
        <f t="shared" ref="M70" si="61">IF(RIGHT(S70)="U",(+H70-G70),0)</f>
        <v>0</v>
      </c>
      <c r="N70" s="155">
        <f t="shared" ref="N70" si="62">IF(RIGHT(S70)="C",(+H70-G70),0)</f>
        <v>0</v>
      </c>
      <c r="O70" s="155">
        <f t="shared" ref="O70" si="63">IF(RIGHT(S70)="D",(+H70-G70),0)</f>
        <v>0</v>
      </c>
      <c r="P70" s="94"/>
      <c r="Q70" s="94"/>
      <c r="R70" s="94"/>
      <c r="S70" s="164"/>
      <c r="T70" s="401"/>
      <c r="U70" s="94"/>
      <c r="V70" s="165"/>
      <c r="W70" s="166"/>
      <c r="X70" s="166"/>
      <c r="Y70" s="166"/>
      <c r="Z70" s="166"/>
      <c r="AA70" s="167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s="69" customFormat="1" ht="30" customHeight="1" thickBot="1">
      <c r="A71" s="451"/>
      <c r="B71" s="139"/>
      <c r="C71" s="452" t="s">
        <v>58</v>
      </c>
      <c r="D71" s="139"/>
      <c r="E71" s="140"/>
      <c r="F71" s="141" t="s">
        <v>54</v>
      </c>
      <c r="G71" s="453"/>
      <c r="H71" s="453"/>
      <c r="I71" s="141" t="s">
        <v>54</v>
      </c>
      <c r="J71" s="141" t="s">
        <v>54</v>
      </c>
      <c r="K71" s="141" t="s">
        <v>54</v>
      </c>
      <c r="L71" s="142">
        <f>SUM(L70:L70)</f>
        <v>0</v>
      </c>
      <c r="M71" s="142">
        <f>SUM(M70:M70)</f>
        <v>0</v>
      </c>
      <c r="N71" s="142">
        <f>SUM(N70:N70)</f>
        <v>0</v>
      </c>
      <c r="O71" s="142">
        <f>SUM(O70:O70)</f>
        <v>0</v>
      </c>
      <c r="P71" s="141" t="s">
        <v>54</v>
      </c>
      <c r="Q71" s="141" t="s">
        <v>54</v>
      </c>
      <c r="R71" s="141" t="s">
        <v>54</v>
      </c>
      <c r="S71" s="139"/>
      <c r="T71" s="454"/>
      <c r="U71" s="139"/>
      <c r="V71" s="455">
        <f>$AB$15-((N71*24))</f>
        <v>744</v>
      </c>
      <c r="W71" s="456">
        <v>382</v>
      </c>
      <c r="X71" s="100">
        <v>181.137</v>
      </c>
      <c r="Y71" s="457">
        <f>W71*X71</f>
        <v>69194.334000000003</v>
      </c>
      <c r="Z71" s="458">
        <f>(Y71*(V71-L71*24))/V71</f>
        <v>69194.334000000003</v>
      </c>
      <c r="AA71" s="459">
        <f>(Z71/Y71)*100</f>
        <v>100</v>
      </c>
    </row>
    <row r="72" spans="1:44" s="59" customFormat="1" ht="30" customHeight="1" thickBot="1">
      <c r="A72" s="1043">
        <v>9</v>
      </c>
      <c r="B72" s="1023" t="s">
        <v>90</v>
      </c>
      <c r="C72" s="1011" t="s">
        <v>91</v>
      </c>
      <c r="D72" s="999">
        <v>253.82300000000001</v>
      </c>
      <c r="E72" s="1001" t="s">
        <v>53</v>
      </c>
      <c r="F72" s="71" t="s">
        <v>54</v>
      </c>
      <c r="G72" s="427">
        <v>42225.386805555558</v>
      </c>
      <c r="H72" s="427">
        <v>42226.929861111108</v>
      </c>
      <c r="I72" s="71" t="s">
        <v>54</v>
      </c>
      <c r="J72" s="71" t="s">
        <v>54</v>
      </c>
      <c r="K72" s="71" t="s">
        <v>54</v>
      </c>
      <c r="L72" s="72">
        <f>IF(RIGHT(S72)="T",(+H72-G72),0)</f>
        <v>0</v>
      </c>
      <c r="M72" s="72">
        <f>IF(RIGHT(S72)="U",(+H72-G72),0)</f>
        <v>0</v>
      </c>
      <c r="N72" s="72">
        <f>IF(RIGHT(S72)="C",(+H72-G72),0)</f>
        <v>0</v>
      </c>
      <c r="O72" s="72">
        <f>IF(RIGHT(S72)="D",(+H72-G72),0)</f>
        <v>1.5430555555503815</v>
      </c>
      <c r="P72" s="71" t="s">
        <v>54</v>
      </c>
      <c r="Q72" s="71" t="s">
        <v>54</v>
      </c>
      <c r="R72" s="71" t="s">
        <v>54</v>
      </c>
      <c r="S72" s="421" t="s">
        <v>57</v>
      </c>
      <c r="T72" s="805" t="s">
        <v>848</v>
      </c>
      <c r="U72" s="73"/>
      <c r="V72" s="85"/>
      <c r="W72" s="86"/>
      <c r="X72" s="86"/>
      <c r="Y72" s="86"/>
      <c r="Z72" s="86"/>
      <c r="AA72" s="87"/>
    </row>
    <row r="73" spans="1:44" s="59" customFormat="1" ht="30" customHeight="1">
      <c r="A73" s="1041"/>
      <c r="B73" s="1024"/>
      <c r="C73" s="1042"/>
      <c r="D73" s="1017"/>
      <c r="E73" s="1006"/>
      <c r="F73" s="88"/>
      <c r="G73" s="427">
        <v>42230.716666666667</v>
      </c>
      <c r="H73" s="427">
        <v>42230.852083333331</v>
      </c>
      <c r="I73" s="71" t="s">
        <v>54</v>
      </c>
      <c r="J73" s="71" t="s">
        <v>54</v>
      </c>
      <c r="K73" s="71" t="s">
        <v>54</v>
      </c>
      <c r="L73" s="72">
        <f t="shared" ref="L73" si="64">IF(RIGHT(S73)="T",(+H73-G73),0)</f>
        <v>0</v>
      </c>
      <c r="M73" s="72">
        <f t="shared" ref="M73" si="65">IF(RIGHT(S73)="U",(+H73-G73),0)</f>
        <v>0</v>
      </c>
      <c r="N73" s="72">
        <f t="shared" ref="N73" si="66">IF(RIGHT(S73)="C",(+H73-G73),0)</f>
        <v>0</v>
      </c>
      <c r="O73" s="72">
        <f t="shared" ref="O73" si="67">IF(RIGHT(S73)="D",(+H73-G73),0)</f>
        <v>0.13541666666424135</v>
      </c>
      <c r="P73" s="71" t="s">
        <v>54</v>
      </c>
      <c r="Q73" s="71" t="s">
        <v>54</v>
      </c>
      <c r="R73" s="71" t="s">
        <v>54</v>
      </c>
      <c r="S73" s="421" t="s">
        <v>57</v>
      </c>
      <c r="T73" s="805" t="s">
        <v>824</v>
      </c>
      <c r="U73" s="73"/>
      <c r="V73" s="85"/>
      <c r="W73" s="86"/>
      <c r="X73" s="86"/>
      <c r="Y73" s="86"/>
      <c r="Z73" s="86"/>
      <c r="AA73" s="87"/>
    </row>
    <row r="74" spans="1:44" s="69" customFormat="1" ht="30" customHeight="1" thickBot="1">
      <c r="A74" s="429"/>
      <c r="B74" s="60"/>
      <c r="C74" s="430" t="s">
        <v>58</v>
      </c>
      <c r="D74" s="60"/>
      <c r="E74" s="61"/>
      <c r="F74" s="62" t="s">
        <v>54</v>
      </c>
      <c r="G74" s="431"/>
      <c r="H74" s="431"/>
      <c r="I74" s="62" t="s">
        <v>54</v>
      </c>
      <c r="J74" s="62" t="s">
        <v>54</v>
      </c>
      <c r="K74" s="170"/>
      <c r="L74" s="63">
        <f>SUM(L72:L73)</f>
        <v>0</v>
      </c>
      <c r="M74" s="63">
        <f>SUM(M72:M73)</f>
        <v>0</v>
      </c>
      <c r="N74" s="63">
        <f>SUM(N72:N73)</f>
        <v>0</v>
      </c>
      <c r="O74" s="63">
        <f>SUM(O72:O73)</f>
        <v>1.6784722222146229</v>
      </c>
      <c r="P74" s="62" t="s">
        <v>54</v>
      </c>
      <c r="Q74" s="62" t="s">
        <v>54</v>
      </c>
      <c r="R74" s="62" t="s">
        <v>54</v>
      </c>
      <c r="S74" s="60"/>
      <c r="T74" s="441"/>
      <c r="U74" s="60"/>
      <c r="V74" s="437">
        <f>$AB$15-((N74*24))</f>
        <v>744</v>
      </c>
      <c r="W74" s="438">
        <v>307</v>
      </c>
      <c r="X74" s="439">
        <v>253.82300000000001</v>
      </c>
      <c r="Y74" s="440">
        <f>W74*X74</f>
        <v>77923.661000000007</v>
      </c>
      <c r="Z74" s="437">
        <f>(Y74*(V74-L74*24))/V74</f>
        <v>77923.661000000007</v>
      </c>
      <c r="AA74" s="436">
        <f>(Z74/Y74)*100</f>
        <v>100</v>
      </c>
    </row>
    <row r="75" spans="1:44" s="69" customFormat="1" ht="30" customHeight="1">
      <c r="A75" s="1069">
        <v>10</v>
      </c>
      <c r="B75" s="1023" t="s">
        <v>92</v>
      </c>
      <c r="C75" s="1034" t="s">
        <v>93</v>
      </c>
      <c r="D75" s="999">
        <v>253.82300000000001</v>
      </c>
      <c r="E75" s="1001" t="s">
        <v>53</v>
      </c>
      <c r="F75" s="280" t="s">
        <v>54</v>
      </c>
      <c r="G75" s="427">
        <v>42231.027083333334</v>
      </c>
      <c r="H75" s="427">
        <v>42233.388194444444</v>
      </c>
      <c r="I75" s="133" t="s">
        <v>54</v>
      </c>
      <c r="J75" s="133" t="s">
        <v>54</v>
      </c>
      <c r="K75" s="133" t="s">
        <v>54</v>
      </c>
      <c r="L75" s="134">
        <f>IF(RIGHT(S75)="T",(+H75-G75),0)</f>
        <v>0</v>
      </c>
      <c r="M75" s="134">
        <f>IF(RIGHT(S75)="U",(+H75-G75),0)</f>
        <v>0</v>
      </c>
      <c r="N75" s="134">
        <f>IF(RIGHT(S75)="C",(+H75-G75),0)</f>
        <v>0</v>
      </c>
      <c r="O75" s="134">
        <f>IF(RIGHT(S75)="D",(+H75-G75),0)</f>
        <v>2.3611111111094942</v>
      </c>
      <c r="P75" s="280" t="s">
        <v>54</v>
      </c>
      <c r="Q75" s="280" t="s">
        <v>54</v>
      </c>
      <c r="R75" s="280" t="s">
        <v>54</v>
      </c>
      <c r="S75" s="421" t="s">
        <v>57</v>
      </c>
      <c r="T75" s="805" t="s">
        <v>824</v>
      </c>
      <c r="U75" s="135"/>
      <c r="V75" s="156"/>
      <c r="W75" s="157"/>
      <c r="X75" s="157"/>
      <c r="Y75" s="157"/>
      <c r="Z75" s="157"/>
      <c r="AA75" s="158"/>
    </row>
    <row r="76" spans="1:44" s="69" customFormat="1" ht="30" customHeight="1">
      <c r="A76" s="1070"/>
      <c r="B76" s="1024"/>
      <c r="C76" s="1035"/>
      <c r="D76" s="1017"/>
      <c r="E76" s="1006"/>
      <c r="F76" s="159" t="s">
        <v>54</v>
      </c>
      <c r="G76" s="427">
        <v>42235.137499999997</v>
      </c>
      <c r="H76" s="427">
        <v>42239.53402777778</v>
      </c>
      <c r="I76" s="550"/>
      <c r="J76" s="550"/>
      <c r="K76" s="550"/>
      <c r="L76" s="137">
        <f>IF(RIGHT(S76)="T",(+H76-G76),0)</f>
        <v>0</v>
      </c>
      <c r="M76" s="137">
        <f>IF(RIGHT(S76)="U",(+H76-G76),0)</f>
        <v>0</v>
      </c>
      <c r="N76" s="137">
        <f>IF(RIGHT(S76)="C",(+H76-G76),0)</f>
        <v>0</v>
      </c>
      <c r="O76" s="137">
        <f>IF(RIGHT(S76)="D",(+H76-G76),0)</f>
        <v>4.3965277777824667</v>
      </c>
      <c r="P76" s="159" t="s">
        <v>54</v>
      </c>
      <c r="Q76" s="159" t="s">
        <v>54</v>
      </c>
      <c r="R76" s="159" t="s">
        <v>54</v>
      </c>
      <c r="S76" s="421" t="s">
        <v>57</v>
      </c>
      <c r="T76" s="805" t="s">
        <v>824</v>
      </c>
      <c r="U76" s="712"/>
      <c r="V76" s="448"/>
      <c r="W76" s="449"/>
      <c r="X76" s="449"/>
      <c r="Y76" s="449"/>
      <c r="Z76" s="449"/>
      <c r="AA76" s="450"/>
    </row>
    <row r="77" spans="1:44" s="130" customFormat="1" ht="30" customHeight="1" thickBot="1">
      <c r="A77" s="451"/>
      <c r="B77" s="139"/>
      <c r="C77" s="452" t="s">
        <v>58</v>
      </c>
      <c r="D77" s="139"/>
      <c r="E77" s="140"/>
      <c r="F77" s="141" t="s">
        <v>54</v>
      </c>
      <c r="G77" s="453"/>
      <c r="H77" s="453"/>
      <c r="I77" s="942" t="s">
        <v>54</v>
      </c>
      <c r="J77" s="942" t="s">
        <v>54</v>
      </c>
      <c r="K77" s="942" t="s">
        <v>54</v>
      </c>
      <c r="L77" s="515">
        <f>SUM(L75:L76)</f>
        <v>0</v>
      </c>
      <c r="M77" s="515">
        <f>SUM(M75:M76)</f>
        <v>0</v>
      </c>
      <c r="N77" s="515">
        <f>SUM(N75:N76)</f>
        <v>0</v>
      </c>
      <c r="O77" s="515">
        <f>SUM(O75:O76)</f>
        <v>6.757638888891961</v>
      </c>
      <c r="P77" s="942" t="s">
        <v>54</v>
      </c>
      <c r="Q77" s="942" t="s">
        <v>54</v>
      </c>
      <c r="R77" s="942" t="s">
        <v>54</v>
      </c>
      <c r="S77" s="139"/>
      <c r="T77" s="454"/>
      <c r="U77" s="139"/>
      <c r="V77" s="455">
        <f>$AB$15-((N77*24))</f>
        <v>744</v>
      </c>
      <c r="W77" s="456">
        <v>307</v>
      </c>
      <c r="X77" s="100">
        <v>253.82300000000001</v>
      </c>
      <c r="Y77" s="457">
        <f>W77*X77</f>
        <v>77923.661000000007</v>
      </c>
      <c r="Z77" s="458">
        <f>(Y77*(V77-L77*24))/V77</f>
        <v>77923.661000000007</v>
      </c>
      <c r="AA77" s="459">
        <f>(Z77/Y77)*100</f>
        <v>100</v>
      </c>
    </row>
    <row r="78" spans="1:44" s="69" customFormat="1" ht="30" customHeight="1">
      <c r="A78" s="1069">
        <v>11</v>
      </c>
      <c r="B78" s="1023" t="s">
        <v>94</v>
      </c>
      <c r="C78" s="1034" t="s">
        <v>95</v>
      </c>
      <c r="D78" s="999">
        <v>393.9</v>
      </c>
      <c r="E78" s="1001" t="s">
        <v>53</v>
      </c>
      <c r="F78" s="133" t="s">
        <v>54</v>
      </c>
      <c r="G78" s="666">
        <v>42217</v>
      </c>
      <c r="H78" s="701">
        <v>42220.418749999997</v>
      </c>
      <c r="I78" s="159" t="s">
        <v>54</v>
      </c>
      <c r="J78" s="159" t="s">
        <v>54</v>
      </c>
      <c r="K78" s="159" t="s">
        <v>54</v>
      </c>
      <c r="L78" s="137">
        <f t="shared" ref="L78:L80" si="68">IF(RIGHT(S78)="T",(+H78-G78),0)</f>
        <v>0</v>
      </c>
      <c r="M78" s="137">
        <f t="shared" ref="M78:M80" si="69">IF(RIGHT(S78)="U",(+H78-G78),0)</f>
        <v>0</v>
      </c>
      <c r="N78" s="137">
        <f t="shared" ref="N78:N80" si="70">IF(RIGHT(S78)="C",(+H78-G78),0)</f>
        <v>0</v>
      </c>
      <c r="O78" s="137">
        <f t="shared" ref="O78:O80" si="71">IF(RIGHT(S78)="D",(+H78-G78),0)</f>
        <v>3.4187499999970896</v>
      </c>
      <c r="P78" s="159" t="s">
        <v>54</v>
      </c>
      <c r="Q78" s="159" t="s">
        <v>54</v>
      </c>
      <c r="R78" s="159" t="s">
        <v>54</v>
      </c>
      <c r="S78" s="705" t="s">
        <v>57</v>
      </c>
      <c r="T78" s="805" t="s">
        <v>849</v>
      </c>
      <c r="U78" s="135"/>
      <c r="V78" s="156"/>
      <c r="W78" s="157"/>
      <c r="X78" s="157"/>
      <c r="Y78" s="157"/>
      <c r="Z78" s="157"/>
      <c r="AA78" s="158"/>
    </row>
    <row r="79" spans="1:44" s="69" customFormat="1" ht="30" customHeight="1">
      <c r="A79" s="1070"/>
      <c r="B79" s="1135"/>
      <c r="C79" s="1076"/>
      <c r="D79" s="1017"/>
      <c r="E79" s="1006"/>
      <c r="F79" s="159" t="s">
        <v>54</v>
      </c>
      <c r="G79" s="427">
        <v>42230.717361111114</v>
      </c>
      <c r="H79" s="701">
        <v>42230.82916666667</v>
      </c>
      <c r="I79" s="159" t="s">
        <v>54</v>
      </c>
      <c r="J79" s="159" t="s">
        <v>54</v>
      </c>
      <c r="K79" s="159" t="s">
        <v>54</v>
      </c>
      <c r="L79" s="137">
        <f t="shared" si="68"/>
        <v>0</v>
      </c>
      <c r="M79" s="137">
        <f t="shared" si="69"/>
        <v>0</v>
      </c>
      <c r="N79" s="137">
        <f t="shared" si="70"/>
        <v>0</v>
      </c>
      <c r="O79" s="137">
        <f t="shared" si="71"/>
        <v>0.11180555555620231</v>
      </c>
      <c r="P79" s="159" t="s">
        <v>54</v>
      </c>
      <c r="Q79" s="159" t="s">
        <v>54</v>
      </c>
      <c r="R79" s="159" t="s">
        <v>54</v>
      </c>
      <c r="S79" s="705" t="s">
        <v>57</v>
      </c>
      <c r="T79" s="805" t="s">
        <v>824</v>
      </c>
      <c r="U79" s="160"/>
      <c r="V79" s="448"/>
      <c r="W79" s="449"/>
      <c r="X79" s="449"/>
      <c r="Y79" s="449"/>
      <c r="Z79" s="449"/>
      <c r="AA79" s="450"/>
    </row>
    <row r="80" spans="1:44" s="69" customFormat="1" ht="30" customHeight="1">
      <c r="A80" s="1070"/>
      <c r="B80" s="1135"/>
      <c r="C80" s="1076"/>
      <c r="D80" s="1017"/>
      <c r="E80" s="1006"/>
      <c r="F80" s="159" t="s">
        <v>54</v>
      </c>
      <c r="G80" s="427">
        <v>42230.968055555553</v>
      </c>
      <c r="H80" s="701">
        <v>42234.661111111112</v>
      </c>
      <c r="I80" s="159" t="s">
        <v>54</v>
      </c>
      <c r="J80" s="159" t="s">
        <v>54</v>
      </c>
      <c r="K80" s="159" t="s">
        <v>54</v>
      </c>
      <c r="L80" s="137">
        <f t="shared" si="68"/>
        <v>0</v>
      </c>
      <c r="M80" s="137">
        <f t="shared" si="69"/>
        <v>0</v>
      </c>
      <c r="N80" s="137">
        <f t="shared" si="70"/>
        <v>0</v>
      </c>
      <c r="O80" s="137">
        <f t="shared" si="71"/>
        <v>3.6930555555591127</v>
      </c>
      <c r="P80" s="159" t="s">
        <v>54</v>
      </c>
      <c r="Q80" s="159" t="s">
        <v>54</v>
      </c>
      <c r="R80" s="159" t="s">
        <v>54</v>
      </c>
      <c r="S80" s="705" t="s">
        <v>57</v>
      </c>
      <c r="T80" s="805" t="s">
        <v>824</v>
      </c>
      <c r="U80" s="160"/>
      <c r="V80" s="448"/>
      <c r="W80" s="449"/>
      <c r="X80" s="449"/>
      <c r="Y80" s="449"/>
      <c r="Z80" s="449"/>
      <c r="AA80" s="450"/>
    </row>
    <row r="81" spans="1:44" s="69" customFormat="1" ht="30" customHeight="1">
      <c r="A81" s="1070"/>
      <c r="B81" s="1135"/>
      <c r="C81" s="1076"/>
      <c r="D81" s="1017"/>
      <c r="E81" s="1006"/>
      <c r="F81" s="159"/>
      <c r="G81" s="427">
        <v>42234.718055555553</v>
      </c>
      <c r="H81" s="701">
        <v>42235.522916666669</v>
      </c>
      <c r="I81" s="159"/>
      <c r="J81" s="159"/>
      <c r="K81" s="159"/>
      <c r="L81" s="137">
        <f t="shared" ref="L81:L85" si="72">IF(RIGHT(S81)="T",(+H81-G81),0)</f>
        <v>0</v>
      </c>
      <c r="M81" s="137">
        <f t="shared" ref="M81:M85" si="73">IF(RIGHT(S81)="U",(+H81-G81),0)</f>
        <v>0</v>
      </c>
      <c r="N81" s="137">
        <f t="shared" ref="N81:N85" si="74">IF(RIGHT(S81)="C",(+H81-G81),0)</f>
        <v>0</v>
      </c>
      <c r="O81" s="137">
        <f t="shared" ref="O81:O85" si="75">IF(RIGHT(S81)="D",(+H81-G81),0)</f>
        <v>0.804861111115315</v>
      </c>
      <c r="P81" s="159"/>
      <c r="Q81" s="159"/>
      <c r="R81" s="159"/>
      <c r="S81" s="705" t="s">
        <v>57</v>
      </c>
      <c r="T81" s="805" t="s">
        <v>824</v>
      </c>
      <c r="U81" s="943"/>
      <c r="V81" s="448"/>
      <c r="W81" s="449"/>
      <c r="X81" s="449"/>
      <c r="Y81" s="449"/>
      <c r="Z81" s="449"/>
      <c r="AA81" s="450"/>
    </row>
    <row r="82" spans="1:44" s="69" customFormat="1" ht="30" customHeight="1">
      <c r="A82" s="1070"/>
      <c r="B82" s="1135"/>
      <c r="C82" s="1076"/>
      <c r="D82" s="1017"/>
      <c r="E82" s="1006"/>
      <c r="F82" s="159"/>
      <c r="G82" s="427">
        <v>42237.363194444442</v>
      </c>
      <c r="H82" s="701">
        <v>42237.96875</v>
      </c>
      <c r="I82" s="159" t="s">
        <v>54</v>
      </c>
      <c r="J82" s="159" t="s">
        <v>54</v>
      </c>
      <c r="K82" s="159" t="s">
        <v>54</v>
      </c>
      <c r="L82" s="137">
        <f t="shared" si="72"/>
        <v>0</v>
      </c>
      <c r="M82" s="137">
        <f t="shared" si="73"/>
        <v>0</v>
      </c>
      <c r="N82" s="137">
        <f t="shared" si="74"/>
        <v>0</v>
      </c>
      <c r="O82" s="137">
        <f t="shared" si="75"/>
        <v>0.6055555555576575</v>
      </c>
      <c r="P82" s="159" t="s">
        <v>54</v>
      </c>
      <c r="Q82" s="159" t="s">
        <v>54</v>
      </c>
      <c r="R82" s="159" t="s">
        <v>54</v>
      </c>
      <c r="S82" s="705" t="s">
        <v>142</v>
      </c>
      <c r="T82" s="805" t="s">
        <v>850</v>
      </c>
      <c r="U82" s="160"/>
      <c r="V82" s="449"/>
      <c r="W82" s="449"/>
      <c r="X82" s="449"/>
      <c r="Y82" s="449"/>
      <c r="Z82" s="449"/>
      <c r="AA82" s="449"/>
    </row>
    <row r="83" spans="1:44" s="69" customFormat="1" ht="30" customHeight="1">
      <c r="A83" s="1070"/>
      <c r="B83" s="1135"/>
      <c r="C83" s="1076"/>
      <c r="D83" s="1017"/>
      <c r="E83" s="1006"/>
      <c r="F83" s="159"/>
      <c r="G83" s="427">
        <v>42239.207638888889</v>
      </c>
      <c r="H83" s="701">
        <v>42239.46597222222</v>
      </c>
      <c r="I83" s="159" t="s">
        <v>54</v>
      </c>
      <c r="J83" s="159" t="s">
        <v>54</v>
      </c>
      <c r="K83" s="159" t="s">
        <v>54</v>
      </c>
      <c r="L83" s="137">
        <f t="shared" si="72"/>
        <v>0</v>
      </c>
      <c r="M83" s="137">
        <f t="shared" si="73"/>
        <v>0</v>
      </c>
      <c r="N83" s="137">
        <f t="shared" si="74"/>
        <v>0</v>
      </c>
      <c r="O83" s="137">
        <f t="shared" si="75"/>
        <v>0.25833333333139308</v>
      </c>
      <c r="P83" s="159" t="s">
        <v>54</v>
      </c>
      <c r="Q83" s="159" t="s">
        <v>54</v>
      </c>
      <c r="R83" s="159" t="s">
        <v>54</v>
      </c>
      <c r="S83" s="705" t="s">
        <v>57</v>
      </c>
      <c r="T83" s="805" t="s">
        <v>824</v>
      </c>
      <c r="U83" s="160"/>
      <c r="V83" s="449"/>
      <c r="W83" s="449"/>
      <c r="X83" s="449"/>
      <c r="Y83" s="449"/>
      <c r="Z83" s="449"/>
      <c r="AA83" s="449"/>
    </row>
    <row r="84" spans="1:44" s="69" customFormat="1" ht="30" customHeight="1">
      <c r="A84" s="1070"/>
      <c r="B84" s="1135"/>
      <c r="C84" s="1076"/>
      <c r="D84" s="1017"/>
      <c r="E84" s="1006"/>
      <c r="F84" s="159"/>
      <c r="G84" s="427">
        <v>42239.714583333334</v>
      </c>
      <c r="H84" s="701">
        <v>42240.396527777775</v>
      </c>
      <c r="I84" s="159" t="s">
        <v>54</v>
      </c>
      <c r="J84" s="159" t="s">
        <v>54</v>
      </c>
      <c r="K84" s="159" t="s">
        <v>54</v>
      </c>
      <c r="L84" s="137">
        <f t="shared" si="72"/>
        <v>0</v>
      </c>
      <c r="M84" s="137">
        <f t="shared" si="73"/>
        <v>0</v>
      </c>
      <c r="N84" s="137">
        <f t="shared" si="74"/>
        <v>0</v>
      </c>
      <c r="O84" s="137">
        <f t="shared" si="75"/>
        <v>0.68194444444088731</v>
      </c>
      <c r="P84" s="159" t="s">
        <v>54</v>
      </c>
      <c r="Q84" s="159" t="s">
        <v>54</v>
      </c>
      <c r="R84" s="159" t="s">
        <v>54</v>
      </c>
      <c r="S84" s="705" t="s">
        <v>57</v>
      </c>
      <c r="T84" s="805" t="s">
        <v>824</v>
      </c>
      <c r="U84" s="712"/>
      <c r="V84" s="448"/>
      <c r="W84" s="449"/>
      <c r="X84" s="449"/>
      <c r="Y84" s="449"/>
      <c r="Z84" s="449"/>
      <c r="AA84" s="450"/>
    </row>
    <row r="85" spans="1:44" s="69" customFormat="1" ht="30" customHeight="1">
      <c r="A85" s="1070"/>
      <c r="B85" s="1135"/>
      <c r="C85" s="1076"/>
      <c r="D85" s="1017"/>
      <c r="E85" s="1006"/>
      <c r="F85" s="159"/>
      <c r="G85" s="427">
        <v>42245.77847222222</v>
      </c>
      <c r="H85" s="701">
        <v>42246.555555555555</v>
      </c>
      <c r="I85" s="159"/>
      <c r="J85" s="159"/>
      <c r="K85" s="159"/>
      <c r="L85" s="137">
        <f t="shared" si="72"/>
        <v>0</v>
      </c>
      <c r="M85" s="137">
        <f t="shared" si="73"/>
        <v>0</v>
      </c>
      <c r="N85" s="137">
        <f t="shared" si="74"/>
        <v>0</v>
      </c>
      <c r="O85" s="137">
        <f t="shared" si="75"/>
        <v>0.77708333333430346</v>
      </c>
      <c r="P85" s="159"/>
      <c r="Q85" s="159"/>
      <c r="R85" s="159"/>
      <c r="S85" s="705" t="s">
        <v>57</v>
      </c>
      <c r="T85" s="805" t="s">
        <v>845</v>
      </c>
      <c r="U85" s="160"/>
      <c r="V85" s="448"/>
      <c r="W85" s="449"/>
      <c r="X85" s="449"/>
      <c r="Y85" s="449"/>
      <c r="Z85" s="449"/>
      <c r="AA85" s="450"/>
    </row>
    <row r="86" spans="1:44" s="69" customFormat="1" ht="30" customHeight="1" thickBot="1">
      <c r="A86" s="451"/>
      <c r="B86" s="139"/>
      <c r="C86" s="452" t="s">
        <v>58</v>
      </c>
      <c r="D86" s="139"/>
      <c r="E86" s="140"/>
      <c r="F86" s="141" t="s">
        <v>54</v>
      </c>
      <c r="G86" s="453"/>
      <c r="H86" s="453"/>
      <c r="I86" s="141" t="s">
        <v>54</v>
      </c>
      <c r="J86" s="141" t="s">
        <v>54</v>
      </c>
      <c r="K86" s="141" t="s">
        <v>54</v>
      </c>
      <c r="L86" s="142">
        <f>SUM(L78:L85)</f>
        <v>0</v>
      </c>
      <c r="M86" s="142">
        <f>SUM(M78:M85)</f>
        <v>0</v>
      </c>
      <c r="N86" s="142">
        <f>SUM(N78:N85)</f>
        <v>0</v>
      </c>
      <c r="O86" s="142">
        <f>SUM(O78:O85)</f>
        <v>10.351388888891961</v>
      </c>
      <c r="P86" s="141" t="s">
        <v>54</v>
      </c>
      <c r="Q86" s="141" t="s">
        <v>54</v>
      </c>
      <c r="R86" s="141" t="s">
        <v>54</v>
      </c>
      <c r="S86" s="139"/>
      <c r="T86" s="454"/>
      <c r="U86" s="139"/>
      <c r="V86" s="455">
        <f>$AB$15-((N86*24))</f>
        <v>744</v>
      </c>
      <c r="W86" s="456">
        <v>568</v>
      </c>
      <c r="X86" s="100">
        <v>393.9</v>
      </c>
      <c r="Y86" s="457">
        <f>W86*X86</f>
        <v>223735.19999999998</v>
      </c>
      <c r="Z86" s="458">
        <f>(Y86*(V86-L86*24))/V86</f>
        <v>223735.19999999998</v>
      </c>
      <c r="AA86" s="459">
        <f>(Z86/Y86)*100</f>
        <v>100</v>
      </c>
    </row>
    <row r="87" spans="1:44" s="69" customFormat="1" ht="30" customHeight="1">
      <c r="A87" s="1069">
        <v>12</v>
      </c>
      <c r="B87" s="1023" t="s">
        <v>96</v>
      </c>
      <c r="C87" s="1034" t="s">
        <v>97</v>
      </c>
      <c r="D87" s="999">
        <v>393.9</v>
      </c>
      <c r="E87" s="1001" t="s">
        <v>53</v>
      </c>
      <c r="F87" s="133" t="s">
        <v>54</v>
      </c>
      <c r="G87" s="427">
        <v>42224.133333333331</v>
      </c>
      <c r="H87" s="427">
        <v>42230.518055555556</v>
      </c>
      <c r="I87" s="133" t="s">
        <v>54</v>
      </c>
      <c r="J87" s="133" t="s">
        <v>54</v>
      </c>
      <c r="K87" s="133" t="s">
        <v>54</v>
      </c>
      <c r="L87" s="155">
        <f>IF(RIGHT(S87)="T",(+H87-G87),0)</f>
        <v>0</v>
      </c>
      <c r="M87" s="155">
        <f>IF(RIGHT(S87)="U",(+H87-G87),0)</f>
        <v>0</v>
      </c>
      <c r="N87" s="155">
        <f>IF(RIGHT(S87)="C",(+H87-G87),0)</f>
        <v>0</v>
      </c>
      <c r="O87" s="155">
        <f>IF(RIGHT(S87)="D",(+H87-G87),0)</f>
        <v>6.3847222222248092</v>
      </c>
      <c r="P87" s="133" t="s">
        <v>54</v>
      </c>
      <c r="Q87" s="133" t="s">
        <v>54</v>
      </c>
      <c r="R87" s="133" t="s">
        <v>54</v>
      </c>
      <c r="S87" s="421" t="s">
        <v>57</v>
      </c>
      <c r="T87" s="805" t="s">
        <v>825</v>
      </c>
      <c r="U87" s="135"/>
      <c r="V87" s="156"/>
      <c r="W87" s="157"/>
      <c r="X87" s="157"/>
      <c r="Y87" s="157"/>
      <c r="Z87" s="157"/>
      <c r="AA87" s="158"/>
    </row>
    <row r="88" spans="1:44" s="69" customFormat="1" ht="30" customHeight="1">
      <c r="A88" s="1070"/>
      <c r="B88" s="1024"/>
      <c r="C88" s="1035"/>
      <c r="D88" s="1017"/>
      <c r="E88" s="1006"/>
      <c r="F88" s="159" t="s">
        <v>54</v>
      </c>
      <c r="G88" s="427">
        <v>42231.534722222219</v>
      </c>
      <c r="H88" s="427">
        <v>42233.446527777778</v>
      </c>
      <c r="I88" s="159" t="s">
        <v>54</v>
      </c>
      <c r="J88" s="159" t="s">
        <v>54</v>
      </c>
      <c r="K88" s="159" t="s">
        <v>54</v>
      </c>
      <c r="L88" s="137">
        <f>IF(RIGHT(S88)="T",(+H88-G88),0)</f>
        <v>0</v>
      </c>
      <c r="M88" s="137">
        <f>IF(RIGHT(S88)="U",(+H88-G88),0)</f>
        <v>0</v>
      </c>
      <c r="N88" s="137">
        <f>IF(RIGHT(S88)="C",(+H88-G88),0)</f>
        <v>0</v>
      </c>
      <c r="O88" s="137">
        <f>IF(RIGHT(S88)="D",(+H88-G88),0)</f>
        <v>1.9118055555591127</v>
      </c>
      <c r="P88" s="159" t="s">
        <v>54</v>
      </c>
      <c r="Q88" s="159" t="s">
        <v>54</v>
      </c>
      <c r="R88" s="159" t="s">
        <v>54</v>
      </c>
      <c r="S88" s="421" t="s">
        <v>57</v>
      </c>
      <c r="T88" s="805" t="s">
        <v>829</v>
      </c>
      <c r="U88" s="160"/>
      <c r="V88" s="448"/>
      <c r="W88" s="449"/>
      <c r="X88" s="449"/>
      <c r="Y88" s="449"/>
      <c r="Z88" s="449"/>
      <c r="AA88" s="450"/>
    </row>
    <row r="89" spans="1:44" s="69" customFormat="1" ht="30" customHeight="1">
      <c r="A89" s="1070"/>
      <c r="B89" s="1024"/>
      <c r="C89" s="1035"/>
      <c r="D89" s="1017"/>
      <c r="E89" s="1006"/>
      <c r="F89" s="159" t="s">
        <v>54</v>
      </c>
      <c r="G89" s="427">
        <v>42236.381249999999</v>
      </c>
      <c r="H89" s="427">
        <v>42236.800694444442</v>
      </c>
      <c r="I89" s="159" t="s">
        <v>54</v>
      </c>
      <c r="J89" s="159" t="s">
        <v>54</v>
      </c>
      <c r="K89" s="159" t="s">
        <v>54</v>
      </c>
      <c r="L89" s="137">
        <f>IF(RIGHT(S89)="T",(+H89-G89),0)</f>
        <v>0</v>
      </c>
      <c r="M89" s="137">
        <f>IF(RIGHT(S89)="U",(+H89-G89),0)</f>
        <v>0</v>
      </c>
      <c r="N89" s="137">
        <f>IF(RIGHT(S89)="C",(+H89-G89),0)</f>
        <v>0</v>
      </c>
      <c r="O89" s="137">
        <f>IF(RIGHT(S89)="D",(+H89-G89),0)</f>
        <v>0.41944444444379769</v>
      </c>
      <c r="P89" s="159" t="s">
        <v>54</v>
      </c>
      <c r="Q89" s="159" t="s">
        <v>54</v>
      </c>
      <c r="R89" s="159" t="s">
        <v>54</v>
      </c>
      <c r="S89" s="421" t="s">
        <v>142</v>
      </c>
      <c r="T89" s="805" t="s">
        <v>850</v>
      </c>
      <c r="U89" s="160"/>
      <c r="V89" s="448"/>
      <c r="W89" s="449"/>
      <c r="X89" s="449"/>
      <c r="Y89" s="449"/>
      <c r="Z89" s="449"/>
      <c r="AA89" s="450"/>
    </row>
    <row r="90" spans="1:44" s="69" customFormat="1" ht="30" customHeight="1" thickBot="1">
      <c r="A90" s="451"/>
      <c r="B90" s="139"/>
      <c r="C90" s="452" t="s">
        <v>58</v>
      </c>
      <c r="D90" s="139"/>
      <c r="E90" s="140"/>
      <c r="F90" s="141" t="s">
        <v>54</v>
      </c>
      <c r="G90" s="453"/>
      <c r="H90" s="453"/>
      <c r="I90" s="141" t="s">
        <v>54</v>
      </c>
      <c r="J90" s="141" t="s">
        <v>54</v>
      </c>
      <c r="K90" s="141" t="s">
        <v>54</v>
      </c>
      <c r="L90" s="142">
        <f>SUM(L87:L89)</f>
        <v>0</v>
      </c>
      <c r="M90" s="142">
        <f>SUM(M87:M89)</f>
        <v>0</v>
      </c>
      <c r="N90" s="142">
        <f>SUM(N87:N89)</f>
        <v>0</v>
      </c>
      <c r="O90" s="142">
        <f>SUM(O87:O89)</f>
        <v>8.7159722222277196</v>
      </c>
      <c r="P90" s="141" t="s">
        <v>54</v>
      </c>
      <c r="Q90" s="141" t="s">
        <v>54</v>
      </c>
      <c r="R90" s="141" t="s">
        <v>54</v>
      </c>
      <c r="S90" s="139"/>
      <c r="T90" s="454"/>
      <c r="U90" s="139"/>
      <c r="V90" s="455">
        <f>$AB$15-((N90*24))</f>
        <v>744</v>
      </c>
      <c r="W90" s="456">
        <v>568</v>
      </c>
      <c r="X90" s="100">
        <v>393.9</v>
      </c>
      <c r="Y90" s="457">
        <f>W90*X90</f>
        <v>223735.19999999998</v>
      </c>
      <c r="Z90" s="458">
        <f>(Y90*(V90-L90*24))/V90</f>
        <v>223735.19999999998</v>
      </c>
      <c r="AA90" s="459">
        <f>(Z90/Y90)*100</f>
        <v>100</v>
      </c>
    </row>
    <row r="91" spans="1:44" s="51" customFormat="1" ht="30" customHeight="1" thickBot="1">
      <c r="A91" s="101">
        <v>13</v>
      </c>
      <c r="B91" s="102" t="s">
        <v>98</v>
      </c>
      <c r="C91" s="103" t="s">
        <v>99</v>
      </c>
      <c r="D91" s="66">
        <v>139.72999999999999</v>
      </c>
      <c r="E91" s="104" t="s">
        <v>53</v>
      </c>
      <c r="F91" s="105" t="s">
        <v>54</v>
      </c>
      <c r="G91" s="104"/>
      <c r="H91" s="104"/>
      <c r="I91" s="106"/>
      <c r="J91" s="106"/>
      <c r="K91" s="106"/>
      <c r="L91" s="107"/>
      <c r="M91" s="107"/>
      <c r="N91" s="107"/>
      <c r="O91" s="107"/>
      <c r="P91" s="107"/>
      <c r="Q91" s="107"/>
      <c r="R91" s="107"/>
      <c r="S91" s="107"/>
      <c r="T91" s="402"/>
      <c r="U91" s="107"/>
      <c r="V91" s="64">
        <f>$AB$15-((N91*24))</f>
        <v>744</v>
      </c>
      <c r="W91" s="65">
        <v>332</v>
      </c>
      <c r="X91" s="66">
        <v>139.72999999999999</v>
      </c>
      <c r="Y91" s="67">
        <f>W91*X91</f>
        <v>46390.359999999993</v>
      </c>
      <c r="Z91" s="64">
        <f>(Y91*(V91-L91*24))/V91</f>
        <v>46390.359999999993</v>
      </c>
      <c r="AA91" s="68">
        <f>(Z91/Y91)*100</f>
        <v>100</v>
      </c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</row>
    <row r="92" spans="1:44" s="51" customFormat="1" ht="31.5" customHeight="1" thickBot="1">
      <c r="A92" s="101">
        <v>14</v>
      </c>
      <c r="B92" s="571" t="s">
        <v>100</v>
      </c>
      <c r="C92" s="569" t="s">
        <v>101</v>
      </c>
      <c r="D92" s="567">
        <v>139.72999999999999</v>
      </c>
      <c r="E92" s="578" t="s">
        <v>53</v>
      </c>
      <c r="F92" s="38" t="s">
        <v>54</v>
      </c>
      <c r="G92" s="427"/>
      <c r="H92" s="427"/>
      <c r="I92" s="143"/>
      <c r="J92" s="143"/>
      <c r="K92" s="143"/>
      <c r="L92" s="155"/>
      <c r="M92" s="155"/>
      <c r="N92" s="155"/>
      <c r="O92" s="155"/>
      <c r="P92" s="44"/>
      <c r="Q92" s="44"/>
      <c r="R92" s="44"/>
      <c r="S92" s="421"/>
      <c r="T92" s="422"/>
      <c r="U92" s="44"/>
      <c r="V92" s="109"/>
      <c r="W92" s="110"/>
      <c r="X92" s="567"/>
      <c r="Y92" s="111"/>
      <c r="Z92" s="109"/>
      <c r="AA92" s="112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</row>
    <row r="93" spans="1:44" s="69" customFormat="1" ht="30" customHeight="1" thickBot="1">
      <c r="A93" s="451"/>
      <c r="B93" s="139"/>
      <c r="C93" s="452" t="s">
        <v>58</v>
      </c>
      <c r="D93" s="139"/>
      <c r="E93" s="140"/>
      <c r="F93" s="141" t="s">
        <v>54</v>
      </c>
      <c r="G93" s="453"/>
      <c r="H93" s="453"/>
      <c r="I93" s="141" t="s">
        <v>54</v>
      </c>
      <c r="J93" s="141" t="s">
        <v>54</v>
      </c>
      <c r="K93" s="141" t="s">
        <v>54</v>
      </c>
      <c r="L93" s="142">
        <f>SUM(L92:L92)</f>
        <v>0</v>
      </c>
      <c r="M93" s="142">
        <f t="shared" ref="M93:O93" si="76">SUM(M92:M92)</f>
        <v>0</v>
      </c>
      <c r="N93" s="142">
        <f t="shared" si="76"/>
        <v>0</v>
      </c>
      <c r="O93" s="142">
        <f t="shared" si="76"/>
        <v>0</v>
      </c>
      <c r="P93" s="141" t="s">
        <v>54</v>
      </c>
      <c r="Q93" s="141" t="s">
        <v>54</v>
      </c>
      <c r="R93" s="141" t="s">
        <v>54</v>
      </c>
      <c r="S93" s="139"/>
      <c r="T93" s="454"/>
      <c r="U93" s="139"/>
      <c r="V93" s="433">
        <f>$AB$15-((N93*24))</f>
        <v>744</v>
      </c>
      <c r="W93" s="434">
        <v>332</v>
      </c>
      <c r="X93" s="100">
        <v>139.72999999999999</v>
      </c>
      <c r="Y93" s="435">
        <f>W93*X93</f>
        <v>46390.359999999993</v>
      </c>
      <c r="Z93" s="433">
        <f>(Y93*(V93-L93*24))/V93</f>
        <v>46390.359999999993</v>
      </c>
      <c r="AA93" s="436">
        <f>(Z93/Y93)*100</f>
        <v>100</v>
      </c>
    </row>
    <row r="94" spans="1:44" s="59" customFormat="1" ht="30" customHeight="1">
      <c r="A94" s="1043">
        <v>15</v>
      </c>
      <c r="B94" s="1023" t="s">
        <v>102</v>
      </c>
      <c r="C94" s="1011" t="s">
        <v>103</v>
      </c>
      <c r="D94" s="999">
        <v>155.93199999999999</v>
      </c>
      <c r="E94" s="70" t="s">
        <v>53</v>
      </c>
      <c r="F94" s="38" t="s">
        <v>54</v>
      </c>
      <c r="G94" s="427"/>
      <c r="H94" s="427"/>
      <c r="I94" s="38" t="s">
        <v>54</v>
      </c>
      <c r="J94" s="38" t="s">
        <v>54</v>
      </c>
      <c r="K94" s="38" t="s">
        <v>54</v>
      </c>
      <c r="L94" s="84">
        <f>IF(RIGHT(S94)="T",(+H94-G94),0)</f>
        <v>0</v>
      </c>
      <c r="M94" s="84">
        <f>IF(RIGHT(S94)="U",(+H94-G94),0)</f>
        <v>0</v>
      </c>
      <c r="N94" s="84">
        <f>IF(RIGHT(S94)="C",(+H94-G94),0)</f>
        <v>0</v>
      </c>
      <c r="O94" s="84">
        <f>IF(RIGHT(S94)="D",(+H94-G94),0)</f>
        <v>0</v>
      </c>
      <c r="P94" s="38" t="s">
        <v>54</v>
      </c>
      <c r="Q94" s="38" t="s">
        <v>54</v>
      </c>
      <c r="R94" s="38" t="s">
        <v>54</v>
      </c>
      <c r="S94" s="421"/>
      <c r="T94" s="422"/>
      <c r="U94" s="201"/>
      <c r="V94" s="74"/>
      <c r="W94" s="75"/>
      <c r="X94" s="75"/>
      <c r="Y94" s="75"/>
      <c r="Z94" s="75"/>
      <c r="AA94" s="76"/>
    </row>
    <row r="95" spans="1:44" s="59" customFormat="1" ht="30" customHeight="1">
      <c r="A95" s="1041"/>
      <c r="B95" s="1024"/>
      <c r="C95" s="1042"/>
      <c r="D95" s="1017"/>
      <c r="E95" s="683"/>
      <c r="F95" s="77" t="s">
        <v>54</v>
      </c>
      <c r="G95" s="427"/>
      <c r="H95" s="427"/>
      <c r="I95" s="77" t="s">
        <v>54</v>
      </c>
      <c r="J95" s="77" t="s">
        <v>54</v>
      </c>
      <c r="K95" s="77" t="s">
        <v>54</v>
      </c>
      <c r="L95" s="78">
        <f t="shared" ref="L95" si="77">IF(RIGHT(S95)="T",(+H95-G95),0)</f>
        <v>0</v>
      </c>
      <c r="M95" s="78">
        <f t="shared" ref="M95" si="78">IF(RIGHT(S95)="U",(+H95-G95),0)</f>
        <v>0</v>
      </c>
      <c r="N95" s="78">
        <f t="shared" ref="N95" si="79">IF(RIGHT(S95)="C",(+H95-G95),0)</f>
        <v>0</v>
      </c>
      <c r="O95" s="78">
        <f t="shared" ref="O95" si="80">IF(RIGHT(S95)="D",(+H95-G95),0)</f>
        <v>0</v>
      </c>
      <c r="P95" s="77" t="s">
        <v>54</v>
      </c>
      <c r="Q95" s="77" t="s">
        <v>54</v>
      </c>
      <c r="R95" s="77" t="s">
        <v>54</v>
      </c>
      <c r="S95" s="421"/>
      <c r="T95" s="422"/>
      <c r="U95" s="79"/>
      <c r="V95" s="714"/>
      <c r="W95" s="714"/>
      <c r="X95" s="714"/>
      <c r="Y95" s="714"/>
      <c r="Z95" s="714"/>
      <c r="AA95" s="714"/>
    </row>
    <row r="96" spans="1:44" s="69" customFormat="1" ht="30" customHeight="1" thickBot="1">
      <c r="A96" s="429"/>
      <c r="B96" s="60"/>
      <c r="C96" s="430" t="s">
        <v>58</v>
      </c>
      <c r="D96" s="60"/>
      <c r="E96" s="61"/>
      <c r="F96" s="62" t="s">
        <v>54</v>
      </c>
      <c r="G96" s="431"/>
      <c r="H96" s="431"/>
      <c r="I96" s="62" t="s">
        <v>54</v>
      </c>
      <c r="J96" s="62" t="s">
        <v>54</v>
      </c>
      <c r="K96" s="62" t="s">
        <v>54</v>
      </c>
      <c r="L96" s="63">
        <f>SUM(L94:L95)</f>
        <v>0</v>
      </c>
      <c r="M96" s="63">
        <f>SUM(M94:M95)</f>
        <v>0</v>
      </c>
      <c r="N96" s="63">
        <f>SUM(N94:N95)</f>
        <v>0</v>
      </c>
      <c r="O96" s="63">
        <f>SUM(O94:O95)</f>
        <v>0</v>
      </c>
      <c r="P96" s="62" t="s">
        <v>54</v>
      </c>
      <c r="Q96" s="62" t="s">
        <v>54</v>
      </c>
      <c r="R96" s="62" t="s">
        <v>54</v>
      </c>
      <c r="S96" s="471"/>
      <c r="T96" s="441"/>
      <c r="U96" s="60"/>
      <c r="V96" s="433">
        <f>$AB$15-((N96*24))</f>
        <v>744</v>
      </c>
      <c r="W96" s="434">
        <v>515</v>
      </c>
      <c r="X96" s="480">
        <v>155.93199999999999</v>
      </c>
      <c r="Y96" s="435">
        <f>W96*X96</f>
        <v>80304.98</v>
      </c>
      <c r="Z96" s="433">
        <f>(Y96*(V96-L96*24))/V96</f>
        <v>80304.98</v>
      </c>
      <c r="AA96" s="436">
        <f>(Z96/Y96)*100</f>
        <v>100</v>
      </c>
      <c r="AB96" s="59"/>
    </row>
    <row r="97" spans="1:44" s="172" customFormat="1" ht="30" customHeight="1">
      <c r="A97" s="997">
        <v>16</v>
      </c>
      <c r="B97" s="989" t="s">
        <v>105</v>
      </c>
      <c r="C97" s="1013" t="s">
        <v>106</v>
      </c>
      <c r="D97" s="999">
        <v>224</v>
      </c>
      <c r="E97" s="1001" t="s">
        <v>53</v>
      </c>
      <c r="F97" s="71" t="s">
        <v>54</v>
      </c>
      <c r="G97" s="427"/>
      <c r="H97" s="427"/>
      <c r="I97" s="691"/>
      <c r="J97" s="691"/>
      <c r="K97" s="691"/>
      <c r="L97" s="84">
        <f>IF(RIGHT(S97)="T",(+H97-G97),0)</f>
        <v>0</v>
      </c>
      <c r="M97" s="84">
        <f>IF(RIGHT(S97)="U",(+H97-G97),0)</f>
        <v>0</v>
      </c>
      <c r="N97" s="84">
        <f>IF(RIGHT(S97)="C",(+H97-G97),0)</f>
        <v>0</v>
      </c>
      <c r="O97" s="84">
        <f>IF(RIGHT(S97)="D",(+H97-G97),0)</f>
        <v>0</v>
      </c>
      <c r="P97" s="44"/>
      <c r="Q97" s="44"/>
      <c r="R97" s="44"/>
      <c r="S97" s="421"/>
      <c r="T97" s="422"/>
      <c r="U97" s="44"/>
      <c r="V97" s="114"/>
      <c r="W97" s="115"/>
      <c r="X97" s="115"/>
      <c r="Y97" s="115"/>
      <c r="Z97" s="115"/>
      <c r="AA97" s="116"/>
      <c r="AB97" s="171"/>
      <c r="AC97" s="171"/>
      <c r="AD97" s="171"/>
      <c r="AE97" s="171"/>
      <c r="AF97" s="171"/>
      <c r="AG97" s="171"/>
      <c r="AH97" s="171"/>
      <c r="AI97" s="171"/>
      <c r="AJ97" s="171"/>
      <c r="AK97" s="171"/>
      <c r="AL97" s="171"/>
      <c r="AM97" s="171"/>
      <c r="AN97" s="171"/>
      <c r="AO97" s="171"/>
      <c r="AP97" s="171"/>
      <c r="AQ97" s="171"/>
      <c r="AR97" s="171"/>
    </row>
    <row r="98" spans="1:44" s="172" customFormat="1" ht="30" customHeight="1">
      <c r="A98" s="1005"/>
      <c r="B98" s="990"/>
      <c r="C98" s="1081"/>
      <c r="D98" s="1017"/>
      <c r="E98" s="1006"/>
      <c r="F98" s="88"/>
      <c r="G98" s="427"/>
      <c r="H98" s="427"/>
      <c r="I98" s="145"/>
      <c r="J98" s="145"/>
      <c r="K98" s="145"/>
      <c r="L98" s="78">
        <f t="shared" ref="L98" si="81">IF(RIGHT(S98)="T",(+H98-G98),0)</f>
        <v>0</v>
      </c>
      <c r="M98" s="78">
        <f t="shared" ref="M98" si="82">IF(RIGHT(S98)="U",(+H98-G98),0)</f>
        <v>0</v>
      </c>
      <c r="N98" s="78">
        <f t="shared" ref="N98" si="83">IF(RIGHT(S98)="C",(+H98-G98),0)</f>
        <v>0</v>
      </c>
      <c r="O98" s="78">
        <f t="shared" ref="O98" si="84">IF(RIGHT(S98)="D",(+H98-G98),0)</f>
        <v>0</v>
      </c>
      <c r="P98" s="147"/>
      <c r="Q98" s="147"/>
      <c r="R98" s="147"/>
      <c r="S98" s="421"/>
      <c r="T98" s="422"/>
      <c r="U98" s="147"/>
      <c r="V98" s="710"/>
      <c r="W98" s="710"/>
      <c r="X98" s="710"/>
      <c r="Y98" s="710"/>
      <c r="Z98" s="710"/>
      <c r="AA98" s="710"/>
      <c r="AB98" s="171"/>
      <c r="AC98" s="171"/>
      <c r="AD98" s="171"/>
      <c r="AE98" s="171"/>
      <c r="AF98" s="171"/>
      <c r="AG98" s="171"/>
      <c r="AH98" s="171"/>
      <c r="AI98" s="171"/>
      <c r="AJ98" s="171"/>
      <c r="AK98" s="171"/>
      <c r="AL98" s="171"/>
      <c r="AM98" s="171"/>
      <c r="AN98" s="171"/>
      <c r="AO98" s="171"/>
      <c r="AP98" s="171"/>
      <c r="AQ98" s="171"/>
      <c r="AR98" s="171"/>
    </row>
    <row r="99" spans="1:44" s="130" customFormat="1" ht="30" customHeight="1" thickBot="1">
      <c r="A99" s="429"/>
      <c r="B99" s="60"/>
      <c r="C99" s="430" t="s">
        <v>58</v>
      </c>
      <c r="D99" s="60"/>
      <c r="E99" s="61"/>
      <c r="F99" s="62" t="s">
        <v>54</v>
      </c>
      <c r="G99" s="431"/>
      <c r="H99" s="431"/>
      <c r="I99" s="62" t="s">
        <v>54</v>
      </c>
      <c r="J99" s="62" t="s">
        <v>54</v>
      </c>
      <c r="K99" s="62" t="s">
        <v>54</v>
      </c>
      <c r="L99" s="63">
        <f>SUM(L97:L98)</f>
        <v>0</v>
      </c>
      <c r="M99" s="63">
        <f>SUM(M97:M98)</f>
        <v>0</v>
      </c>
      <c r="N99" s="63">
        <f>SUM(N97:N98)</f>
        <v>0</v>
      </c>
      <c r="O99" s="63">
        <f>SUM(O97:O98)</f>
        <v>0</v>
      </c>
      <c r="P99" s="62" t="s">
        <v>54</v>
      </c>
      <c r="Q99" s="62" t="s">
        <v>54</v>
      </c>
      <c r="R99" s="62" t="s">
        <v>54</v>
      </c>
      <c r="S99" s="471"/>
      <c r="T99" s="441"/>
      <c r="U99" s="60"/>
      <c r="V99" s="433">
        <f>$AB$15-((N99*24))</f>
        <v>744</v>
      </c>
      <c r="W99" s="434">
        <v>515</v>
      </c>
      <c r="X99" s="100">
        <v>224</v>
      </c>
      <c r="Y99" s="435">
        <f>W99*X99</f>
        <v>115360</v>
      </c>
      <c r="Z99" s="433">
        <f>(Y99*(V99-L99*24))/V99</f>
        <v>115360</v>
      </c>
      <c r="AA99" s="436">
        <f>(Z99/Y99)*100</f>
        <v>100</v>
      </c>
      <c r="AB99" s="127"/>
    </row>
    <row r="100" spans="1:44" s="59" customFormat="1" ht="16.5">
      <c r="A100" s="837">
        <v>17</v>
      </c>
      <c r="B100" s="833" t="s">
        <v>107</v>
      </c>
      <c r="C100" s="835" t="s">
        <v>108</v>
      </c>
      <c r="D100" s="826">
        <v>13</v>
      </c>
      <c r="E100" s="828" t="s">
        <v>53</v>
      </c>
      <c r="F100" s="71" t="s">
        <v>54</v>
      </c>
      <c r="G100" s="427"/>
      <c r="H100" s="427"/>
      <c r="I100" s="71" t="s">
        <v>54</v>
      </c>
      <c r="J100" s="71" t="s">
        <v>54</v>
      </c>
      <c r="K100" s="83"/>
      <c r="L100" s="72">
        <f>IF(RIGHT(S100)="T",(+H100-G100),0)</f>
        <v>0</v>
      </c>
      <c r="M100" s="72">
        <f>IF(RIGHT(S100)="U",(+H100-G100),0)</f>
        <v>0</v>
      </c>
      <c r="N100" s="72">
        <f>IF(RIGHT(S100)="C",(+H100-G100),0)</f>
        <v>0</v>
      </c>
      <c r="O100" s="72">
        <f>IF(RIGHT(S100)="D",(+H100-G100),0)</f>
        <v>0</v>
      </c>
      <c r="P100" s="71" t="s">
        <v>54</v>
      </c>
      <c r="Q100" s="71" t="s">
        <v>54</v>
      </c>
      <c r="R100" s="71" t="s">
        <v>54</v>
      </c>
      <c r="S100" s="421"/>
      <c r="T100" s="753"/>
      <c r="U100" s="73"/>
      <c r="V100" s="85"/>
      <c r="W100" s="86"/>
      <c r="X100" s="86"/>
      <c r="Y100" s="86"/>
      <c r="Z100" s="86"/>
      <c r="AA100" s="87"/>
    </row>
    <row r="101" spans="1:44" s="69" customFormat="1" ht="30" customHeight="1" thickBot="1">
      <c r="A101" s="429"/>
      <c r="B101" s="60"/>
      <c r="C101" s="430" t="s">
        <v>58</v>
      </c>
      <c r="D101" s="60"/>
      <c r="E101" s="61"/>
      <c r="F101" s="62" t="s">
        <v>54</v>
      </c>
      <c r="G101" s="431"/>
      <c r="H101" s="431"/>
      <c r="I101" s="62" t="s">
        <v>54</v>
      </c>
      <c r="J101" s="62" t="s">
        <v>54</v>
      </c>
      <c r="K101" s="62" t="s">
        <v>54</v>
      </c>
      <c r="L101" s="63">
        <f>SUM(L100:L100)</f>
        <v>0</v>
      </c>
      <c r="M101" s="63">
        <f>SUM(M100:M100)</f>
        <v>0</v>
      </c>
      <c r="N101" s="63">
        <f>SUM(N100:N100)</f>
        <v>0</v>
      </c>
      <c r="O101" s="63">
        <f>SUM(O100:O100)</f>
        <v>0</v>
      </c>
      <c r="P101" s="62" t="s">
        <v>54</v>
      </c>
      <c r="Q101" s="62" t="s">
        <v>54</v>
      </c>
      <c r="R101" s="62" t="s">
        <v>54</v>
      </c>
      <c r="S101" s="471"/>
      <c r="T101" s="441"/>
      <c r="U101" s="60"/>
      <c r="V101" s="433">
        <f>$AB$15-((N101*24))</f>
        <v>744</v>
      </c>
      <c r="W101" s="434">
        <v>515</v>
      </c>
      <c r="X101" s="100">
        <v>13</v>
      </c>
      <c r="Y101" s="435">
        <f>W101*X101</f>
        <v>6695</v>
      </c>
      <c r="Z101" s="433">
        <f>(Y101*(V101-L101*24))/V101</f>
        <v>6695</v>
      </c>
      <c r="AA101" s="436">
        <f>(Z101/Y101)*100</f>
        <v>100</v>
      </c>
      <c r="AB101" s="59"/>
    </row>
    <row r="102" spans="1:44" s="59" customFormat="1" ht="30" customHeight="1">
      <c r="A102" s="597">
        <v>18</v>
      </c>
      <c r="B102" s="602" t="s">
        <v>109</v>
      </c>
      <c r="C102" s="603" t="s">
        <v>110</v>
      </c>
      <c r="D102" s="604">
        <v>13</v>
      </c>
      <c r="E102" s="70" t="s">
        <v>53</v>
      </c>
      <c r="F102" s="71" t="s">
        <v>54</v>
      </c>
      <c r="G102" s="427"/>
      <c r="H102" s="427"/>
      <c r="I102" s="71" t="s">
        <v>54</v>
      </c>
      <c r="J102" s="71" t="s">
        <v>54</v>
      </c>
      <c r="K102" s="71" t="s">
        <v>54</v>
      </c>
      <c r="L102" s="72">
        <f>IF(RIGHT(S102)="T",(+H102-G102),0)</f>
        <v>0</v>
      </c>
      <c r="M102" s="72">
        <f>IF(RIGHT(S102)="U",(+H102-G102),0)</f>
        <v>0</v>
      </c>
      <c r="N102" s="72">
        <f>IF(RIGHT(S102)="C",(+H102-G102),0)</f>
        <v>0</v>
      </c>
      <c r="O102" s="72">
        <f>IF(RIGHT(S102)="D",(+H102-G102),0)</f>
        <v>0</v>
      </c>
      <c r="P102" s="71" t="s">
        <v>54</v>
      </c>
      <c r="Q102" s="71" t="s">
        <v>54</v>
      </c>
      <c r="R102" s="71" t="s">
        <v>54</v>
      </c>
      <c r="S102" s="421"/>
      <c r="T102" s="422"/>
      <c r="U102" s="73"/>
      <c r="V102" s="85"/>
      <c r="W102" s="86"/>
      <c r="X102" s="86"/>
      <c r="Y102" s="86"/>
      <c r="Z102" s="86"/>
      <c r="AA102" s="87"/>
    </row>
    <row r="103" spans="1:44" s="69" customFormat="1" ht="30" customHeight="1" thickBot="1">
      <c r="A103" s="429"/>
      <c r="B103" s="60"/>
      <c r="C103" s="430" t="s">
        <v>58</v>
      </c>
      <c r="D103" s="60"/>
      <c r="E103" s="61"/>
      <c r="F103" s="62" t="s">
        <v>54</v>
      </c>
      <c r="G103" s="431"/>
      <c r="H103" s="431"/>
      <c r="I103" s="62" t="s">
        <v>54</v>
      </c>
      <c r="J103" s="62" t="s">
        <v>54</v>
      </c>
      <c r="K103" s="62" t="s">
        <v>54</v>
      </c>
      <c r="L103" s="63">
        <f>SUM(L102:L102)</f>
        <v>0</v>
      </c>
      <c r="M103" s="63">
        <f>SUM(M102:M102)</f>
        <v>0</v>
      </c>
      <c r="N103" s="63">
        <f>SUM(N102:N102)</f>
        <v>0</v>
      </c>
      <c r="O103" s="63">
        <f>SUM(O102:O102)</f>
        <v>0</v>
      </c>
      <c r="P103" s="62" t="s">
        <v>54</v>
      </c>
      <c r="Q103" s="62" t="s">
        <v>54</v>
      </c>
      <c r="R103" s="62" t="s">
        <v>54</v>
      </c>
      <c r="S103" s="471"/>
      <c r="T103" s="441"/>
      <c r="U103" s="60"/>
      <c r="V103" s="433">
        <f t="shared" ref="V103:V112" si="85">$AB$15-((N103*24))</f>
        <v>744</v>
      </c>
      <c r="W103" s="434">
        <v>515</v>
      </c>
      <c r="X103" s="100">
        <v>13</v>
      </c>
      <c r="Y103" s="435">
        <f t="shared" ref="Y103:Y111" si="86">W103*X103</f>
        <v>6695</v>
      </c>
      <c r="Z103" s="433">
        <f t="shared" ref="Z103:Z111" si="87">(Y103*(V103-L103*24))/V103</f>
        <v>6695</v>
      </c>
      <c r="AA103" s="436">
        <f t="shared" ref="AA103:AA111" si="88">(Z103/Y103)*100</f>
        <v>100</v>
      </c>
      <c r="AB103" s="59"/>
    </row>
    <row r="104" spans="1:44" s="172" customFormat="1" ht="30" customHeight="1" thickBot="1">
      <c r="A104" s="997">
        <v>19</v>
      </c>
      <c r="B104" s="989" t="s">
        <v>111</v>
      </c>
      <c r="C104" s="1013" t="s">
        <v>112</v>
      </c>
      <c r="D104" s="999">
        <v>229.16300000000001</v>
      </c>
      <c r="E104" s="1001" t="s">
        <v>53</v>
      </c>
      <c r="F104" s="71" t="s">
        <v>54</v>
      </c>
      <c r="G104" s="427">
        <v>42223.465277777781</v>
      </c>
      <c r="H104" s="427">
        <v>42223.634722222225</v>
      </c>
      <c r="I104" s="92"/>
      <c r="J104" s="92"/>
      <c r="K104" s="92"/>
      <c r="L104" s="72">
        <f>IF(RIGHT(S104)="T",(+H104-G104),0)</f>
        <v>0.16944444444379769</v>
      </c>
      <c r="M104" s="72">
        <f>IF(RIGHT(S104)="U",(+H104-G104),0)</f>
        <v>0</v>
      </c>
      <c r="N104" s="72">
        <f>IF(RIGHT(S104)="C",(+H104-G104),0)</f>
        <v>0</v>
      </c>
      <c r="O104" s="72">
        <f>IF(RIGHT(S104)="D",(+H104-G104),0)</f>
        <v>0</v>
      </c>
      <c r="P104" s="94"/>
      <c r="Q104" s="94"/>
      <c r="R104" s="94"/>
      <c r="S104" s="421" t="s">
        <v>104</v>
      </c>
      <c r="T104" s="805" t="s">
        <v>851</v>
      </c>
      <c r="U104" s="94"/>
      <c r="V104" s="96"/>
      <c r="W104" s="97"/>
      <c r="X104" s="97"/>
      <c r="Y104" s="97"/>
      <c r="Z104" s="97"/>
      <c r="AA104" s="98"/>
      <c r="AB104" s="171"/>
      <c r="AC104" s="171"/>
      <c r="AD104" s="171"/>
      <c r="AE104" s="171"/>
      <c r="AF104" s="171"/>
      <c r="AG104" s="171"/>
      <c r="AH104" s="171"/>
      <c r="AI104" s="171"/>
      <c r="AJ104" s="171"/>
      <c r="AK104" s="171"/>
      <c r="AL104" s="171"/>
      <c r="AM104" s="171"/>
      <c r="AN104" s="171"/>
      <c r="AO104" s="171"/>
      <c r="AP104" s="171"/>
      <c r="AQ104" s="171"/>
      <c r="AR104" s="171"/>
    </row>
    <row r="105" spans="1:44" s="172" customFormat="1" ht="30" customHeight="1">
      <c r="A105" s="998"/>
      <c r="B105" s="996"/>
      <c r="C105" s="1014"/>
      <c r="D105" s="1000"/>
      <c r="E105" s="1002"/>
      <c r="F105" s="88"/>
      <c r="G105" s="427">
        <v>42243.392361111109</v>
      </c>
      <c r="H105" s="427">
        <v>42243.776388888888</v>
      </c>
      <c r="I105" s="92"/>
      <c r="J105" s="92"/>
      <c r="K105" s="92"/>
      <c r="L105" s="72">
        <f>IF(RIGHT(S105)="T",(+H105-G105),0)</f>
        <v>0</v>
      </c>
      <c r="M105" s="72">
        <f>IF(RIGHT(S105)="U",(+H105-G105),0)</f>
        <v>0</v>
      </c>
      <c r="N105" s="72">
        <f>IF(RIGHT(S105)="C",(+H105-G105),0)</f>
        <v>0</v>
      </c>
      <c r="O105" s="72">
        <f>IF(RIGHT(S105)="D",(+H105-G105),0)</f>
        <v>0.38402777777810115</v>
      </c>
      <c r="P105" s="94"/>
      <c r="Q105" s="94"/>
      <c r="R105" s="94"/>
      <c r="S105" s="421" t="s">
        <v>142</v>
      </c>
      <c r="T105" s="805" t="s">
        <v>852</v>
      </c>
      <c r="U105" s="94"/>
      <c r="V105" s="96"/>
      <c r="W105" s="97"/>
      <c r="X105" s="97"/>
      <c r="Y105" s="97"/>
      <c r="Z105" s="97"/>
      <c r="AA105" s="98"/>
      <c r="AB105" s="171"/>
      <c r="AC105" s="171"/>
      <c r="AD105" s="171"/>
      <c r="AE105" s="171"/>
      <c r="AF105" s="171"/>
      <c r="AG105" s="171"/>
      <c r="AH105" s="171"/>
      <c r="AI105" s="171"/>
      <c r="AJ105" s="171"/>
      <c r="AK105" s="171"/>
      <c r="AL105" s="171"/>
      <c r="AM105" s="171"/>
      <c r="AN105" s="171"/>
      <c r="AO105" s="171"/>
      <c r="AP105" s="171"/>
      <c r="AQ105" s="171"/>
      <c r="AR105" s="171"/>
    </row>
    <row r="106" spans="1:44" s="130" customFormat="1" ht="30" customHeight="1" thickBot="1">
      <c r="A106" s="429"/>
      <c r="B106" s="60"/>
      <c r="C106" s="430" t="s">
        <v>58</v>
      </c>
      <c r="D106" s="60"/>
      <c r="E106" s="61"/>
      <c r="F106" s="62" t="s">
        <v>54</v>
      </c>
      <c r="G106" s="431"/>
      <c r="H106" s="431"/>
      <c r="I106" s="62" t="s">
        <v>54</v>
      </c>
      <c r="J106" s="62" t="s">
        <v>54</v>
      </c>
      <c r="K106" s="62" t="s">
        <v>54</v>
      </c>
      <c r="L106" s="63">
        <f>SUM(L104:L105)</f>
        <v>0.16944444444379769</v>
      </c>
      <c r="M106" s="63">
        <f>SUM(M104:M105)</f>
        <v>0</v>
      </c>
      <c r="N106" s="63">
        <f>SUM(N104:N105)</f>
        <v>0</v>
      </c>
      <c r="O106" s="63">
        <f>SUM(O104:O105)</f>
        <v>0.38402777777810115</v>
      </c>
      <c r="P106" s="62" t="s">
        <v>54</v>
      </c>
      <c r="Q106" s="62" t="s">
        <v>54</v>
      </c>
      <c r="R106" s="62" t="s">
        <v>54</v>
      </c>
      <c r="S106" s="471"/>
      <c r="T106" s="441"/>
      <c r="U106" s="60"/>
      <c r="V106" s="433">
        <f t="shared" ref="V106" si="89">$AB$15-((N106*24))</f>
        <v>744</v>
      </c>
      <c r="W106" s="434">
        <v>227</v>
      </c>
      <c r="X106" s="100">
        <v>229.16300000000001</v>
      </c>
      <c r="Y106" s="435">
        <f t="shared" ref="Y106" si="90">W106*X106</f>
        <v>52020.001000000004</v>
      </c>
      <c r="Z106" s="433">
        <f t="shared" ref="Z106" si="91">(Y106*(V106-L106*24))/V106</f>
        <v>51735.662284857724</v>
      </c>
      <c r="AA106" s="436">
        <f t="shared" ref="AA106" si="92">(Z106/Y106)*100</f>
        <v>99.453405017923245</v>
      </c>
      <c r="AB106" s="127"/>
    </row>
    <row r="107" spans="1:44" s="51" customFormat="1" ht="30" customHeight="1" thickBot="1">
      <c r="A107" s="997">
        <v>20</v>
      </c>
      <c r="B107" s="989" t="s">
        <v>113</v>
      </c>
      <c r="C107" s="1013" t="s">
        <v>114</v>
      </c>
      <c r="D107" s="999">
        <v>229.16300000000001</v>
      </c>
      <c r="E107" s="1001" t="s">
        <v>53</v>
      </c>
      <c r="F107" s="38" t="s">
        <v>54</v>
      </c>
      <c r="G107" s="427">
        <v>42226.673611111109</v>
      </c>
      <c r="H107" s="427">
        <v>42226.725694444445</v>
      </c>
      <c r="I107" s="143"/>
      <c r="J107" s="143"/>
      <c r="K107" s="143"/>
      <c r="L107" s="84">
        <f>IF(RIGHT(S107)="T",(+H107-G107),0)</f>
        <v>5.2083333335758653E-2</v>
      </c>
      <c r="M107" s="84">
        <f>IF(RIGHT(S107)="U",(+H107-G107),0)</f>
        <v>0</v>
      </c>
      <c r="N107" s="84">
        <f>IF(RIGHT(S107)="C",(+H107-G107),0)</f>
        <v>0</v>
      </c>
      <c r="O107" s="84">
        <f>IF(RIGHT(S107)="D",(+H107-G107),0)</f>
        <v>0</v>
      </c>
      <c r="P107" s="44"/>
      <c r="Q107" s="44"/>
      <c r="R107" s="44"/>
      <c r="S107" s="421" t="s">
        <v>104</v>
      </c>
      <c r="T107" s="805" t="s">
        <v>853</v>
      </c>
      <c r="U107" s="44"/>
      <c r="V107" s="109"/>
      <c r="W107" s="700"/>
      <c r="X107" s="698"/>
      <c r="Y107" s="111"/>
      <c r="Z107" s="109"/>
      <c r="AA107" s="112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</row>
    <row r="108" spans="1:44" s="51" customFormat="1" ht="30" customHeight="1" thickBot="1">
      <c r="A108" s="1005"/>
      <c r="B108" s="990"/>
      <c r="C108" s="1081"/>
      <c r="D108" s="1017"/>
      <c r="E108" s="1006"/>
      <c r="F108" s="88"/>
      <c r="G108" s="427">
        <v>42240.726388888892</v>
      </c>
      <c r="H108" s="701">
        <v>42240.806944444441</v>
      </c>
      <c r="I108" s="146"/>
      <c r="J108" s="146"/>
      <c r="K108" s="146"/>
      <c r="L108" s="78">
        <f t="shared" ref="L108:L109" si="93">IF(RIGHT(S108)="T",(+H108-G108),0)</f>
        <v>8.055555554892635E-2</v>
      </c>
      <c r="M108" s="78">
        <f t="shared" ref="M108:M109" si="94">IF(RIGHT(S108)="U",(+H108-G108),0)</f>
        <v>0</v>
      </c>
      <c r="N108" s="78">
        <f t="shared" ref="N108:N109" si="95">IF(RIGHT(S108)="C",(+H108-G108),0)</f>
        <v>0</v>
      </c>
      <c r="O108" s="78">
        <f t="shared" ref="O108:O109" si="96">IF(RIGHT(S108)="D",(+H108-G108),0)</f>
        <v>0</v>
      </c>
      <c r="P108" s="147"/>
      <c r="Q108" s="147"/>
      <c r="R108" s="147"/>
      <c r="S108" s="705" t="s">
        <v>129</v>
      </c>
      <c r="T108" s="805" t="s">
        <v>854</v>
      </c>
      <c r="U108" s="44"/>
      <c r="V108" s="109"/>
      <c r="W108" s="937"/>
      <c r="X108" s="911"/>
      <c r="Y108" s="111"/>
      <c r="Z108" s="109"/>
      <c r="AA108" s="112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</row>
    <row r="109" spans="1:44" s="51" customFormat="1" ht="30" customHeight="1">
      <c r="A109" s="998"/>
      <c r="B109" s="996"/>
      <c r="C109" s="1014"/>
      <c r="D109" s="1000"/>
      <c r="E109" s="1002"/>
      <c r="F109" s="88"/>
      <c r="G109" s="427">
        <v>42243.408333333333</v>
      </c>
      <c r="H109" s="427">
        <v>42243.776388888888</v>
      </c>
      <c r="I109" s="40"/>
      <c r="J109" s="40"/>
      <c r="K109" s="40"/>
      <c r="L109" s="41">
        <f t="shared" si="93"/>
        <v>0</v>
      </c>
      <c r="M109" s="41">
        <f t="shared" si="94"/>
        <v>0</v>
      </c>
      <c r="N109" s="41">
        <f t="shared" si="95"/>
        <v>0</v>
      </c>
      <c r="O109" s="41">
        <f t="shared" si="96"/>
        <v>0.36805555555474712</v>
      </c>
      <c r="P109" s="42"/>
      <c r="Q109" s="42"/>
      <c r="R109" s="42"/>
      <c r="S109" s="421" t="s">
        <v>142</v>
      </c>
      <c r="T109" s="805" t="s">
        <v>855</v>
      </c>
      <c r="U109" s="44"/>
      <c r="V109" s="109"/>
      <c r="W109" s="937"/>
      <c r="X109" s="911"/>
      <c r="Y109" s="111"/>
      <c r="Z109" s="109"/>
      <c r="AA109" s="112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</row>
    <row r="110" spans="1:44" s="130" customFormat="1" ht="30" customHeight="1" thickBot="1">
      <c r="A110" s="429"/>
      <c r="B110" s="60"/>
      <c r="C110" s="430" t="s">
        <v>58</v>
      </c>
      <c r="D110" s="60"/>
      <c r="E110" s="61"/>
      <c r="F110" s="62" t="s">
        <v>54</v>
      </c>
      <c r="G110" s="431"/>
      <c r="H110" s="431"/>
      <c r="I110" s="62" t="s">
        <v>54</v>
      </c>
      <c r="J110" s="62" t="s">
        <v>54</v>
      </c>
      <c r="K110" s="62" t="s">
        <v>54</v>
      </c>
      <c r="L110" s="63">
        <f>SUM(L107:L109)</f>
        <v>0.132638888884685</v>
      </c>
      <c r="M110" s="63">
        <f>SUM(M107:M109)</f>
        <v>0</v>
      </c>
      <c r="N110" s="63">
        <f>SUM(N107:N109)</f>
        <v>0</v>
      </c>
      <c r="O110" s="63">
        <f>SUM(O107:O109)</f>
        <v>0.36805555555474712</v>
      </c>
      <c r="P110" s="62" t="s">
        <v>54</v>
      </c>
      <c r="Q110" s="62" t="s">
        <v>54</v>
      </c>
      <c r="R110" s="62" t="s">
        <v>54</v>
      </c>
      <c r="S110" s="471"/>
      <c r="T110" s="441"/>
      <c r="U110" s="60"/>
      <c r="V110" s="433">
        <f t="shared" ref="V110" si="97">$AB$15-((N110*24))</f>
        <v>744</v>
      </c>
      <c r="W110" s="434">
        <v>227</v>
      </c>
      <c r="X110" s="100">
        <v>229.16300000000001</v>
      </c>
      <c r="Y110" s="435">
        <f t="shared" ref="Y110" si="98">W110*X110</f>
        <v>52020.001000000004</v>
      </c>
      <c r="Z110" s="433">
        <f t="shared" ref="Z110" si="99">(Y110*(V110-L110*24))/V110</f>
        <v>51797.424382825164</v>
      </c>
      <c r="AA110" s="436">
        <f t="shared" ref="AA110" si="100">(Z110/Y110)*100</f>
        <v>99.572132616501037</v>
      </c>
      <c r="AB110" s="127"/>
    </row>
    <row r="111" spans="1:44" s="51" customFormat="1" ht="30" customHeight="1" thickBot="1">
      <c r="A111" s="101">
        <v>21</v>
      </c>
      <c r="B111" s="102" t="s">
        <v>115</v>
      </c>
      <c r="C111" s="103" t="s">
        <v>116</v>
      </c>
      <c r="D111" s="66">
        <v>1.5589999999999999</v>
      </c>
      <c r="E111" s="104" t="s">
        <v>53</v>
      </c>
      <c r="F111" s="105" t="s">
        <v>54</v>
      </c>
      <c r="G111" s="719"/>
      <c r="H111" s="104"/>
      <c r="I111" s="106"/>
      <c r="J111" s="106"/>
      <c r="K111" s="106"/>
      <c r="L111" s="107"/>
      <c r="M111" s="107"/>
      <c r="N111" s="107"/>
      <c r="O111" s="107"/>
      <c r="P111" s="107"/>
      <c r="Q111" s="107"/>
      <c r="R111" s="107"/>
      <c r="S111" s="107"/>
      <c r="T111" s="756"/>
      <c r="U111" s="107"/>
      <c r="V111" s="64">
        <f t="shared" si="85"/>
        <v>744</v>
      </c>
      <c r="W111" s="65">
        <v>687</v>
      </c>
      <c r="X111" s="66">
        <v>1.5589999999999999</v>
      </c>
      <c r="Y111" s="67">
        <f t="shared" si="86"/>
        <v>1071.0329999999999</v>
      </c>
      <c r="Z111" s="64">
        <f t="shared" si="87"/>
        <v>1071.0329999999999</v>
      </c>
      <c r="AA111" s="68">
        <f t="shared" si="88"/>
        <v>100</v>
      </c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</row>
    <row r="112" spans="1:44" s="51" customFormat="1" ht="30" customHeight="1" thickBot="1">
      <c r="A112" s="573">
        <v>22</v>
      </c>
      <c r="B112" s="102" t="s">
        <v>803</v>
      </c>
      <c r="C112" s="103" t="s">
        <v>804</v>
      </c>
      <c r="D112" s="66">
        <v>1.5589999999999999</v>
      </c>
      <c r="E112" s="104" t="s">
        <v>53</v>
      </c>
      <c r="F112" s="38"/>
      <c r="G112" s="754"/>
      <c r="H112" s="755"/>
      <c r="I112" s="143"/>
      <c r="J112" s="143"/>
      <c r="K112" s="143"/>
      <c r="L112" s="44"/>
      <c r="M112" s="44"/>
      <c r="N112" s="44"/>
      <c r="O112" s="44"/>
      <c r="P112" s="44"/>
      <c r="Q112" s="44"/>
      <c r="R112" s="44"/>
      <c r="S112" s="626"/>
      <c r="T112" s="757"/>
      <c r="U112" s="44"/>
      <c r="V112" s="64">
        <f t="shared" si="85"/>
        <v>744</v>
      </c>
      <c r="W112" s="65">
        <v>687</v>
      </c>
      <c r="X112" s="66">
        <v>1.5589999999999999</v>
      </c>
      <c r="Y112" s="67">
        <f>W112*X112</f>
        <v>1071.0329999999999</v>
      </c>
      <c r="Z112" s="64">
        <f>(Y112*(V112-L112*24))/V112</f>
        <v>1071.0329999999999</v>
      </c>
      <c r="AA112" s="68">
        <f>(Z112/Y112)*100</f>
        <v>100</v>
      </c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</row>
    <row r="113" spans="1:44" s="51" customFormat="1" ht="30" customHeight="1">
      <c r="A113" s="1083">
        <v>23</v>
      </c>
      <c r="B113" s="989" t="s">
        <v>117</v>
      </c>
      <c r="C113" s="1013" t="s">
        <v>118</v>
      </c>
      <c r="D113" s="999">
        <v>9.1999999999999993</v>
      </c>
      <c r="E113" s="1001" t="s">
        <v>53</v>
      </c>
      <c r="F113" s="38" t="s">
        <v>54</v>
      </c>
      <c r="G113" s="508"/>
      <c r="H113" s="508"/>
      <c r="I113" s="143"/>
      <c r="J113" s="143"/>
      <c r="K113" s="143"/>
      <c r="L113" s="72">
        <f>IF(RIGHT(S113)="T",(+H113-G113),0)</f>
        <v>0</v>
      </c>
      <c r="M113" s="72">
        <f>IF(RIGHT(S113)="U",(+H113-G113),0)</f>
        <v>0</v>
      </c>
      <c r="N113" s="72">
        <f>IF(RIGHT(S113)="C",(+H113-G113),0)</f>
        <v>0</v>
      </c>
      <c r="O113" s="72">
        <f>IF(RIGHT(S113)="D",(+H113-G113),0)</f>
        <v>0</v>
      </c>
      <c r="P113" s="44"/>
      <c r="Q113" s="44"/>
      <c r="R113" s="44"/>
      <c r="S113" s="179"/>
      <c r="T113" s="403"/>
      <c r="U113" s="44"/>
      <c r="V113" s="109"/>
      <c r="W113" s="110"/>
      <c r="X113" s="567"/>
      <c r="Y113" s="111"/>
      <c r="Z113" s="109"/>
      <c r="AA113" s="112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</row>
    <row r="114" spans="1:44" s="51" customFormat="1" ht="30" customHeight="1">
      <c r="A114" s="1084"/>
      <c r="B114" s="1082"/>
      <c r="C114" s="1081"/>
      <c r="D114" s="1017"/>
      <c r="E114" s="1006"/>
      <c r="F114" s="88"/>
      <c r="G114" s="508"/>
      <c r="H114" s="508"/>
      <c r="I114" s="40"/>
      <c r="J114" s="40"/>
      <c r="K114" s="40"/>
      <c r="L114" s="78">
        <f t="shared" ref="L114" si="101">IF(RIGHT(S114)="T",(+H114-G114),0)</f>
        <v>0</v>
      </c>
      <c r="M114" s="78">
        <f t="shared" ref="M114" si="102">IF(RIGHT(S114)="U",(+H114-G114),0)</f>
        <v>0</v>
      </c>
      <c r="N114" s="78">
        <f t="shared" ref="N114" si="103">IF(RIGHT(S114)="C",(+H114-G114),0)</f>
        <v>0</v>
      </c>
      <c r="O114" s="78">
        <f t="shared" ref="O114" si="104">IF(RIGHT(S114)="D",(+H114-G114),0)</f>
        <v>0</v>
      </c>
      <c r="P114" s="42"/>
      <c r="Q114" s="42"/>
      <c r="R114" s="42"/>
      <c r="S114" s="179"/>
      <c r="T114" s="403"/>
      <c r="U114" s="42"/>
      <c r="V114" s="198"/>
      <c r="W114" s="199"/>
      <c r="X114" s="574"/>
      <c r="Y114" s="200"/>
      <c r="Z114" s="198"/>
      <c r="AA114" s="472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</row>
    <row r="115" spans="1:44" s="130" customFormat="1" ht="30" customHeight="1" thickBot="1">
      <c r="A115" s="429"/>
      <c r="B115" s="60"/>
      <c r="C115" s="430" t="s">
        <v>58</v>
      </c>
      <c r="D115" s="60"/>
      <c r="E115" s="61"/>
      <c r="F115" s="62" t="s">
        <v>54</v>
      </c>
      <c r="G115" s="431"/>
      <c r="H115" s="431"/>
      <c r="I115" s="62" t="s">
        <v>54</v>
      </c>
      <c r="J115" s="62" t="s">
        <v>54</v>
      </c>
      <c r="K115" s="62" t="s">
        <v>54</v>
      </c>
      <c r="L115" s="63">
        <f>SUM(L113:L114)</f>
        <v>0</v>
      </c>
      <c r="M115" s="63">
        <f>SUM(M113:M114)</f>
        <v>0</v>
      </c>
      <c r="N115" s="63">
        <f>SUM(N113:N114)</f>
        <v>0</v>
      </c>
      <c r="O115" s="63">
        <f>SUM(O113:O114)</f>
        <v>0</v>
      </c>
      <c r="P115" s="62" t="s">
        <v>54</v>
      </c>
      <c r="Q115" s="62" t="s">
        <v>54</v>
      </c>
      <c r="R115" s="62" t="s">
        <v>54</v>
      </c>
      <c r="S115" s="471"/>
      <c r="T115" s="441"/>
      <c r="U115" s="60"/>
      <c r="V115" s="433">
        <f t="shared" ref="V115" si="105">$AB$15-((N115*24))</f>
        <v>744</v>
      </c>
      <c r="W115" s="434">
        <v>515</v>
      </c>
      <c r="X115" s="100">
        <v>9.1999999999999993</v>
      </c>
      <c r="Y115" s="435">
        <f t="shared" ref="Y115" si="106">W115*X115</f>
        <v>4738</v>
      </c>
      <c r="Z115" s="433">
        <f>(Y115*(V115-L115*24))/V115</f>
        <v>4738</v>
      </c>
      <c r="AA115" s="436">
        <f t="shared" ref="AA115" si="107">(Z115/Y115)*100</f>
        <v>100</v>
      </c>
      <c r="AB115" s="127"/>
    </row>
    <row r="116" spans="1:44" s="51" customFormat="1" ht="38.25">
      <c r="A116" s="591">
        <v>24</v>
      </c>
      <c r="B116" s="586" t="s">
        <v>119</v>
      </c>
      <c r="C116" s="585" t="s">
        <v>120</v>
      </c>
      <c r="D116" s="574">
        <v>9.1999999999999993</v>
      </c>
      <c r="E116" s="579" t="s">
        <v>53</v>
      </c>
      <c r="F116" s="88" t="s">
        <v>54</v>
      </c>
      <c r="G116" s="427">
        <v>42218.510416666664</v>
      </c>
      <c r="H116" s="427">
        <v>42218.526388888888</v>
      </c>
      <c r="I116" s="40"/>
      <c r="J116" s="40"/>
      <c r="K116" s="40"/>
      <c r="L116" s="84">
        <f>IF(RIGHT(S116)="T",(+H116-G116),0)</f>
        <v>0</v>
      </c>
      <c r="M116" s="84">
        <f>IF(RIGHT(S116)="U",(+H116-G116),0)</f>
        <v>1.5972222223354038E-2</v>
      </c>
      <c r="N116" s="84">
        <f>IF(RIGHT(S116)="C",(+H116-G116),0)</f>
        <v>0</v>
      </c>
      <c r="O116" s="84">
        <f>IF(RIGHT(S116)="D",(+H116-G116),0)</f>
        <v>0</v>
      </c>
      <c r="P116" s="42"/>
      <c r="Q116" s="42"/>
      <c r="R116" s="42"/>
      <c r="S116" s="421" t="s">
        <v>78</v>
      </c>
      <c r="T116" s="805" t="s">
        <v>856</v>
      </c>
      <c r="U116" s="42"/>
      <c r="V116" s="198"/>
      <c r="W116" s="199"/>
      <c r="X116" s="574"/>
      <c r="Y116" s="200"/>
      <c r="Z116" s="198"/>
      <c r="AA116" s="472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</row>
    <row r="117" spans="1:44" s="130" customFormat="1" ht="30" customHeight="1" thickBot="1">
      <c r="A117" s="429"/>
      <c r="B117" s="60"/>
      <c r="C117" s="430" t="s">
        <v>58</v>
      </c>
      <c r="D117" s="60"/>
      <c r="E117" s="61"/>
      <c r="F117" s="62" t="s">
        <v>54</v>
      </c>
      <c r="G117" s="431"/>
      <c r="H117" s="431"/>
      <c r="I117" s="62" t="s">
        <v>54</v>
      </c>
      <c r="J117" s="62" t="s">
        <v>54</v>
      </c>
      <c r="K117" s="62" t="s">
        <v>54</v>
      </c>
      <c r="L117" s="63">
        <f>SUM(L115:L116)</f>
        <v>0</v>
      </c>
      <c r="M117" s="63">
        <f>SUM(M115:M116)</f>
        <v>1.5972222223354038E-2</v>
      </c>
      <c r="N117" s="63">
        <f>SUM(N115:N116)</f>
        <v>0</v>
      </c>
      <c r="O117" s="63">
        <f>SUM(O115:O116)</f>
        <v>0</v>
      </c>
      <c r="P117" s="62" t="s">
        <v>54</v>
      </c>
      <c r="Q117" s="62" t="s">
        <v>54</v>
      </c>
      <c r="R117" s="62" t="s">
        <v>54</v>
      </c>
      <c r="S117" s="471"/>
      <c r="T117" s="441"/>
      <c r="U117" s="60"/>
      <c r="V117" s="433">
        <f t="shared" ref="V117" si="108">$AB$15-((N117*24))</f>
        <v>744</v>
      </c>
      <c r="W117" s="434">
        <v>515</v>
      </c>
      <c r="X117" s="100">
        <v>9.1999999999999993</v>
      </c>
      <c r="Y117" s="435">
        <f t="shared" ref="Y117" si="109">W117*X117</f>
        <v>4738</v>
      </c>
      <c r="Z117" s="433">
        <f t="shared" ref="Z117" si="110">(Y117*(V117-L117*24))/V117</f>
        <v>4738</v>
      </c>
      <c r="AA117" s="436">
        <f t="shared" ref="AA117" si="111">(Z117/Y117)*100</f>
        <v>100</v>
      </c>
      <c r="AB117" s="127"/>
    </row>
    <row r="118" spans="1:44" s="59" customFormat="1" ht="30" customHeight="1">
      <c r="A118" s="1043">
        <v>25</v>
      </c>
      <c r="B118" s="1023" t="s">
        <v>121</v>
      </c>
      <c r="C118" s="1011" t="s">
        <v>122</v>
      </c>
      <c r="D118" s="999">
        <v>278.76</v>
      </c>
      <c r="E118" s="1001" t="s">
        <v>53</v>
      </c>
      <c r="F118" s="71" t="s">
        <v>54</v>
      </c>
      <c r="G118" s="427">
        <v>42232.71875</v>
      </c>
      <c r="H118" s="427">
        <v>42232.770138888889</v>
      </c>
      <c r="I118" s="71" t="s">
        <v>54</v>
      </c>
      <c r="J118" s="71" t="s">
        <v>54</v>
      </c>
      <c r="K118" s="71" t="s">
        <v>54</v>
      </c>
      <c r="L118" s="72">
        <f>IF(RIGHT(S118)="T",(+H118-G118),0)</f>
        <v>0</v>
      </c>
      <c r="M118" s="72">
        <f>IF(RIGHT(S118)="U",(+H118-G118),0)</f>
        <v>0</v>
      </c>
      <c r="N118" s="72">
        <f>IF(RIGHT(S118)="C",(+H118-G118),0)</f>
        <v>0</v>
      </c>
      <c r="O118" s="72">
        <f>IF(RIGHT(S118)="D",(+H118-G118),0)</f>
        <v>5.1388888889050577E-2</v>
      </c>
      <c r="P118" s="71" t="s">
        <v>54</v>
      </c>
      <c r="Q118" s="71" t="s">
        <v>54</v>
      </c>
      <c r="R118" s="71" t="s">
        <v>54</v>
      </c>
      <c r="S118" s="421" t="s">
        <v>73</v>
      </c>
      <c r="T118" s="805" t="s">
        <v>857</v>
      </c>
      <c r="U118" s="73"/>
      <c r="V118" s="74"/>
      <c r="W118" s="75"/>
      <c r="X118" s="75"/>
      <c r="Y118" s="75"/>
      <c r="Z118" s="75"/>
      <c r="AA118" s="76"/>
    </row>
    <row r="119" spans="1:44" s="59" customFormat="1" ht="30" customHeight="1">
      <c r="A119" s="1041"/>
      <c r="B119" s="1024"/>
      <c r="C119" s="1042"/>
      <c r="D119" s="1017"/>
      <c r="E119" s="1006"/>
      <c r="F119" s="52"/>
      <c r="G119" s="427">
        <v>42232.94027777778</v>
      </c>
      <c r="H119" s="427">
        <v>42232.967361111114</v>
      </c>
      <c r="I119" s="77"/>
      <c r="J119" s="77"/>
      <c r="K119" s="77"/>
      <c r="L119" s="78">
        <f>IF(RIGHT(S119)="T",(+H119-G119),0)</f>
        <v>0</v>
      </c>
      <c r="M119" s="78">
        <f>IF(RIGHT(S119)="U",(+H119-G119),0)</f>
        <v>2.7083333334303461E-2</v>
      </c>
      <c r="N119" s="78">
        <f>IF(RIGHT(S119)="C",(+H119-G119),0)</f>
        <v>0</v>
      </c>
      <c r="O119" s="78">
        <f>IF(RIGHT(S119)="D",(+H119-G119),0)</f>
        <v>0</v>
      </c>
      <c r="P119" s="77"/>
      <c r="Q119" s="77"/>
      <c r="R119" s="77"/>
      <c r="S119" s="421" t="s">
        <v>78</v>
      </c>
      <c r="T119" s="805" t="s">
        <v>858</v>
      </c>
      <c r="U119" s="55"/>
      <c r="V119" s="80"/>
      <c r="W119" s="81"/>
      <c r="X119" s="81"/>
      <c r="Y119" s="81"/>
      <c r="Z119" s="81"/>
      <c r="AA119" s="82"/>
    </row>
    <row r="120" spans="1:44" s="59" customFormat="1" ht="30" customHeight="1">
      <c r="A120" s="1071"/>
      <c r="B120" s="1087"/>
      <c r="C120" s="1080"/>
      <c r="D120" s="1000"/>
      <c r="E120" s="1006"/>
      <c r="F120" s="77"/>
      <c r="G120" s="427">
        <v>42234.52847222222</v>
      </c>
      <c r="H120" s="427">
        <v>42234.599305555559</v>
      </c>
      <c r="I120" s="77"/>
      <c r="J120" s="77"/>
      <c r="K120" s="77"/>
      <c r="L120" s="78">
        <f>IF(RIGHT(S120)="T",(+H120-G120),0)</f>
        <v>0</v>
      </c>
      <c r="M120" s="78">
        <f>IF(RIGHT(S120)="U",(+H120-G120),0)</f>
        <v>0</v>
      </c>
      <c r="N120" s="78">
        <f>IF(RIGHT(S120)="C",(+H120-G120),0)</f>
        <v>0</v>
      </c>
      <c r="O120" s="78">
        <f>IF(RIGHT(S120)="D",(+H120-G120),0)</f>
        <v>7.0833333338669036E-2</v>
      </c>
      <c r="P120" s="77"/>
      <c r="Q120" s="77"/>
      <c r="R120" s="77"/>
      <c r="S120" s="421" t="s">
        <v>73</v>
      </c>
      <c r="T120" s="805" t="s">
        <v>859</v>
      </c>
      <c r="U120" s="79"/>
      <c r="V120" s="56"/>
      <c r="W120" s="57"/>
      <c r="X120" s="57"/>
      <c r="Y120" s="57"/>
      <c r="Z120" s="57"/>
      <c r="AA120" s="58"/>
    </row>
    <row r="121" spans="1:44" s="130" customFormat="1" ht="30" customHeight="1" thickBot="1">
      <c r="A121" s="429"/>
      <c r="B121" s="60"/>
      <c r="C121" s="430" t="s">
        <v>58</v>
      </c>
      <c r="D121" s="60"/>
      <c r="E121" s="61"/>
      <c r="F121" s="62" t="s">
        <v>54</v>
      </c>
      <c r="G121" s="431"/>
      <c r="H121" s="431"/>
      <c r="I121" s="62" t="s">
        <v>54</v>
      </c>
      <c r="J121" s="62" t="s">
        <v>54</v>
      </c>
      <c r="K121" s="62" t="s">
        <v>54</v>
      </c>
      <c r="L121" s="63">
        <f>SUM(L118:L120)</f>
        <v>0</v>
      </c>
      <c r="M121" s="63">
        <f t="shared" ref="M121:O121" si="112">SUM(M118:M120)</f>
        <v>2.7083333334303461E-2</v>
      </c>
      <c r="N121" s="63">
        <f t="shared" si="112"/>
        <v>0</v>
      </c>
      <c r="O121" s="63">
        <f t="shared" si="112"/>
        <v>0.12222222222771961</v>
      </c>
      <c r="P121" s="62" t="s">
        <v>54</v>
      </c>
      <c r="Q121" s="62" t="s">
        <v>54</v>
      </c>
      <c r="R121" s="62" t="s">
        <v>54</v>
      </c>
      <c r="S121" s="471"/>
      <c r="T121" s="441"/>
      <c r="U121" s="60"/>
      <c r="V121" s="433">
        <f>$AB$15-((N121*24))</f>
        <v>744</v>
      </c>
      <c r="W121" s="434">
        <v>331</v>
      </c>
      <c r="X121" s="100">
        <v>278.76</v>
      </c>
      <c r="Y121" s="435">
        <f>W121*X121</f>
        <v>92269.56</v>
      </c>
      <c r="Z121" s="433">
        <f>(Y121*(V121-L121*24))/V121</f>
        <v>92269.56</v>
      </c>
      <c r="AA121" s="436">
        <f>(Z121/Y121)*100</f>
        <v>100</v>
      </c>
      <c r="AB121" s="127"/>
    </row>
    <row r="122" spans="1:44" s="172" customFormat="1" ht="30" customHeight="1">
      <c r="A122" s="824">
        <v>26</v>
      </c>
      <c r="B122" s="823" t="s">
        <v>123</v>
      </c>
      <c r="C122" s="831" t="s">
        <v>124</v>
      </c>
      <c r="D122" s="826">
        <v>92.68</v>
      </c>
      <c r="E122" s="828" t="s">
        <v>53</v>
      </c>
      <c r="F122" s="71" t="s">
        <v>54</v>
      </c>
      <c r="G122" s="427"/>
      <c r="H122" s="427"/>
      <c r="I122" s="92"/>
      <c r="J122" s="92"/>
      <c r="K122" s="92"/>
      <c r="L122" s="72">
        <f t="shared" ref="L122" si="113">IF(RIGHT(S122)="T",(+H122-G122),0)</f>
        <v>0</v>
      </c>
      <c r="M122" s="72">
        <f t="shared" ref="M122" si="114">IF(RIGHT(S122)="U",(+H122-G122),0)</f>
        <v>0</v>
      </c>
      <c r="N122" s="72">
        <f>IF(RIGHT(S122)="C",(+H122-G122),0)</f>
        <v>0</v>
      </c>
      <c r="O122" s="72">
        <f t="shared" ref="O122" si="115">IF(RIGHT(S122)="D",(+H122-G122),0)</f>
        <v>0</v>
      </c>
      <c r="P122" s="94"/>
      <c r="Q122" s="94"/>
      <c r="R122" s="94"/>
      <c r="S122" s="421"/>
      <c r="T122" s="753"/>
      <c r="U122" s="94"/>
      <c r="V122" s="114"/>
      <c r="W122" s="115"/>
      <c r="X122" s="115"/>
      <c r="Y122" s="115"/>
      <c r="Z122" s="115"/>
      <c r="AA122" s="116"/>
      <c r="AB122" s="171"/>
      <c r="AC122" s="171"/>
      <c r="AD122" s="171"/>
      <c r="AE122" s="171"/>
      <c r="AF122" s="171"/>
      <c r="AG122" s="171"/>
      <c r="AH122" s="171"/>
      <c r="AI122" s="171"/>
      <c r="AJ122" s="171"/>
      <c r="AK122" s="171"/>
      <c r="AL122" s="171"/>
      <c r="AM122" s="171"/>
      <c r="AN122" s="171"/>
      <c r="AO122" s="171"/>
      <c r="AP122" s="171"/>
      <c r="AQ122" s="171"/>
      <c r="AR122" s="171"/>
    </row>
    <row r="123" spans="1:44" s="130" customFormat="1" ht="30" customHeight="1" thickBot="1">
      <c r="A123" s="429"/>
      <c r="B123" s="60"/>
      <c r="C123" s="430" t="s">
        <v>58</v>
      </c>
      <c r="D123" s="60"/>
      <c r="E123" s="61"/>
      <c r="F123" s="62" t="s">
        <v>54</v>
      </c>
      <c r="G123" s="431"/>
      <c r="H123" s="431"/>
      <c r="I123" s="62" t="s">
        <v>54</v>
      </c>
      <c r="J123" s="62" t="s">
        <v>54</v>
      </c>
      <c r="K123" s="62" t="s">
        <v>54</v>
      </c>
      <c r="L123" s="63">
        <f>SUM(L122:L122)</f>
        <v>0</v>
      </c>
      <c r="M123" s="63">
        <f>SUM(M122:M122)</f>
        <v>0</v>
      </c>
      <c r="N123" s="63">
        <f>SUM(N122:N122)</f>
        <v>0</v>
      </c>
      <c r="O123" s="63">
        <f>SUM(O122:O122)</f>
        <v>0</v>
      </c>
      <c r="P123" s="62" t="s">
        <v>54</v>
      </c>
      <c r="Q123" s="62" t="s">
        <v>54</v>
      </c>
      <c r="R123" s="62" t="s">
        <v>54</v>
      </c>
      <c r="S123" s="471"/>
      <c r="T123" s="441"/>
      <c r="U123" s="60"/>
      <c r="V123" s="433">
        <f>$AB$15-((N123*24))</f>
        <v>744</v>
      </c>
      <c r="W123" s="434">
        <v>515</v>
      </c>
      <c r="X123" s="100">
        <v>92.68</v>
      </c>
      <c r="Y123" s="435">
        <f>W123*X123</f>
        <v>47730.200000000004</v>
      </c>
      <c r="Z123" s="433">
        <f>(Y123*(V123-L123*24))/V123</f>
        <v>47730.200000000004</v>
      </c>
      <c r="AA123" s="436">
        <f>(Z123/Y123)*100</f>
        <v>100</v>
      </c>
      <c r="AB123" s="127"/>
    </row>
    <row r="124" spans="1:44" s="51" customFormat="1" ht="38.25">
      <c r="A124" s="90">
        <v>27</v>
      </c>
      <c r="B124" s="91" t="s">
        <v>125</v>
      </c>
      <c r="C124" s="92" t="s">
        <v>126</v>
      </c>
      <c r="D124" s="604">
        <v>92.68</v>
      </c>
      <c r="E124" s="70" t="s">
        <v>53</v>
      </c>
      <c r="F124" s="71" t="s">
        <v>54</v>
      </c>
      <c r="G124" s="427">
        <v>42243.570833333331</v>
      </c>
      <c r="H124" s="427">
        <v>42243.652777777781</v>
      </c>
      <c r="I124" s="83"/>
      <c r="J124" s="83"/>
      <c r="K124" s="83"/>
      <c r="L124" s="72">
        <f t="shared" ref="L124" si="116">IF(RIGHT(S124)="T",(+H124-G124),0)</f>
        <v>0</v>
      </c>
      <c r="M124" s="72">
        <f t="shared" ref="M124" si="117">IF(RIGHT(S124)="U",(+H124-G124),0)</f>
        <v>8.1944444449618459E-2</v>
      </c>
      <c r="N124" s="72">
        <f t="shared" ref="N124" si="118">IF(RIGHT(S124)="C",(+H124-G124),0)</f>
        <v>0</v>
      </c>
      <c r="O124" s="72">
        <f t="shared" ref="O124" si="119">IF(RIGHT(S124)="D",(+H124-G124),0)</f>
        <v>0</v>
      </c>
      <c r="P124" s="94"/>
      <c r="Q124" s="94"/>
      <c r="R124" s="94"/>
      <c r="S124" s="421" t="s">
        <v>78</v>
      </c>
      <c r="T124" s="805" t="s">
        <v>861</v>
      </c>
      <c r="U124" s="94"/>
      <c r="V124" s="96"/>
      <c r="W124" s="97"/>
      <c r="X124" s="97"/>
      <c r="Y124" s="97"/>
      <c r="Z124" s="97"/>
      <c r="AA124" s="98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</row>
    <row r="125" spans="1:44" s="130" customFormat="1" ht="30" customHeight="1" thickBot="1">
      <c r="A125" s="429"/>
      <c r="B125" s="60"/>
      <c r="C125" s="430" t="s">
        <v>58</v>
      </c>
      <c r="D125" s="60"/>
      <c r="E125" s="61"/>
      <c r="F125" s="62" t="s">
        <v>54</v>
      </c>
      <c r="G125" s="431"/>
      <c r="H125" s="431"/>
      <c r="I125" s="62" t="s">
        <v>54</v>
      </c>
      <c r="J125" s="62" t="s">
        <v>54</v>
      </c>
      <c r="K125" s="62" t="s">
        <v>54</v>
      </c>
      <c r="L125" s="63">
        <f>SUM(L124:L124)</f>
        <v>0</v>
      </c>
      <c r="M125" s="63">
        <f t="shared" ref="M125:O125" si="120">SUM(M124:M124)</f>
        <v>8.1944444449618459E-2</v>
      </c>
      <c r="N125" s="63">
        <f t="shared" si="120"/>
        <v>0</v>
      </c>
      <c r="O125" s="63">
        <f t="shared" si="120"/>
        <v>0</v>
      </c>
      <c r="P125" s="62" t="s">
        <v>54</v>
      </c>
      <c r="Q125" s="62" t="s">
        <v>54</v>
      </c>
      <c r="R125" s="62" t="s">
        <v>54</v>
      </c>
      <c r="S125" s="471"/>
      <c r="T125" s="441"/>
      <c r="U125" s="60"/>
      <c r="V125" s="433">
        <f>$AB$15-((N125*24))</f>
        <v>744</v>
      </c>
      <c r="W125" s="434">
        <v>515</v>
      </c>
      <c r="X125" s="100">
        <v>92.68</v>
      </c>
      <c r="Y125" s="435">
        <f>W125*X125</f>
        <v>47730.200000000004</v>
      </c>
      <c r="Z125" s="433">
        <f>(Y125*(V125-L125*24))/V125</f>
        <v>47730.200000000004</v>
      </c>
      <c r="AA125" s="436">
        <f>(Z125/Y125)*100</f>
        <v>100</v>
      </c>
      <c r="AB125" s="127"/>
    </row>
    <row r="126" spans="1:44" s="59" customFormat="1" ht="30" customHeight="1">
      <c r="A126" s="919">
        <v>28</v>
      </c>
      <c r="B126" s="918" t="s">
        <v>127</v>
      </c>
      <c r="C126" s="917" t="s">
        <v>128</v>
      </c>
      <c r="D126" s="911">
        <v>115.926</v>
      </c>
      <c r="E126" s="920" t="s">
        <v>53</v>
      </c>
      <c r="F126" s="71" t="s">
        <v>54</v>
      </c>
      <c r="G126" s="427">
        <v>42241.239583333336</v>
      </c>
      <c r="H126" s="427">
        <v>42241.438194444447</v>
      </c>
      <c r="I126" s="71" t="s">
        <v>54</v>
      </c>
      <c r="J126" s="71" t="s">
        <v>54</v>
      </c>
      <c r="K126" s="71" t="s">
        <v>54</v>
      </c>
      <c r="L126" s="72">
        <f>IF(RIGHT(S126)="T",(+H126-G126),0)</f>
        <v>0</v>
      </c>
      <c r="M126" s="72">
        <f>IF(RIGHT(S126)="U",(+H126-G126),0)</f>
        <v>0</v>
      </c>
      <c r="N126" s="72">
        <f>IF(RIGHT(S126)="C",(+H126-G126),0)</f>
        <v>0</v>
      </c>
      <c r="O126" s="72">
        <f>IF(RIGHT(S126)="D",(+H126-G126),0)</f>
        <v>0.19861111111094942</v>
      </c>
      <c r="P126" s="71" t="s">
        <v>54</v>
      </c>
      <c r="Q126" s="71" t="s">
        <v>54</v>
      </c>
      <c r="R126" s="71" t="s">
        <v>54</v>
      </c>
      <c r="S126" s="421" t="s">
        <v>142</v>
      </c>
      <c r="T126" s="805" t="s">
        <v>860</v>
      </c>
      <c r="U126" s="73"/>
      <c r="V126" s="85"/>
      <c r="W126" s="86"/>
      <c r="X126" s="86"/>
      <c r="Y126" s="86"/>
      <c r="Z126" s="86"/>
      <c r="AA126" s="87"/>
    </row>
    <row r="127" spans="1:44" s="69" customFormat="1" ht="30" customHeight="1" thickBot="1">
      <c r="A127" s="429"/>
      <c r="B127" s="60"/>
      <c r="C127" s="430" t="s">
        <v>58</v>
      </c>
      <c r="D127" s="60"/>
      <c r="E127" s="61"/>
      <c r="F127" s="62" t="s">
        <v>54</v>
      </c>
      <c r="G127" s="431"/>
      <c r="H127" s="431"/>
      <c r="I127" s="62" t="s">
        <v>54</v>
      </c>
      <c r="J127" s="62" t="s">
        <v>54</v>
      </c>
      <c r="K127" s="62" t="s">
        <v>54</v>
      </c>
      <c r="L127" s="63">
        <f>SUM(L126:L126)</f>
        <v>0</v>
      </c>
      <c r="M127" s="63">
        <f>SUM(M126:M126)</f>
        <v>0</v>
      </c>
      <c r="N127" s="63">
        <f>SUM(N126:N126)</f>
        <v>0</v>
      </c>
      <c r="O127" s="63">
        <f>SUM(O126:O126)</f>
        <v>0.19861111111094942</v>
      </c>
      <c r="P127" s="63"/>
      <c r="Q127" s="63"/>
      <c r="R127" s="63"/>
      <c r="S127" s="471"/>
      <c r="T127" s="441"/>
      <c r="U127" s="60"/>
      <c r="V127" s="433">
        <f>$AB$15-((N127*24))</f>
        <v>744</v>
      </c>
      <c r="W127" s="434">
        <v>515</v>
      </c>
      <c r="X127" s="100">
        <v>115.926</v>
      </c>
      <c r="Y127" s="435">
        <f>W127*X127</f>
        <v>59701.89</v>
      </c>
      <c r="Z127" s="433">
        <f>(Y127*(V127-L127*24))/V127</f>
        <v>59701.889999999992</v>
      </c>
      <c r="AA127" s="436">
        <f>(Z127/Y127)*100</f>
        <v>99.999999999999986</v>
      </c>
      <c r="AB127" s="59"/>
    </row>
    <row r="128" spans="1:44" s="69" customFormat="1" ht="30" customHeight="1" thickBot="1">
      <c r="A128" s="474">
        <v>29</v>
      </c>
      <c r="B128" s="697" t="s">
        <v>805</v>
      </c>
      <c r="C128" s="631" t="s">
        <v>806</v>
      </c>
      <c r="D128" s="100">
        <v>116.03</v>
      </c>
      <c r="E128" s="623" t="s">
        <v>53</v>
      </c>
      <c r="F128" s="176"/>
      <c r="G128" s="629"/>
      <c r="H128" s="630"/>
      <c r="I128" s="176"/>
      <c r="J128" s="176"/>
      <c r="K128" s="176"/>
      <c r="L128" s="177"/>
      <c r="M128" s="177"/>
      <c r="N128" s="177"/>
      <c r="O128" s="177"/>
      <c r="P128" s="176"/>
      <c r="Q128" s="176"/>
      <c r="R128" s="176"/>
      <c r="S128" s="627"/>
      <c r="T128" s="628"/>
      <c r="U128" s="175"/>
      <c r="V128" s="433">
        <f>$AB$15-((N128*24))</f>
        <v>744</v>
      </c>
      <c r="W128" s="434">
        <v>515</v>
      </c>
      <c r="X128" s="100">
        <v>116.03</v>
      </c>
      <c r="Y128" s="435">
        <f>W128*X128</f>
        <v>59755.45</v>
      </c>
      <c r="Z128" s="433">
        <f>(Y128*(V128-L128*24))/V128</f>
        <v>59755.45</v>
      </c>
      <c r="AA128" s="436">
        <f>(Z128/Y128)*100</f>
        <v>100</v>
      </c>
      <c r="AB128" s="59"/>
    </row>
    <row r="129" spans="1:28" s="69" customFormat="1" ht="28.5" customHeight="1">
      <c r="A129" s="1072">
        <v>30</v>
      </c>
      <c r="B129" s="1074" t="s">
        <v>793</v>
      </c>
      <c r="C129" s="1077" t="s">
        <v>794</v>
      </c>
      <c r="D129" s="1079">
        <v>101.84099999999999</v>
      </c>
      <c r="E129" s="1006" t="s">
        <v>53</v>
      </c>
      <c r="F129" s="122"/>
      <c r="G129" s="427">
        <v>42219.388194444444</v>
      </c>
      <c r="H129" s="427">
        <v>42219.867361111108</v>
      </c>
      <c r="I129" s="122"/>
      <c r="J129" s="122"/>
      <c r="K129" s="494"/>
      <c r="L129" s="41">
        <f t="shared" ref="L129:L132" si="121">IF(RIGHT(S129)="T",(+H129-G129),0)</f>
        <v>0</v>
      </c>
      <c r="M129" s="41">
        <f t="shared" ref="M129:M132" si="122">IF(RIGHT(S129)="U",(+H129-G129),0)</f>
        <v>0</v>
      </c>
      <c r="N129" s="41">
        <f t="shared" ref="N129:N132" si="123">IF(RIGHT(S129)="C",(+H129-G129),0)</f>
        <v>0</v>
      </c>
      <c r="O129" s="41">
        <f t="shared" ref="O129:O132" si="124">IF(RIGHT(S129)="D",(+H129-G129),0)</f>
        <v>0.47916666666424135</v>
      </c>
      <c r="P129" s="122"/>
      <c r="Q129" s="122"/>
      <c r="R129" s="122"/>
      <c r="S129" s="421" t="s">
        <v>142</v>
      </c>
      <c r="T129" s="805" t="s">
        <v>870</v>
      </c>
      <c r="U129" s="611"/>
      <c r="V129" s="192"/>
      <c r="W129" s="45"/>
      <c r="X129" s="607"/>
      <c r="Y129" s="46"/>
      <c r="Z129" s="47"/>
      <c r="AA129" s="495"/>
      <c r="AB129" s="59"/>
    </row>
    <row r="130" spans="1:28" s="69" customFormat="1" ht="28.5" customHeight="1">
      <c r="A130" s="1072"/>
      <c r="B130" s="1074"/>
      <c r="C130" s="1077"/>
      <c r="D130" s="1079"/>
      <c r="E130" s="1006"/>
      <c r="F130" s="122"/>
      <c r="G130" s="427">
        <v>42220.398611111108</v>
      </c>
      <c r="H130" s="427">
        <v>42220.420138888891</v>
      </c>
      <c r="I130" s="122"/>
      <c r="J130" s="122"/>
      <c r="K130" s="494"/>
      <c r="L130" s="78">
        <f t="shared" ref="L130:L131" si="125">IF(RIGHT(S130)="T",(+H130-G130),0)</f>
        <v>0</v>
      </c>
      <c r="M130" s="78">
        <f t="shared" ref="M130:M131" si="126">IF(RIGHT(S130)="U",(+H130-G130),0)</f>
        <v>2.1527777782466728E-2</v>
      </c>
      <c r="N130" s="78">
        <f t="shared" ref="N130:N131" si="127">IF(RIGHT(S130)="C",(+H130-G130),0)</f>
        <v>0</v>
      </c>
      <c r="O130" s="78">
        <f t="shared" ref="O130:O131" si="128">IF(RIGHT(S130)="D",(+H130-G130),0)</f>
        <v>0</v>
      </c>
      <c r="P130" s="122"/>
      <c r="Q130" s="122"/>
      <c r="R130" s="122"/>
      <c r="S130" s="421" t="s">
        <v>78</v>
      </c>
      <c r="T130" s="805" t="s">
        <v>871</v>
      </c>
      <c r="U130" s="935"/>
      <c r="V130" s="192"/>
      <c r="W130" s="45"/>
      <c r="X130" s="934"/>
      <c r="Y130" s="46"/>
      <c r="Z130" s="47"/>
      <c r="AA130" s="495"/>
      <c r="AB130" s="59"/>
    </row>
    <row r="131" spans="1:28" s="69" customFormat="1" ht="28.5" customHeight="1">
      <c r="A131" s="1072"/>
      <c r="B131" s="1074"/>
      <c r="C131" s="1077"/>
      <c r="D131" s="1079"/>
      <c r="E131" s="1006"/>
      <c r="F131" s="122"/>
      <c r="G131" s="427">
        <v>42227.489583333336</v>
      </c>
      <c r="H131" s="427">
        <v>42227.704861111109</v>
      </c>
      <c r="I131" s="122"/>
      <c r="J131" s="122"/>
      <c r="K131" s="494"/>
      <c r="L131" s="78">
        <f t="shared" si="125"/>
        <v>0</v>
      </c>
      <c r="M131" s="78">
        <f t="shared" si="126"/>
        <v>0.21527777777373558</v>
      </c>
      <c r="N131" s="78">
        <f t="shared" si="127"/>
        <v>0</v>
      </c>
      <c r="O131" s="78">
        <f t="shared" si="128"/>
        <v>0</v>
      </c>
      <c r="P131" s="122"/>
      <c r="Q131" s="122"/>
      <c r="R131" s="122"/>
      <c r="S131" s="421" t="s">
        <v>78</v>
      </c>
      <c r="T131" s="805" t="s">
        <v>872</v>
      </c>
      <c r="U131" s="935"/>
      <c r="V131" s="192"/>
      <c r="W131" s="45"/>
      <c r="X131" s="934"/>
      <c r="Y131" s="46"/>
      <c r="Z131" s="47"/>
      <c r="AA131" s="495"/>
      <c r="AB131" s="59"/>
    </row>
    <row r="132" spans="1:28" s="69" customFormat="1" ht="30" customHeight="1">
      <c r="A132" s="1073"/>
      <c r="B132" s="1075"/>
      <c r="C132" s="1078"/>
      <c r="D132" s="1080"/>
      <c r="E132" s="1002"/>
      <c r="F132" s="122"/>
      <c r="G132" s="427">
        <v>42233.520833333336</v>
      </c>
      <c r="H132" s="427">
        <v>42233.556944444441</v>
      </c>
      <c r="I132" s="122"/>
      <c r="J132" s="122"/>
      <c r="K132" s="494"/>
      <c r="L132" s="78">
        <f t="shared" si="121"/>
        <v>0</v>
      </c>
      <c r="M132" s="78">
        <f t="shared" si="122"/>
        <v>3.6111111105128657E-2</v>
      </c>
      <c r="N132" s="78">
        <f t="shared" si="123"/>
        <v>0</v>
      </c>
      <c r="O132" s="78">
        <f t="shared" si="124"/>
        <v>0</v>
      </c>
      <c r="P132" s="122"/>
      <c r="Q132" s="122"/>
      <c r="R132" s="122"/>
      <c r="S132" s="421" t="s">
        <v>78</v>
      </c>
      <c r="T132" s="805" t="s">
        <v>873</v>
      </c>
      <c r="U132" s="611"/>
      <c r="V132" s="192"/>
      <c r="W132" s="45"/>
      <c r="X132" s="607"/>
      <c r="Y132" s="46"/>
      <c r="Z132" s="47"/>
      <c r="AA132" s="495"/>
      <c r="AB132" s="59"/>
    </row>
    <row r="133" spans="1:28" s="69" customFormat="1" ht="30" customHeight="1" thickBot="1">
      <c r="A133" s="429"/>
      <c r="B133" s="60"/>
      <c r="C133" s="430" t="s">
        <v>58</v>
      </c>
      <c r="D133" s="60"/>
      <c r="E133" s="61"/>
      <c r="F133" s="62" t="s">
        <v>54</v>
      </c>
      <c r="G133" s="431"/>
      <c r="H133" s="431"/>
      <c r="I133" s="62" t="s">
        <v>54</v>
      </c>
      <c r="J133" s="62" t="s">
        <v>54</v>
      </c>
      <c r="K133" s="170"/>
      <c r="L133" s="63">
        <f>SUM(L129:L132)</f>
        <v>0</v>
      </c>
      <c r="M133" s="63">
        <f t="shared" ref="M133:O133" si="129">SUM(M129:M132)</f>
        <v>0.27291666666133096</v>
      </c>
      <c r="N133" s="63">
        <f t="shared" si="129"/>
        <v>0</v>
      </c>
      <c r="O133" s="63">
        <f t="shared" si="129"/>
        <v>0.47916666666424135</v>
      </c>
      <c r="P133" s="62" t="s">
        <v>54</v>
      </c>
      <c r="Q133" s="62" t="s">
        <v>54</v>
      </c>
      <c r="R133" s="62" t="s">
        <v>54</v>
      </c>
      <c r="S133" s="471"/>
      <c r="T133" s="441"/>
      <c r="U133" s="60"/>
      <c r="V133" s="433">
        <f>$AB$15-((N133*24))</f>
        <v>744</v>
      </c>
      <c r="W133" s="633">
        <v>687</v>
      </c>
      <c r="X133" s="634">
        <v>101.84099999999999</v>
      </c>
      <c r="Y133" s="635">
        <f t="shared" ref="Y133" si="130">W133*X133</f>
        <v>69964.766999999993</v>
      </c>
      <c r="Z133" s="632">
        <f>(Y133*(V133-L133*24))/V133</f>
        <v>69964.766999999993</v>
      </c>
      <c r="AA133" s="436">
        <f>(Z133/Y133)*100</f>
        <v>100</v>
      </c>
      <c r="AB133" s="59"/>
    </row>
    <row r="134" spans="1:28" s="69" customFormat="1" ht="36.75" customHeight="1">
      <c r="A134" s="1134">
        <v>31</v>
      </c>
      <c r="B134" s="1131" t="s">
        <v>795</v>
      </c>
      <c r="C134" s="1077" t="s">
        <v>796</v>
      </c>
      <c r="D134" s="1132">
        <v>101.84099999999999</v>
      </c>
      <c r="E134" s="983" t="s">
        <v>53</v>
      </c>
      <c r="F134" s="122"/>
      <c r="G134" s="427">
        <v>42220.398611111108</v>
      </c>
      <c r="H134" s="427">
        <v>42220.895833333336</v>
      </c>
      <c r="I134" s="122"/>
      <c r="J134" s="122"/>
      <c r="K134" s="494"/>
      <c r="L134" s="78">
        <f t="shared" ref="L134:L138" si="131">IF(RIGHT(S134)="T",(+H134-G134),0)</f>
        <v>0</v>
      </c>
      <c r="M134" s="78">
        <f t="shared" ref="M134:M138" si="132">IF(RIGHT(S134)="U",(+H134-G134),0)</f>
        <v>0</v>
      </c>
      <c r="N134" s="78">
        <f t="shared" ref="N134:N138" si="133">IF(RIGHT(S134)="C",(+H134-G134),0)</f>
        <v>0</v>
      </c>
      <c r="O134" s="78">
        <f t="shared" ref="O134:O138" si="134">IF(RIGHT(S134)="D",(+H134-G134),0)</f>
        <v>0.49722222222771961</v>
      </c>
      <c r="P134" s="122"/>
      <c r="Q134" s="122"/>
      <c r="R134" s="122"/>
      <c r="S134" s="421" t="s">
        <v>142</v>
      </c>
      <c r="T134" s="805" t="s">
        <v>870</v>
      </c>
      <c r="U134" s="611"/>
      <c r="V134" s="192"/>
      <c r="W134" s="45"/>
      <c r="X134" s="607"/>
      <c r="Y134" s="46"/>
      <c r="Z134" s="47"/>
      <c r="AA134" s="495"/>
      <c r="AB134" s="59"/>
    </row>
    <row r="135" spans="1:28" s="69" customFormat="1" ht="36.75" customHeight="1">
      <c r="A135" s="1072"/>
      <c r="B135" s="1074"/>
      <c r="C135" s="1077"/>
      <c r="D135" s="1133"/>
      <c r="E135" s="984"/>
      <c r="F135" s="122"/>
      <c r="G135" s="427">
        <v>42227.50277777778</v>
      </c>
      <c r="H135" s="427">
        <v>42227.691666666666</v>
      </c>
      <c r="I135" s="122"/>
      <c r="J135" s="122"/>
      <c r="K135" s="494"/>
      <c r="L135" s="78">
        <f t="shared" ref="L135" si="135">IF(RIGHT(S135)="T",(+H135-G135),0)</f>
        <v>0</v>
      </c>
      <c r="M135" s="78">
        <f t="shared" ref="M135" si="136">IF(RIGHT(S135)="U",(+H135-G135),0)</f>
        <v>0.18888888888614019</v>
      </c>
      <c r="N135" s="78">
        <f t="shared" ref="N135" si="137">IF(RIGHT(S135)="C",(+H135-G135),0)</f>
        <v>0</v>
      </c>
      <c r="O135" s="78">
        <f t="shared" ref="O135" si="138">IF(RIGHT(S135)="D",(+H135-G135),0)</f>
        <v>0</v>
      </c>
      <c r="P135" s="122"/>
      <c r="Q135" s="122"/>
      <c r="R135" s="122"/>
      <c r="S135" s="421" t="s">
        <v>78</v>
      </c>
      <c r="T135" s="805" t="s">
        <v>874</v>
      </c>
      <c r="U135" s="935"/>
      <c r="V135" s="192"/>
      <c r="W135" s="45"/>
      <c r="X135" s="934"/>
      <c r="Y135" s="46"/>
      <c r="Z135" s="47"/>
      <c r="AA135" s="495"/>
      <c r="AB135" s="59"/>
    </row>
    <row r="136" spans="1:28" s="69" customFormat="1" ht="36.75" customHeight="1">
      <c r="A136" s="1072"/>
      <c r="B136" s="1074"/>
      <c r="C136" s="1077"/>
      <c r="D136" s="1133"/>
      <c r="E136" s="984"/>
      <c r="F136" s="122"/>
      <c r="G136" s="427">
        <v>42235.73541666667</v>
      </c>
      <c r="H136" s="427">
        <v>42235.760416666664</v>
      </c>
      <c r="I136" s="122"/>
      <c r="J136" s="122"/>
      <c r="K136" s="494"/>
      <c r="L136" s="78">
        <f t="shared" ref="L136:L137" si="139">IF(RIGHT(S136)="T",(+H136-G136),0)</f>
        <v>0</v>
      </c>
      <c r="M136" s="78">
        <f t="shared" ref="M136:M137" si="140">IF(RIGHT(S136)="U",(+H136-G136),0)</f>
        <v>2.4999999994179234E-2</v>
      </c>
      <c r="N136" s="78">
        <f t="shared" ref="N136:N137" si="141">IF(RIGHT(S136)="C",(+H136-G136),0)</f>
        <v>0</v>
      </c>
      <c r="O136" s="78">
        <f t="shared" ref="O136:O137" si="142">IF(RIGHT(S136)="D",(+H136-G136),0)</f>
        <v>0</v>
      </c>
      <c r="P136" s="122"/>
      <c r="Q136" s="122"/>
      <c r="R136" s="122"/>
      <c r="S136" s="421" t="s">
        <v>78</v>
      </c>
      <c r="T136" s="805" t="s">
        <v>875</v>
      </c>
      <c r="U136" s="935"/>
      <c r="V136" s="192"/>
      <c r="W136" s="45"/>
      <c r="X136" s="934"/>
      <c r="Y136" s="46"/>
      <c r="Z136" s="47"/>
      <c r="AA136" s="495"/>
      <c r="AB136" s="59"/>
    </row>
    <row r="137" spans="1:28" s="69" customFormat="1" ht="36.75" customHeight="1">
      <c r="A137" s="1072"/>
      <c r="B137" s="1074"/>
      <c r="C137" s="1077"/>
      <c r="D137" s="1133"/>
      <c r="E137" s="984"/>
      <c r="F137" s="122"/>
      <c r="G137" s="427">
        <v>42237.585416666669</v>
      </c>
      <c r="H137" s="427">
        <v>42237.761111111111</v>
      </c>
      <c r="I137" s="122"/>
      <c r="J137" s="122"/>
      <c r="K137" s="494"/>
      <c r="L137" s="78">
        <f t="shared" si="139"/>
        <v>0.1756944444423425</v>
      </c>
      <c r="M137" s="78">
        <f t="shared" si="140"/>
        <v>0</v>
      </c>
      <c r="N137" s="78">
        <f t="shared" si="141"/>
        <v>0</v>
      </c>
      <c r="O137" s="78">
        <f t="shared" si="142"/>
        <v>0</v>
      </c>
      <c r="P137" s="122"/>
      <c r="Q137" s="122"/>
      <c r="R137" s="122"/>
      <c r="S137" s="421" t="s">
        <v>129</v>
      </c>
      <c r="T137" s="805" t="s">
        <v>876</v>
      </c>
      <c r="U137" s="935"/>
      <c r="V137" s="192"/>
      <c r="W137" s="45"/>
      <c r="X137" s="934"/>
      <c r="Y137" s="46"/>
      <c r="Z137" s="47"/>
      <c r="AA137" s="495"/>
      <c r="AB137" s="59"/>
    </row>
    <row r="138" spans="1:28" s="69" customFormat="1" ht="30" customHeight="1">
      <c r="A138" s="1072"/>
      <c r="B138" s="1074"/>
      <c r="C138" s="1078"/>
      <c r="D138" s="1133"/>
      <c r="E138" s="984"/>
      <c r="F138" s="122"/>
      <c r="G138" s="427">
        <v>42244.665277777778</v>
      </c>
      <c r="H138" s="427">
        <v>42244.938194444447</v>
      </c>
      <c r="I138" s="122"/>
      <c r="J138" s="122"/>
      <c r="K138" s="494"/>
      <c r="L138" s="78">
        <f t="shared" si="131"/>
        <v>0.27291666666860692</v>
      </c>
      <c r="M138" s="78">
        <f t="shared" si="132"/>
        <v>0</v>
      </c>
      <c r="N138" s="78">
        <f t="shared" si="133"/>
        <v>0</v>
      </c>
      <c r="O138" s="78">
        <f t="shared" si="134"/>
        <v>0</v>
      </c>
      <c r="P138" s="122"/>
      <c r="Q138" s="122"/>
      <c r="R138" s="122"/>
      <c r="S138" s="421" t="s">
        <v>129</v>
      </c>
      <c r="T138" s="805" t="s">
        <v>877</v>
      </c>
      <c r="U138" s="611"/>
      <c r="V138" s="192"/>
      <c r="W138" s="45"/>
      <c r="X138" s="607"/>
      <c r="Y138" s="46"/>
      <c r="Z138" s="47"/>
      <c r="AA138" s="495"/>
      <c r="AB138" s="59"/>
    </row>
    <row r="139" spans="1:28" s="69" customFormat="1" ht="30" customHeight="1" thickBot="1">
      <c r="A139" s="429"/>
      <c r="B139" s="60"/>
      <c r="C139" s="430" t="s">
        <v>58</v>
      </c>
      <c r="D139" s="60"/>
      <c r="E139" s="61"/>
      <c r="F139" s="62" t="s">
        <v>54</v>
      </c>
      <c r="G139" s="431"/>
      <c r="H139" s="431"/>
      <c r="I139" s="62" t="s">
        <v>54</v>
      </c>
      <c r="J139" s="62" t="s">
        <v>54</v>
      </c>
      <c r="K139" s="170"/>
      <c r="L139" s="63">
        <f t="shared" ref="L139:O139" si="143">SUM(L134:L138)</f>
        <v>0.44861111111094942</v>
      </c>
      <c r="M139" s="63">
        <f t="shared" si="143"/>
        <v>0.21388888888031943</v>
      </c>
      <c r="N139" s="63">
        <f t="shared" si="143"/>
        <v>0</v>
      </c>
      <c r="O139" s="63">
        <f t="shared" si="143"/>
        <v>0.49722222222771961</v>
      </c>
      <c r="P139" s="63"/>
      <c r="Q139" s="63"/>
      <c r="R139" s="63"/>
      <c r="S139" s="471"/>
      <c r="T139" s="441"/>
      <c r="U139" s="60"/>
      <c r="V139" s="433">
        <f>$AB$15-((N139*24))</f>
        <v>744</v>
      </c>
      <c r="W139" s="560">
        <v>687</v>
      </c>
      <c r="X139" s="561">
        <v>101.84099999999999</v>
      </c>
      <c r="Y139" s="562">
        <f>W139*X139</f>
        <v>69964.766999999993</v>
      </c>
      <c r="Z139" s="563">
        <f>(Y139*(V139-L139*24))/V139</f>
        <v>68952.284036693905</v>
      </c>
      <c r="AA139" s="564">
        <f>(Z139/Y139)*100</f>
        <v>98.55286738351306</v>
      </c>
      <c r="AB139" s="59"/>
    </row>
    <row r="140" spans="1:28" s="59" customFormat="1" ht="30" customHeight="1">
      <c r="A140" s="932">
        <v>32</v>
      </c>
      <c r="B140" s="918" t="s">
        <v>130</v>
      </c>
      <c r="C140" s="917" t="s">
        <v>131</v>
      </c>
      <c r="D140" s="911">
        <v>235</v>
      </c>
      <c r="E140" s="920" t="s">
        <v>53</v>
      </c>
      <c r="F140" s="71" t="s">
        <v>54</v>
      </c>
      <c r="G140" s="427">
        <v>42219.944444444445</v>
      </c>
      <c r="H140" s="427">
        <v>42220.774305555555</v>
      </c>
      <c r="I140" s="71" t="s">
        <v>54</v>
      </c>
      <c r="J140" s="71" t="s">
        <v>54</v>
      </c>
      <c r="K140" s="71" t="s">
        <v>54</v>
      </c>
      <c r="L140" s="84">
        <f t="shared" ref="L140" si="144">IF(RIGHT(S140)="T",(+H140-G140),0)</f>
        <v>0.82986111110949423</v>
      </c>
      <c r="M140" s="84">
        <f t="shared" ref="M140" si="145">IF(RIGHT(S140)="U",(+H140-G140),0)</f>
        <v>0</v>
      </c>
      <c r="N140" s="84">
        <f t="shared" ref="N140" si="146">IF(RIGHT(S140)="C",(+H140-G140),0)</f>
        <v>0</v>
      </c>
      <c r="O140" s="84">
        <f t="shared" ref="O140" si="147">IF(RIGHT(S140)="D",(+H140-G140),0)</f>
        <v>0</v>
      </c>
      <c r="P140" s="71" t="s">
        <v>54</v>
      </c>
      <c r="Q140" s="71" t="s">
        <v>54</v>
      </c>
      <c r="R140" s="71" t="s">
        <v>54</v>
      </c>
      <c r="S140" s="421" t="s">
        <v>129</v>
      </c>
      <c r="T140" s="805" t="s">
        <v>862</v>
      </c>
      <c r="U140" s="73"/>
      <c r="V140" s="74"/>
      <c r="W140" s="75"/>
      <c r="X140" s="75"/>
      <c r="Y140" s="75"/>
      <c r="Z140" s="75"/>
      <c r="AA140" s="76"/>
    </row>
    <row r="141" spans="1:28" s="69" customFormat="1" ht="30" customHeight="1" thickBot="1">
      <c r="A141" s="429"/>
      <c r="B141" s="60"/>
      <c r="C141" s="430" t="s">
        <v>58</v>
      </c>
      <c r="D141" s="60"/>
      <c r="E141" s="61"/>
      <c r="F141" s="62" t="s">
        <v>54</v>
      </c>
      <c r="G141" s="431"/>
      <c r="H141" s="431"/>
      <c r="I141" s="62" t="s">
        <v>54</v>
      </c>
      <c r="J141" s="62" t="s">
        <v>54</v>
      </c>
      <c r="K141" s="62" t="s">
        <v>54</v>
      </c>
      <c r="L141" s="63">
        <f>SUM(L140:L140)</f>
        <v>0.82986111110949423</v>
      </c>
      <c r="M141" s="63">
        <f>SUM(M140:M140)</f>
        <v>0</v>
      </c>
      <c r="N141" s="63">
        <f>SUM(N140:N140)</f>
        <v>0</v>
      </c>
      <c r="O141" s="63">
        <f>SUM(O140:O140)</f>
        <v>0</v>
      </c>
      <c r="P141" s="62" t="s">
        <v>54</v>
      </c>
      <c r="Q141" s="62" t="s">
        <v>54</v>
      </c>
      <c r="R141" s="62" t="s">
        <v>54</v>
      </c>
      <c r="S141" s="471"/>
      <c r="T141" s="441"/>
      <c r="U141" s="60"/>
      <c r="V141" s="433">
        <f>$AB$15-((N141*24))</f>
        <v>744</v>
      </c>
      <c r="W141" s="434">
        <v>416</v>
      </c>
      <c r="X141" s="100">
        <v>235</v>
      </c>
      <c r="Y141" s="435">
        <f>W141*X141</f>
        <v>97760</v>
      </c>
      <c r="Z141" s="433">
        <f>(Y141*(V141-L141*24))/V141</f>
        <v>95142.992831546318</v>
      </c>
      <c r="AA141" s="436">
        <f>(Z141/Y141)*100</f>
        <v>97.323028673840341</v>
      </c>
      <c r="AB141" s="59"/>
    </row>
    <row r="142" spans="1:28" s="59" customFormat="1" ht="30" customHeight="1">
      <c r="A142" s="1043">
        <v>33</v>
      </c>
      <c r="B142" s="1023" t="s">
        <v>132</v>
      </c>
      <c r="C142" s="1011" t="s">
        <v>133</v>
      </c>
      <c r="D142" s="999">
        <v>47.762</v>
      </c>
      <c r="E142" s="1001" t="s">
        <v>53</v>
      </c>
      <c r="F142" s="71" t="s">
        <v>54</v>
      </c>
      <c r="G142" s="178"/>
      <c r="H142" s="178"/>
      <c r="I142" s="71" t="s">
        <v>54</v>
      </c>
      <c r="J142" s="71" t="s">
        <v>54</v>
      </c>
      <c r="K142" s="71" t="s">
        <v>54</v>
      </c>
      <c r="L142" s="84">
        <f>IF(RIGHT(S142)="T",(+H142-G142),0)</f>
        <v>0</v>
      </c>
      <c r="M142" s="84">
        <f>IF(RIGHT(S142)="U",(+H142-G142),0)</f>
        <v>0</v>
      </c>
      <c r="N142" s="84">
        <f>IF(RIGHT(S142)="C",(+H142-G142),0)</f>
        <v>0</v>
      </c>
      <c r="O142" s="84">
        <f>IF(RIGHT(S142)="D",(+H142-G142),0)</f>
        <v>0</v>
      </c>
      <c r="P142" s="71" t="s">
        <v>54</v>
      </c>
      <c r="Q142" s="71" t="s">
        <v>54</v>
      </c>
      <c r="R142" s="71" t="s">
        <v>54</v>
      </c>
      <c r="S142" s="179"/>
      <c r="T142" s="403"/>
      <c r="U142" s="73"/>
      <c r="V142" s="85"/>
      <c r="W142" s="86"/>
      <c r="X142" s="86"/>
      <c r="Y142" s="86"/>
      <c r="Z142" s="86"/>
      <c r="AA142" s="87"/>
    </row>
    <row r="143" spans="1:28" s="59" customFormat="1" ht="30" customHeight="1">
      <c r="A143" s="1041"/>
      <c r="B143" s="1024"/>
      <c r="C143" s="1042"/>
      <c r="D143" s="1017"/>
      <c r="E143" s="1006"/>
      <c r="F143" s="88"/>
      <c r="G143" s="178"/>
      <c r="H143" s="178"/>
      <c r="I143" s="88"/>
      <c r="J143" s="88"/>
      <c r="K143" s="88"/>
      <c r="L143" s="78">
        <f t="shared" ref="L143" si="148">IF(RIGHT(S143)="T",(+H143-G143),0)</f>
        <v>0</v>
      </c>
      <c r="M143" s="78">
        <f t="shared" ref="M143" si="149">IF(RIGHT(S143)="U",(+H143-G143),0)</f>
        <v>0</v>
      </c>
      <c r="N143" s="78">
        <f t="shared" ref="N143" si="150">IF(RIGHT(S143)="C",(+H143-G143),0)</f>
        <v>0</v>
      </c>
      <c r="O143" s="78">
        <f t="shared" ref="O143" si="151">IF(RIGHT(S143)="D",(+H143-G143),0)</f>
        <v>0</v>
      </c>
      <c r="P143" s="88"/>
      <c r="Q143" s="88"/>
      <c r="R143" s="88"/>
      <c r="S143" s="179"/>
      <c r="T143" s="403"/>
      <c r="U143" s="89"/>
      <c r="V143" s="80"/>
      <c r="W143" s="81"/>
      <c r="X143" s="81"/>
      <c r="Y143" s="81"/>
      <c r="Z143" s="81"/>
      <c r="AA143" s="82"/>
    </row>
    <row r="144" spans="1:28" s="69" customFormat="1" ht="30" customHeight="1" thickBot="1">
      <c r="A144" s="429"/>
      <c r="B144" s="60"/>
      <c r="C144" s="430" t="s">
        <v>58</v>
      </c>
      <c r="D144" s="60"/>
      <c r="E144" s="61"/>
      <c r="F144" s="62" t="s">
        <v>54</v>
      </c>
      <c r="G144" s="431"/>
      <c r="H144" s="431"/>
      <c r="I144" s="62" t="s">
        <v>54</v>
      </c>
      <c r="J144" s="62" t="s">
        <v>54</v>
      </c>
      <c r="K144" s="62" t="s">
        <v>54</v>
      </c>
      <c r="L144" s="63">
        <f>SUM(L142:L143)</f>
        <v>0</v>
      </c>
      <c r="M144" s="63">
        <f>SUM(M142:M143)</f>
        <v>0</v>
      </c>
      <c r="N144" s="63">
        <f>SUM(N142:N143)</f>
        <v>0</v>
      </c>
      <c r="O144" s="63">
        <f>SUM(O142:O143)</f>
        <v>0</v>
      </c>
      <c r="P144" s="62" t="s">
        <v>54</v>
      </c>
      <c r="Q144" s="62" t="s">
        <v>54</v>
      </c>
      <c r="R144" s="62" t="s">
        <v>54</v>
      </c>
      <c r="S144" s="471"/>
      <c r="T144" s="441"/>
      <c r="U144" s="60"/>
      <c r="V144" s="433">
        <f>$AB$15-((N144*24))</f>
        <v>744</v>
      </c>
      <c r="W144" s="434">
        <v>515</v>
      </c>
      <c r="X144" s="100">
        <v>47.762</v>
      </c>
      <c r="Y144" s="435">
        <f>W144*X144</f>
        <v>24597.43</v>
      </c>
      <c r="Z144" s="433">
        <f>(Y144*(V144-L144*24))/V144</f>
        <v>24597.430000000004</v>
      </c>
      <c r="AA144" s="436">
        <f>(Z144/Y144)*100</f>
        <v>100.00000000000003</v>
      </c>
      <c r="AB144" s="59"/>
    </row>
    <row r="145" spans="1:44" s="51" customFormat="1" ht="30" customHeight="1">
      <c r="A145" s="1018">
        <v>34</v>
      </c>
      <c r="B145" s="989" t="s">
        <v>134</v>
      </c>
      <c r="C145" s="1013" t="s">
        <v>135</v>
      </c>
      <c r="D145" s="999">
        <v>48.99</v>
      </c>
      <c r="E145" s="1001" t="s">
        <v>53</v>
      </c>
      <c r="F145" s="38" t="s">
        <v>54</v>
      </c>
      <c r="G145" s="427"/>
      <c r="H145" s="427"/>
      <c r="I145" s="143"/>
      <c r="J145" s="143"/>
      <c r="K145" s="143"/>
      <c r="L145" s="78">
        <f>IF(RIGHT(S145)="T",(+H145-G145),0)</f>
        <v>0</v>
      </c>
      <c r="M145" s="78">
        <f>IF(RIGHT(S145)="U",(+H145-G145),0)</f>
        <v>0</v>
      </c>
      <c r="N145" s="78">
        <f>IF(RIGHT(S145)="C",(+H145-G145),0)</f>
        <v>0</v>
      </c>
      <c r="O145" s="78">
        <f>IF(RIGHT(S145)="D",(+H145-G145),0)</f>
        <v>0</v>
      </c>
      <c r="P145" s="44"/>
      <c r="Q145" s="44"/>
      <c r="R145" s="44"/>
      <c r="S145" s="421"/>
      <c r="T145" s="753"/>
      <c r="U145" s="44"/>
      <c r="V145" s="109"/>
      <c r="W145" s="110"/>
      <c r="X145" s="567"/>
      <c r="Y145" s="111"/>
      <c r="Z145" s="109"/>
      <c r="AA145" s="112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</row>
    <row r="146" spans="1:44" s="51" customFormat="1" ht="30" customHeight="1">
      <c r="A146" s="1158"/>
      <c r="B146" s="990"/>
      <c r="C146" s="1081"/>
      <c r="D146" s="1017"/>
      <c r="E146" s="1006"/>
      <c r="F146" s="88"/>
      <c r="G146" s="178"/>
      <c r="H146" s="178"/>
      <c r="I146" s="40"/>
      <c r="J146" s="40"/>
      <c r="K146" s="40"/>
      <c r="L146" s="78">
        <f t="shared" ref="L146" si="152">IF(RIGHT(S146)="T",(+H146-G146),0)</f>
        <v>0</v>
      </c>
      <c r="M146" s="78">
        <f t="shared" ref="M146" si="153">IF(RIGHT(S146)="U",(+H146-G146),0)</f>
        <v>0</v>
      </c>
      <c r="N146" s="78">
        <f t="shared" ref="N146" si="154">IF(RIGHT(S146)="C",(+H146-G146),0)</f>
        <v>0</v>
      </c>
      <c r="O146" s="78">
        <f t="shared" ref="O146" si="155">IF(RIGHT(S146)="D",(+H146-G146),0)</f>
        <v>0</v>
      </c>
      <c r="P146" s="42"/>
      <c r="Q146" s="42"/>
      <c r="R146" s="42"/>
      <c r="S146" s="179"/>
      <c r="T146" s="403"/>
      <c r="U146" s="42"/>
      <c r="V146" s="198"/>
      <c r="W146" s="199"/>
      <c r="X146" s="574"/>
      <c r="Y146" s="200"/>
      <c r="Z146" s="198"/>
      <c r="AA146" s="473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</row>
    <row r="147" spans="1:44" s="69" customFormat="1" ht="30" customHeight="1" thickBot="1">
      <c r="A147" s="474"/>
      <c r="B147" s="175"/>
      <c r="C147" s="475" t="s">
        <v>58</v>
      </c>
      <c r="D147" s="175"/>
      <c r="E147" s="583"/>
      <c r="F147" s="176" t="s">
        <v>54</v>
      </c>
      <c r="G147" s="476"/>
      <c r="H147" s="476"/>
      <c r="I147" s="176" t="s">
        <v>54</v>
      </c>
      <c r="J147" s="176" t="s">
        <v>54</v>
      </c>
      <c r="K147" s="176" t="s">
        <v>54</v>
      </c>
      <c r="L147" s="177">
        <f>SUM(L145:L146)</f>
        <v>0</v>
      </c>
      <c r="M147" s="177">
        <f>SUM(M145:M146)</f>
        <v>0</v>
      </c>
      <c r="N147" s="177">
        <f>SUM(N145:N146)</f>
        <v>0</v>
      </c>
      <c r="O147" s="177">
        <f>SUM(O145:O146)</f>
        <v>0</v>
      </c>
      <c r="P147" s="176" t="s">
        <v>54</v>
      </c>
      <c r="Q147" s="176" t="s">
        <v>54</v>
      </c>
      <c r="R147" s="176" t="s">
        <v>54</v>
      </c>
      <c r="S147" s="477"/>
      <c r="T147" s="478"/>
      <c r="U147" s="175"/>
      <c r="V147" s="424">
        <f>$AB$15-((N147*24))</f>
        <v>744</v>
      </c>
      <c r="W147" s="464">
        <v>515</v>
      </c>
      <c r="X147" s="154">
        <v>48.99</v>
      </c>
      <c r="Y147" s="425">
        <f>W147*X147</f>
        <v>25229.850000000002</v>
      </c>
      <c r="Z147" s="424">
        <f>(Y147*(V147-L147*24))/V147</f>
        <v>25229.850000000002</v>
      </c>
      <c r="AA147" s="426">
        <f>(Z147/Y147)*100</f>
        <v>100</v>
      </c>
      <c r="AB147" s="59"/>
    </row>
    <row r="148" spans="1:44" s="59" customFormat="1" ht="30" customHeight="1">
      <c r="A148" s="597">
        <v>35</v>
      </c>
      <c r="B148" s="602" t="s">
        <v>136</v>
      </c>
      <c r="C148" s="603" t="s">
        <v>137</v>
      </c>
      <c r="D148" s="604">
        <v>37.164000000000001</v>
      </c>
      <c r="E148" s="70" t="s">
        <v>53</v>
      </c>
      <c r="F148" s="71" t="s">
        <v>54</v>
      </c>
      <c r="G148" s="427">
        <v>42228.163194444445</v>
      </c>
      <c r="H148" s="427">
        <v>42228.440972222219</v>
      </c>
      <c r="I148" s="71" t="s">
        <v>54</v>
      </c>
      <c r="J148" s="71" t="s">
        <v>54</v>
      </c>
      <c r="K148" s="71" t="s">
        <v>54</v>
      </c>
      <c r="L148" s="72">
        <f>IF(RIGHT(S148)="T",(+H148-G148),0)</f>
        <v>0</v>
      </c>
      <c r="M148" s="72">
        <f>IF(RIGHT(S148)="U",(+H148-G148),0)</f>
        <v>0</v>
      </c>
      <c r="N148" s="72">
        <f>IF(RIGHT(S148)="C",(+H148-G148),0)</f>
        <v>0</v>
      </c>
      <c r="O148" s="72">
        <f>IF(RIGHT(S148)="D",(+H148-G148),0)</f>
        <v>0.27777777777373558</v>
      </c>
      <c r="P148" s="71" t="s">
        <v>54</v>
      </c>
      <c r="Q148" s="71" t="s">
        <v>54</v>
      </c>
      <c r="R148" s="71" t="s">
        <v>54</v>
      </c>
      <c r="S148" s="421" t="s">
        <v>57</v>
      </c>
      <c r="T148" s="805" t="s">
        <v>863</v>
      </c>
      <c r="U148" s="73"/>
      <c r="V148" s="85"/>
      <c r="W148" s="86"/>
      <c r="X148" s="86"/>
      <c r="Y148" s="86"/>
      <c r="Z148" s="86"/>
      <c r="AA148" s="87"/>
    </row>
    <row r="149" spans="1:44" s="69" customFormat="1" ht="30" customHeight="1" thickBot="1">
      <c r="A149" s="429"/>
      <c r="B149" s="60"/>
      <c r="C149" s="430" t="s">
        <v>58</v>
      </c>
      <c r="D149" s="60"/>
      <c r="E149" s="61"/>
      <c r="F149" s="62" t="s">
        <v>54</v>
      </c>
      <c r="G149" s="431"/>
      <c r="H149" s="431"/>
      <c r="I149" s="62" t="s">
        <v>54</v>
      </c>
      <c r="J149" s="62" t="s">
        <v>54</v>
      </c>
      <c r="K149" s="62" t="s">
        <v>54</v>
      </c>
      <c r="L149" s="63">
        <f>SUM(L148:L148)</f>
        <v>0</v>
      </c>
      <c r="M149" s="63">
        <f>SUM(M148:M148)</f>
        <v>0</v>
      </c>
      <c r="N149" s="63">
        <f>SUM(N148:N148)</f>
        <v>0</v>
      </c>
      <c r="O149" s="63">
        <f>SUM(O148:O148)</f>
        <v>0.27777777777373558</v>
      </c>
      <c r="P149" s="62" t="s">
        <v>54</v>
      </c>
      <c r="Q149" s="62" t="s">
        <v>54</v>
      </c>
      <c r="R149" s="62" t="s">
        <v>54</v>
      </c>
      <c r="S149" s="471"/>
      <c r="T149" s="441"/>
      <c r="U149" s="60"/>
      <c r="V149" s="433">
        <f>$AB$15-((N149*24))</f>
        <v>744</v>
      </c>
      <c r="W149" s="434">
        <v>515</v>
      </c>
      <c r="X149" s="100">
        <v>37.164000000000001</v>
      </c>
      <c r="Y149" s="435">
        <f>W149*X149</f>
        <v>19139.46</v>
      </c>
      <c r="Z149" s="433">
        <f>(Y149*(V149-L149*24))/V149</f>
        <v>19139.46</v>
      </c>
      <c r="AA149" s="436">
        <f>(Z149/Y149)*100</f>
        <v>100</v>
      </c>
      <c r="AB149" s="59"/>
    </row>
    <row r="150" spans="1:44" s="51" customFormat="1" ht="30" customHeight="1">
      <c r="A150" s="573">
        <v>36</v>
      </c>
      <c r="B150" s="571" t="s">
        <v>138</v>
      </c>
      <c r="C150" s="569" t="s">
        <v>139</v>
      </c>
      <c r="D150" s="567">
        <v>37.164000000000001</v>
      </c>
      <c r="E150" s="578" t="s">
        <v>53</v>
      </c>
      <c r="F150" s="38" t="s">
        <v>54</v>
      </c>
      <c r="G150" s="53"/>
      <c r="H150" s="53"/>
      <c r="I150" s="143"/>
      <c r="J150" s="143"/>
      <c r="K150" s="143"/>
      <c r="L150" s="72">
        <f>IF(RIGHT(S150)="T",(+H150-G150),0)</f>
        <v>0</v>
      </c>
      <c r="M150" s="72">
        <f>IF(RIGHT(S150)="U",(+H150-G150),0)</f>
        <v>0</v>
      </c>
      <c r="N150" s="72">
        <f>IF(RIGHT(S150)="C",(+H150-G150),0)</f>
        <v>0</v>
      </c>
      <c r="O150" s="72">
        <f>IF(RIGHT(S150)="D",(+H150-G150),0)</f>
        <v>0</v>
      </c>
      <c r="P150" s="44"/>
      <c r="Q150" s="44"/>
      <c r="R150" s="44"/>
      <c r="S150" s="54"/>
      <c r="T150" s="398"/>
      <c r="U150" s="44"/>
      <c r="V150" s="109"/>
      <c r="W150" s="110"/>
      <c r="X150" s="567"/>
      <c r="Y150" s="111"/>
      <c r="Z150" s="109"/>
      <c r="AA150" s="112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</row>
    <row r="151" spans="1:44" s="69" customFormat="1" ht="30" customHeight="1" thickBot="1">
      <c r="A151" s="474"/>
      <c r="B151" s="175"/>
      <c r="C151" s="475" t="s">
        <v>58</v>
      </c>
      <c r="D151" s="175"/>
      <c r="E151" s="583"/>
      <c r="F151" s="176" t="s">
        <v>54</v>
      </c>
      <c r="G151" s="476"/>
      <c r="H151" s="476"/>
      <c r="I151" s="176" t="s">
        <v>54</v>
      </c>
      <c r="J151" s="176" t="s">
        <v>54</v>
      </c>
      <c r="K151" s="176" t="s">
        <v>54</v>
      </c>
      <c r="L151" s="177">
        <f>SUM(L150:L150)</f>
        <v>0</v>
      </c>
      <c r="M151" s="177">
        <f>SUM(M150:M150)</f>
        <v>0</v>
      </c>
      <c r="N151" s="177">
        <f>SUM(N150:N150)</f>
        <v>0</v>
      </c>
      <c r="O151" s="177">
        <f>SUM(O150:O150)</f>
        <v>0</v>
      </c>
      <c r="P151" s="176" t="s">
        <v>54</v>
      </c>
      <c r="Q151" s="176" t="s">
        <v>54</v>
      </c>
      <c r="R151" s="176" t="s">
        <v>54</v>
      </c>
      <c r="S151" s="477"/>
      <c r="T151" s="478"/>
      <c r="U151" s="175"/>
      <c r="V151" s="424">
        <f>$AB$15-((N151*24))</f>
        <v>744</v>
      </c>
      <c r="W151" s="464">
        <v>515</v>
      </c>
      <c r="X151" s="154">
        <v>37.164000000000001</v>
      </c>
      <c r="Y151" s="425">
        <f>W151*X151</f>
        <v>19139.46</v>
      </c>
      <c r="Z151" s="424">
        <f>(Y151*(V151-L151*24))/V151</f>
        <v>19139.46</v>
      </c>
      <c r="AA151" s="426">
        <f>(Z151/Y151)*100</f>
        <v>100</v>
      </c>
      <c r="AB151" s="59"/>
    </row>
    <row r="152" spans="1:44" s="59" customFormat="1" ht="30" customHeight="1">
      <c r="A152" s="597">
        <v>37</v>
      </c>
      <c r="B152" s="576" t="s">
        <v>140</v>
      </c>
      <c r="C152" s="575" t="s">
        <v>141</v>
      </c>
      <c r="D152" s="587">
        <v>106.15300000000001</v>
      </c>
      <c r="E152" s="70" t="s">
        <v>53</v>
      </c>
      <c r="F152" s="71" t="s">
        <v>54</v>
      </c>
      <c r="G152" s="427"/>
      <c r="H152" s="427"/>
      <c r="I152" s="71" t="s">
        <v>54</v>
      </c>
      <c r="J152" s="71" t="s">
        <v>54</v>
      </c>
      <c r="K152" s="71" t="s">
        <v>54</v>
      </c>
      <c r="L152" s="72">
        <f t="shared" ref="L152" si="156">IF(RIGHT(S152)="T",(+H152-G152),0)</f>
        <v>0</v>
      </c>
      <c r="M152" s="72">
        <f t="shared" ref="M152" si="157">IF(RIGHT(S152)="U",(+H152-G152),0)</f>
        <v>0</v>
      </c>
      <c r="N152" s="72">
        <f t="shared" ref="N152" si="158">IF(RIGHT(S152)="C",(+H152-G152),0)</f>
        <v>0</v>
      </c>
      <c r="O152" s="72">
        <f t="shared" ref="O152" si="159">IF(RIGHT(S152)="D",(+H152-G152),0)</f>
        <v>0</v>
      </c>
      <c r="P152" s="71" t="s">
        <v>54</v>
      </c>
      <c r="Q152" s="71" t="s">
        <v>54</v>
      </c>
      <c r="R152" s="71" t="s">
        <v>54</v>
      </c>
      <c r="S152" s="421"/>
      <c r="T152" s="753"/>
      <c r="U152" s="73"/>
      <c r="V152" s="85"/>
      <c r="W152" s="86"/>
      <c r="X152" s="86"/>
      <c r="Y152" s="86"/>
      <c r="Z152" s="86"/>
      <c r="AA152" s="87"/>
    </row>
    <row r="153" spans="1:44" s="69" customFormat="1" ht="30" customHeight="1" thickBot="1">
      <c r="A153" s="429"/>
      <c r="B153" s="60"/>
      <c r="C153" s="430" t="s">
        <v>58</v>
      </c>
      <c r="D153" s="60"/>
      <c r="E153" s="61"/>
      <c r="F153" s="62" t="s">
        <v>54</v>
      </c>
      <c r="G153" s="431"/>
      <c r="H153" s="431"/>
      <c r="I153" s="62" t="s">
        <v>54</v>
      </c>
      <c r="J153" s="62" t="s">
        <v>54</v>
      </c>
      <c r="K153" s="62" t="s">
        <v>54</v>
      </c>
      <c r="L153" s="63">
        <f>SUM(L152:L152)</f>
        <v>0</v>
      </c>
      <c r="M153" s="63">
        <f>SUM(M152:M152)</f>
        <v>0</v>
      </c>
      <c r="N153" s="63">
        <f>SUM(N152:N152)</f>
        <v>0</v>
      </c>
      <c r="O153" s="63">
        <f>SUM(O152:O152)</f>
        <v>0</v>
      </c>
      <c r="P153" s="62" t="s">
        <v>54</v>
      </c>
      <c r="Q153" s="62" t="s">
        <v>54</v>
      </c>
      <c r="R153" s="62" t="s">
        <v>54</v>
      </c>
      <c r="S153" s="471"/>
      <c r="T153" s="441"/>
      <c r="U153" s="60"/>
      <c r="V153" s="433">
        <f>$AB$15-((N153*24))</f>
        <v>744</v>
      </c>
      <c r="W153" s="434">
        <v>247</v>
      </c>
      <c r="X153" s="100">
        <v>106.15300000000001</v>
      </c>
      <c r="Y153" s="435">
        <f>W153*X153</f>
        <v>26219.791000000001</v>
      </c>
      <c r="Z153" s="433">
        <f>(Y153*(V153-L153*24))/V153</f>
        <v>26219.791000000001</v>
      </c>
      <c r="AA153" s="442">
        <f>(Z153/Y153)*100</f>
        <v>100</v>
      </c>
      <c r="AB153" s="59"/>
    </row>
    <row r="154" spans="1:44" s="59" customFormat="1" ht="30" customHeight="1">
      <c r="A154" s="597">
        <v>38</v>
      </c>
      <c r="B154" s="602" t="s">
        <v>143</v>
      </c>
      <c r="C154" s="603" t="s">
        <v>144</v>
      </c>
      <c r="D154" s="604">
        <v>48.432000000000002</v>
      </c>
      <c r="E154" s="70" t="s">
        <v>53</v>
      </c>
      <c r="F154" s="71" t="s">
        <v>54</v>
      </c>
      <c r="G154" s="178"/>
      <c r="H154" s="178"/>
      <c r="I154" s="71" t="s">
        <v>54</v>
      </c>
      <c r="J154" s="71" t="s">
        <v>54</v>
      </c>
      <c r="K154" s="71" t="s">
        <v>54</v>
      </c>
      <c r="L154" s="72">
        <f t="shared" ref="L154" si="160">IF(RIGHT(S154)="T",(+H154-G154),0)</f>
        <v>0</v>
      </c>
      <c r="M154" s="72">
        <f t="shared" ref="M154" si="161">IF(RIGHT(S154)="U",(+H154-G154),0)</f>
        <v>0</v>
      </c>
      <c r="N154" s="72">
        <f t="shared" ref="N154" si="162">IF(RIGHT(S154)="C",(+H154-G154),0)</f>
        <v>0</v>
      </c>
      <c r="O154" s="72">
        <f t="shared" ref="O154" si="163">IF(RIGHT(S154)="D",(+H154-G154),0)</f>
        <v>0</v>
      </c>
      <c r="P154" s="71" t="s">
        <v>54</v>
      </c>
      <c r="Q154" s="71" t="s">
        <v>54</v>
      </c>
      <c r="R154" s="71" t="s">
        <v>54</v>
      </c>
      <c r="S154" s="179"/>
      <c r="T154" s="403"/>
      <c r="U154" s="73"/>
      <c r="V154" s="85"/>
      <c r="W154" s="86"/>
      <c r="X154" s="86"/>
      <c r="Y154" s="86"/>
      <c r="Z154" s="86"/>
      <c r="AA154" s="87"/>
    </row>
    <row r="155" spans="1:44" s="69" customFormat="1" ht="30" customHeight="1" thickBot="1">
      <c r="A155" s="429"/>
      <c r="B155" s="60"/>
      <c r="C155" s="430" t="s">
        <v>58</v>
      </c>
      <c r="D155" s="60"/>
      <c r="E155" s="61"/>
      <c r="F155" s="62" t="s">
        <v>54</v>
      </c>
      <c r="G155" s="431"/>
      <c r="H155" s="431"/>
      <c r="I155" s="62" t="s">
        <v>54</v>
      </c>
      <c r="J155" s="62" t="s">
        <v>54</v>
      </c>
      <c r="K155" s="62" t="s">
        <v>54</v>
      </c>
      <c r="L155" s="63">
        <f>SUM(L154:L154)</f>
        <v>0</v>
      </c>
      <c r="M155" s="63">
        <f>SUM(M154:M154)</f>
        <v>0</v>
      </c>
      <c r="N155" s="63">
        <f>SUM(N154:N154)</f>
        <v>0</v>
      </c>
      <c r="O155" s="63">
        <f>SUM(O154:O154)</f>
        <v>0</v>
      </c>
      <c r="P155" s="62" t="s">
        <v>54</v>
      </c>
      <c r="Q155" s="62" t="s">
        <v>54</v>
      </c>
      <c r="R155" s="62" t="s">
        <v>54</v>
      </c>
      <c r="S155" s="471"/>
      <c r="T155" s="441"/>
      <c r="U155" s="60"/>
      <c r="V155" s="433">
        <f>$AB$15-((N155*24))</f>
        <v>744</v>
      </c>
      <c r="W155" s="434">
        <v>687</v>
      </c>
      <c r="X155" s="100">
        <v>48.432000000000002</v>
      </c>
      <c r="Y155" s="435">
        <f>W155*X155</f>
        <v>33272.784</v>
      </c>
      <c r="Z155" s="433">
        <f>(Y155*(V155-L155*24))/V155</f>
        <v>33272.784</v>
      </c>
      <c r="AA155" s="436">
        <f>(Z155/Y155)*100</f>
        <v>100</v>
      </c>
      <c r="AB155" s="59"/>
    </row>
    <row r="156" spans="1:44" s="59" customFormat="1" ht="30" customHeight="1">
      <c r="A156" s="1043">
        <v>39</v>
      </c>
      <c r="B156" s="1023" t="s">
        <v>146</v>
      </c>
      <c r="C156" s="1011" t="s">
        <v>147</v>
      </c>
      <c r="D156" s="999">
        <v>48.432000000000002</v>
      </c>
      <c r="E156" s="70" t="s">
        <v>53</v>
      </c>
      <c r="F156" s="71" t="s">
        <v>54</v>
      </c>
      <c r="G156" s="178"/>
      <c r="H156" s="53"/>
      <c r="I156" s="71" t="s">
        <v>54</v>
      </c>
      <c r="J156" s="71" t="s">
        <v>54</v>
      </c>
      <c r="K156" s="71" t="s">
        <v>54</v>
      </c>
      <c r="L156" s="72">
        <f>IF(RIGHT(S156)="T",(+H156-G156),0)</f>
        <v>0</v>
      </c>
      <c r="M156" s="72">
        <f>IF(RIGHT(S156)="U",(+H156-G156),0)</f>
        <v>0</v>
      </c>
      <c r="N156" s="72">
        <f>IF(RIGHT(S156)="C",(+H156-G156),0)</f>
        <v>0</v>
      </c>
      <c r="O156" s="72">
        <f>IF(RIGHT(S156)="D",(+H156-G156),0)</f>
        <v>0</v>
      </c>
      <c r="P156" s="71" t="s">
        <v>54</v>
      </c>
      <c r="Q156" s="71" t="s">
        <v>54</v>
      </c>
      <c r="R156" s="71" t="s">
        <v>54</v>
      </c>
      <c r="S156" s="179"/>
      <c r="T156" s="403"/>
      <c r="U156" s="73"/>
      <c r="V156" s="74"/>
      <c r="W156" s="75"/>
      <c r="X156" s="75"/>
      <c r="Y156" s="75"/>
      <c r="Z156" s="75"/>
      <c r="AA156" s="87"/>
    </row>
    <row r="157" spans="1:44" s="59" customFormat="1" ht="30" customHeight="1">
      <c r="A157" s="1041"/>
      <c r="B157" s="1024"/>
      <c r="C157" s="1042"/>
      <c r="D157" s="1017"/>
      <c r="E157" s="579"/>
      <c r="F157" s="88"/>
      <c r="G157" s="53"/>
      <c r="H157" s="53"/>
      <c r="I157" s="88"/>
      <c r="J157" s="88"/>
      <c r="K157" s="88"/>
      <c r="L157" s="78">
        <f t="shared" ref="L157" si="164">IF(RIGHT(S157)="T",(+H157-G157),0)</f>
        <v>0</v>
      </c>
      <c r="M157" s="78">
        <f t="shared" ref="M157" si="165">IF(RIGHT(S157)="U",(+H157-G157),0)</f>
        <v>0</v>
      </c>
      <c r="N157" s="78">
        <f t="shared" ref="N157" si="166">IF(RIGHT(S157)="C",(+H157-G157),0)</f>
        <v>0</v>
      </c>
      <c r="O157" s="78">
        <f t="shared" ref="O157" si="167">IF(RIGHT(S157)="D",(+H157-G157),0)</f>
        <v>0</v>
      </c>
      <c r="P157" s="88"/>
      <c r="Q157" s="88"/>
      <c r="R157" s="88"/>
      <c r="S157" s="54"/>
      <c r="T157" s="398"/>
      <c r="U157" s="180"/>
      <c r="V157" s="81"/>
      <c r="W157" s="81"/>
      <c r="X157" s="81"/>
      <c r="Y157" s="81"/>
      <c r="Z157" s="81"/>
      <c r="AA157" s="82"/>
    </row>
    <row r="158" spans="1:44" s="69" customFormat="1" ht="30" customHeight="1" thickBot="1">
      <c r="A158" s="429"/>
      <c r="B158" s="60"/>
      <c r="C158" s="430" t="s">
        <v>58</v>
      </c>
      <c r="D158" s="60"/>
      <c r="E158" s="61"/>
      <c r="F158" s="62" t="s">
        <v>54</v>
      </c>
      <c r="G158" s="431"/>
      <c r="H158" s="431"/>
      <c r="I158" s="62" t="s">
        <v>54</v>
      </c>
      <c r="J158" s="62" t="s">
        <v>54</v>
      </c>
      <c r="K158" s="62" t="s">
        <v>54</v>
      </c>
      <c r="L158" s="63">
        <f>SUM(L156:L157)</f>
        <v>0</v>
      </c>
      <c r="M158" s="63">
        <f>SUM(M156:M157)</f>
        <v>0</v>
      </c>
      <c r="N158" s="63">
        <f>SUM(N156:N157)</f>
        <v>0</v>
      </c>
      <c r="O158" s="63">
        <f>SUM(O156:O157)</f>
        <v>0</v>
      </c>
      <c r="P158" s="62" t="s">
        <v>54</v>
      </c>
      <c r="Q158" s="62" t="s">
        <v>54</v>
      </c>
      <c r="R158" s="62" t="s">
        <v>54</v>
      </c>
      <c r="S158" s="471"/>
      <c r="T158" s="441"/>
      <c r="U158" s="60"/>
      <c r="V158" s="433">
        <f>$AB$15-((N158*24))</f>
        <v>744</v>
      </c>
      <c r="W158" s="434">
        <v>687</v>
      </c>
      <c r="X158" s="100">
        <v>48.432000000000002</v>
      </c>
      <c r="Y158" s="435">
        <f>W158*X158</f>
        <v>33272.784</v>
      </c>
      <c r="Z158" s="433">
        <f>(Y158*(V158-L158*24))/V158</f>
        <v>33272.784</v>
      </c>
      <c r="AA158" s="436">
        <f>(Z158/Y158)*100</f>
        <v>100</v>
      </c>
      <c r="AB158" s="59"/>
    </row>
    <row r="159" spans="1:44" s="172" customFormat="1" ht="30" customHeight="1">
      <c r="A159" s="997">
        <v>40</v>
      </c>
      <c r="B159" s="989" t="s">
        <v>148</v>
      </c>
      <c r="C159" s="1013" t="s">
        <v>149</v>
      </c>
      <c r="D159" s="999">
        <v>82.8</v>
      </c>
      <c r="E159" s="1001" t="s">
        <v>53</v>
      </c>
      <c r="F159" s="71" t="s">
        <v>54</v>
      </c>
      <c r="G159" s="427"/>
      <c r="H159" s="427"/>
      <c r="I159" s="92"/>
      <c r="J159" s="92"/>
      <c r="K159" s="92"/>
      <c r="L159" s="72">
        <f>IF(RIGHT(S159)="T",(+H159-G159),0)</f>
        <v>0</v>
      </c>
      <c r="M159" s="72">
        <f>IF(RIGHT(S159)="U",(+H159-G159),0)</f>
        <v>0</v>
      </c>
      <c r="N159" s="72">
        <f>IF(RIGHT(S159)="C",(+H159-G159),0)</f>
        <v>0</v>
      </c>
      <c r="O159" s="72">
        <f>IF(RIGHT(S159)="D",(+H159-G159),0)</f>
        <v>0</v>
      </c>
      <c r="P159" s="94"/>
      <c r="Q159" s="94"/>
      <c r="R159" s="94"/>
      <c r="S159" s="421"/>
      <c r="T159" s="753"/>
      <c r="U159" s="94"/>
      <c r="V159" s="96"/>
      <c r="W159" s="97"/>
      <c r="X159" s="97"/>
      <c r="Y159" s="97"/>
      <c r="Z159" s="97"/>
      <c r="AA159" s="98"/>
      <c r="AB159" s="171"/>
      <c r="AC159" s="171"/>
      <c r="AD159" s="171"/>
      <c r="AE159" s="171"/>
      <c r="AF159" s="171"/>
      <c r="AG159" s="171"/>
      <c r="AH159" s="171"/>
      <c r="AI159" s="171"/>
      <c r="AJ159" s="171"/>
      <c r="AK159" s="171"/>
      <c r="AL159" s="171"/>
      <c r="AM159" s="171"/>
      <c r="AN159" s="171"/>
      <c r="AO159" s="171"/>
      <c r="AP159" s="171"/>
      <c r="AQ159" s="171"/>
      <c r="AR159" s="171"/>
    </row>
    <row r="160" spans="1:44" s="172" customFormat="1" ht="30" customHeight="1">
      <c r="A160" s="998"/>
      <c r="B160" s="996"/>
      <c r="C160" s="1014"/>
      <c r="D160" s="1000"/>
      <c r="E160" s="1002"/>
      <c r="F160" s="88"/>
      <c r="G160" s="427"/>
      <c r="H160" s="427"/>
      <c r="I160" s="699"/>
      <c r="J160" s="699"/>
      <c r="K160" s="699"/>
      <c r="L160" s="78">
        <f t="shared" ref="L160" si="168">IF(RIGHT(S160)="T",(+H160-G160),0)</f>
        <v>0</v>
      </c>
      <c r="M160" s="78">
        <f t="shared" ref="M160" si="169">IF(RIGHT(S160)="U",(+H160-G160),0)</f>
        <v>0</v>
      </c>
      <c r="N160" s="78">
        <f t="shared" ref="N160" si="170">IF(RIGHT(S160)="C",(+H160-G160),0)</f>
        <v>0</v>
      </c>
      <c r="O160" s="78">
        <f t="shared" ref="O160" si="171">IF(RIGHT(S160)="D",(+H160-G160),0)</f>
        <v>0</v>
      </c>
      <c r="P160" s="42"/>
      <c r="Q160" s="42"/>
      <c r="R160" s="42"/>
      <c r="S160" s="421"/>
      <c r="T160" s="753"/>
      <c r="U160" s="42"/>
      <c r="V160" s="131"/>
      <c r="W160" s="117"/>
      <c r="X160" s="117"/>
      <c r="Y160" s="117"/>
      <c r="Z160" s="117"/>
      <c r="AA160" s="132"/>
      <c r="AB160" s="171"/>
      <c r="AC160" s="171"/>
      <c r="AD160" s="171"/>
      <c r="AE160" s="171"/>
      <c r="AF160" s="171"/>
      <c r="AG160" s="171"/>
      <c r="AH160" s="171"/>
      <c r="AI160" s="171"/>
      <c r="AJ160" s="171"/>
      <c r="AK160" s="171"/>
      <c r="AL160" s="171"/>
      <c r="AM160" s="171"/>
      <c r="AN160" s="171"/>
      <c r="AO160" s="171"/>
      <c r="AP160" s="171"/>
      <c r="AQ160" s="171"/>
      <c r="AR160" s="171"/>
    </row>
    <row r="161" spans="1:44" s="130" customFormat="1" ht="30" customHeight="1" thickBot="1">
      <c r="A161" s="429"/>
      <c r="B161" s="60"/>
      <c r="C161" s="430" t="s">
        <v>58</v>
      </c>
      <c r="D161" s="60"/>
      <c r="E161" s="61"/>
      <c r="F161" s="62" t="s">
        <v>54</v>
      </c>
      <c r="G161" s="431"/>
      <c r="H161" s="431"/>
      <c r="I161" s="62" t="s">
        <v>54</v>
      </c>
      <c r="J161" s="62" t="s">
        <v>54</v>
      </c>
      <c r="K161" s="62" t="s">
        <v>54</v>
      </c>
      <c r="L161" s="63">
        <f>SUM(L159:L160)</f>
        <v>0</v>
      </c>
      <c r="M161" s="63">
        <f t="shared" ref="M161:O161" si="172">SUM(M159:M160)</f>
        <v>0</v>
      </c>
      <c r="N161" s="63">
        <f t="shared" si="172"/>
        <v>0</v>
      </c>
      <c r="O161" s="63">
        <f t="shared" si="172"/>
        <v>0</v>
      </c>
      <c r="P161" s="62" t="s">
        <v>54</v>
      </c>
      <c r="Q161" s="62" t="s">
        <v>54</v>
      </c>
      <c r="R161" s="62" t="s">
        <v>54</v>
      </c>
      <c r="S161" s="471"/>
      <c r="T161" s="441"/>
      <c r="U161" s="60"/>
      <c r="V161" s="433">
        <f>$AB$15-((N161*24))</f>
        <v>744</v>
      </c>
      <c r="W161" s="434">
        <v>515</v>
      </c>
      <c r="X161" s="100">
        <v>82.8</v>
      </c>
      <c r="Y161" s="435">
        <f>W161*X161</f>
        <v>42642</v>
      </c>
      <c r="Z161" s="433">
        <f>(Y161*(V161-L161*24))/V161</f>
        <v>42642</v>
      </c>
      <c r="AA161" s="436">
        <f>(Z161/Y161)*100</f>
        <v>100</v>
      </c>
      <c r="AB161" s="127"/>
    </row>
    <row r="162" spans="1:44" s="59" customFormat="1" ht="30" customHeight="1">
      <c r="A162" s="1043">
        <v>41</v>
      </c>
      <c r="B162" s="1023" t="s">
        <v>150</v>
      </c>
      <c r="C162" s="1011" t="s">
        <v>151</v>
      </c>
      <c r="D162" s="999">
        <v>211.547</v>
      </c>
      <c r="E162" s="1001" t="s">
        <v>53</v>
      </c>
      <c r="F162" s="71" t="s">
        <v>54</v>
      </c>
      <c r="G162" s="427">
        <v>42224.296527777777</v>
      </c>
      <c r="H162" s="427">
        <v>42224.842361111114</v>
      </c>
      <c r="I162" s="71" t="s">
        <v>54</v>
      </c>
      <c r="J162" s="71" t="s">
        <v>54</v>
      </c>
      <c r="K162" s="71" t="s">
        <v>54</v>
      </c>
      <c r="L162" s="72">
        <f>IF(RIGHT(S162)="T",(+H162-G162),0)</f>
        <v>0</v>
      </c>
      <c r="M162" s="72">
        <f>IF(RIGHT(S162)="U",(+H162-G162),0)</f>
        <v>0</v>
      </c>
      <c r="N162" s="72">
        <f>IF(RIGHT(S162)="C",(+H162-G162),0)</f>
        <v>0</v>
      </c>
      <c r="O162" s="72">
        <f>IF(RIGHT(S162)="D",(+H162-G162),0)</f>
        <v>0.54583333333721384</v>
      </c>
      <c r="P162" s="71" t="s">
        <v>54</v>
      </c>
      <c r="Q162" s="71" t="s">
        <v>54</v>
      </c>
      <c r="R162" s="71" t="s">
        <v>54</v>
      </c>
      <c r="S162" s="421" t="s">
        <v>142</v>
      </c>
      <c r="T162" s="805" t="s">
        <v>864</v>
      </c>
      <c r="U162" s="73"/>
      <c r="V162" s="85"/>
      <c r="W162" s="86"/>
      <c r="X162" s="86"/>
      <c r="Y162" s="86"/>
      <c r="Z162" s="86"/>
      <c r="AA162" s="87"/>
    </row>
    <row r="163" spans="1:44" s="59" customFormat="1" ht="30" customHeight="1">
      <c r="A163" s="1041"/>
      <c r="B163" s="1024"/>
      <c r="C163" s="1042"/>
      <c r="D163" s="1017"/>
      <c r="E163" s="1006"/>
      <c r="F163" s="88"/>
      <c r="G163" s="427">
        <v>42231.529166666667</v>
      </c>
      <c r="H163" s="427">
        <v>42234.602777777778</v>
      </c>
      <c r="I163" s="88"/>
      <c r="J163" s="88"/>
      <c r="K163" s="88"/>
      <c r="L163" s="78">
        <f t="shared" ref="L163" si="173">IF(RIGHT(S163)="T",(+H163-G163),0)</f>
        <v>0</v>
      </c>
      <c r="M163" s="78">
        <f t="shared" ref="M163" si="174">IF(RIGHT(S163)="U",(+H163-G163),0)</f>
        <v>0</v>
      </c>
      <c r="N163" s="78">
        <f t="shared" ref="N163" si="175">IF(RIGHT(S163)="C",(+H163-G163),0)</f>
        <v>0</v>
      </c>
      <c r="O163" s="78">
        <f t="shared" ref="O163" si="176">IF(RIGHT(S163)="D",(+H163-G163),0)</f>
        <v>3.0736111111109494</v>
      </c>
      <c r="P163" s="88"/>
      <c r="Q163" s="88"/>
      <c r="R163" s="88"/>
      <c r="S163" s="421" t="s">
        <v>57</v>
      </c>
      <c r="T163" s="805" t="s">
        <v>865</v>
      </c>
      <c r="U163" s="89"/>
      <c r="V163" s="80"/>
      <c r="W163" s="81"/>
      <c r="X163" s="81"/>
      <c r="Y163" s="81"/>
      <c r="Z163" s="81"/>
      <c r="AA163" s="82"/>
    </row>
    <row r="164" spans="1:44" s="69" customFormat="1" ht="30" customHeight="1" thickBot="1">
      <c r="A164" s="429"/>
      <c r="B164" s="60"/>
      <c r="C164" s="430" t="s">
        <v>58</v>
      </c>
      <c r="D164" s="60"/>
      <c r="E164" s="61"/>
      <c r="F164" s="62" t="s">
        <v>54</v>
      </c>
      <c r="G164" s="431"/>
      <c r="H164" s="431"/>
      <c r="I164" s="62" t="s">
        <v>54</v>
      </c>
      <c r="J164" s="62" t="s">
        <v>54</v>
      </c>
      <c r="K164" s="62" t="s">
        <v>54</v>
      </c>
      <c r="L164" s="63">
        <f>SUM(L162:L163)</f>
        <v>0</v>
      </c>
      <c r="M164" s="63">
        <f>SUM(M162:M163)</f>
        <v>0</v>
      </c>
      <c r="N164" s="63">
        <f>SUM(N162:N163)</f>
        <v>0</v>
      </c>
      <c r="O164" s="63">
        <f>SUM(O162:O163)</f>
        <v>3.6194444444481633</v>
      </c>
      <c r="P164" s="62" t="s">
        <v>54</v>
      </c>
      <c r="Q164" s="62" t="s">
        <v>54</v>
      </c>
      <c r="R164" s="62" t="s">
        <v>54</v>
      </c>
      <c r="S164" s="471"/>
      <c r="T164" s="441"/>
      <c r="U164" s="60"/>
      <c r="V164" s="433">
        <f>$AB$15-((N164*24))</f>
        <v>744</v>
      </c>
      <c r="W164" s="434">
        <v>403</v>
      </c>
      <c r="X164" s="100">
        <v>211.547</v>
      </c>
      <c r="Y164" s="435">
        <f>W164*X164</f>
        <v>85253.440999999992</v>
      </c>
      <c r="Z164" s="433">
        <f>(Y164*(V164-L164*24))/V164</f>
        <v>85253.440999999992</v>
      </c>
      <c r="AA164" s="436">
        <f>(Z164/Y164)*100</f>
        <v>100</v>
      </c>
      <c r="AB164" s="59"/>
    </row>
    <row r="165" spans="1:44" s="59" customFormat="1" ht="30" customHeight="1">
      <c r="A165" s="1043">
        <v>42</v>
      </c>
      <c r="B165" s="1023" t="s">
        <v>152</v>
      </c>
      <c r="C165" s="1011" t="s">
        <v>153</v>
      </c>
      <c r="D165" s="999">
        <v>132.428</v>
      </c>
      <c r="E165" s="1001" t="s">
        <v>53</v>
      </c>
      <c r="F165" s="71" t="s">
        <v>54</v>
      </c>
      <c r="G165" s="427"/>
      <c r="H165" s="427"/>
      <c r="I165" s="71" t="s">
        <v>54</v>
      </c>
      <c r="J165" s="71" t="s">
        <v>54</v>
      </c>
      <c r="K165" s="71" t="s">
        <v>54</v>
      </c>
      <c r="L165" s="72">
        <f t="shared" ref="L165:L166" si="177">IF(RIGHT(S165)="T",(+H165-G165),0)</f>
        <v>0</v>
      </c>
      <c r="M165" s="72">
        <f t="shared" ref="M165:M166" si="178">IF(RIGHT(S165)="U",(+H165-G165),0)</f>
        <v>0</v>
      </c>
      <c r="N165" s="72">
        <f t="shared" ref="N165:N166" si="179">IF(RIGHT(S165)="C",(+H165-G165),0)</f>
        <v>0</v>
      </c>
      <c r="O165" s="72">
        <f t="shared" ref="O165:O166" si="180">IF(RIGHT(S165)="D",(+H165-G165),0)</f>
        <v>0</v>
      </c>
      <c r="P165" s="71" t="s">
        <v>54</v>
      </c>
      <c r="Q165" s="71" t="s">
        <v>54</v>
      </c>
      <c r="R165" s="71" t="s">
        <v>54</v>
      </c>
      <c r="S165" s="421"/>
      <c r="T165" s="422"/>
      <c r="U165" s="73"/>
      <c r="V165" s="85"/>
      <c r="W165" s="86"/>
      <c r="X165" s="86"/>
      <c r="Y165" s="86"/>
      <c r="Z165" s="86"/>
      <c r="AA165" s="87"/>
    </row>
    <row r="166" spans="1:44" s="59" customFormat="1" ht="30" customHeight="1">
      <c r="A166" s="1071"/>
      <c r="B166" s="1087"/>
      <c r="C166" s="1012"/>
      <c r="D166" s="1000"/>
      <c r="E166" s="1002"/>
      <c r="F166" s="88"/>
      <c r="G166" s="427"/>
      <c r="H166" s="427"/>
      <c r="I166" s="88"/>
      <c r="J166" s="88"/>
      <c r="K166" s="88"/>
      <c r="L166" s="78">
        <f t="shared" si="177"/>
        <v>0</v>
      </c>
      <c r="M166" s="78">
        <f t="shared" si="178"/>
        <v>0</v>
      </c>
      <c r="N166" s="78">
        <f t="shared" si="179"/>
        <v>0</v>
      </c>
      <c r="O166" s="78">
        <f t="shared" si="180"/>
        <v>0</v>
      </c>
      <c r="P166" s="88"/>
      <c r="Q166" s="88"/>
      <c r="R166" s="88"/>
      <c r="S166" s="421"/>
      <c r="T166" s="422"/>
      <c r="U166" s="89"/>
      <c r="V166" s="80"/>
      <c r="W166" s="81"/>
      <c r="X166" s="81"/>
      <c r="Y166" s="81"/>
      <c r="Z166" s="81"/>
      <c r="AA166" s="82"/>
    </row>
    <row r="167" spans="1:44" s="69" customFormat="1" ht="30" customHeight="1" thickBot="1">
      <c r="A167" s="429"/>
      <c r="B167" s="60"/>
      <c r="C167" s="430" t="s">
        <v>58</v>
      </c>
      <c r="D167" s="60"/>
      <c r="E167" s="61"/>
      <c r="F167" s="62" t="s">
        <v>54</v>
      </c>
      <c r="G167" s="431"/>
      <c r="H167" s="431"/>
      <c r="I167" s="62" t="s">
        <v>54</v>
      </c>
      <c r="J167" s="62" t="s">
        <v>54</v>
      </c>
      <c r="K167" s="170"/>
      <c r="L167" s="63">
        <f>SUM(L165:L166)</f>
        <v>0</v>
      </c>
      <c r="M167" s="63">
        <f t="shared" ref="M167:O167" si="181">SUM(M165:M166)</f>
        <v>0</v>
      </c>
      <c r="N167" s="63">
        <f t="shared" si="181"/>
        <v>0</v>
      </c>
      <c r="O167" s="63">
        <f t="shared" si="181"/>
        <v>0</v>
      </c>
      <c r="P167" s="62" t="s">
        <v>54</v>
      </c>
      <c r="Q167" s="62" t="s">
        <v>54</v>
      </c>
      <c r="R167" s="62" t="s">
        <v>54</v>
      </c>
      <c r="S167" s="471"/>
      <c r="T167" s="441"/>
      <c r="U167" s="60"/>
      <c r="V167" s="433">
        <f>$AB$15-((N167*24))</f>
        <v>744</v>
      </c>
      <c r="W167" s="434">
        <v>515</v>
      </c>
      <c r="X167" s="100">
        <v>132.428</v>
      </c>
      <c r="Y167" s="435">
        <f>W167*X167</f>
        <v>68200.42</v>
      </c>
      <c r="Z167" s="433">
        <f>(Y167*(V167-L167*24))/V167</f>
        <v>68200.42</v>
      </c>
      <c r="AA167" s="436">
        <f>(Z167/Y167)*100</f>
        <v>100</v>
      </c>
      <c r="AB167" s="59"/>
    </row>
    <row r="168" spans="1:44" s="127" customFormat="1" ht="30" customHeight="1">
      <c r="A168" s="1043">
        <v>43</v>
      </c>
      <c r="B168" s="1023" t="s">
        <v>154</v>
      </c>
      <c r="C168" s="1011" t="s">
        <v>155</v>
      </c>
      <c r="D168" s="999">
        <v>48.427999999999997</v>
      </c>
      <c r="E168" s="1001" t="s">
        <v>53</v>
      </c>
      <c r="F168" s="71" t="s">
        <v>54</v>
      </c>
      <c r="G168" s="427"/>
      <c r="H168" s="427"/>
      <c r="I168" s="71" t="s">
        <v>54</v>
      </c>
      <c r="J168" s="71" t="s">
        <v>54</v>
      </c>
      <c r="K168" s="92"/>
      <c r="L168" s="72">
        <f>IF(RIGHT(S168)="T",(+H168-G168),0)</f>
        <v>0</v>
      </c>
      <c r="M168" s="72">
        <f>IF(RIGHT(S168)="U",(+H168-G168),0)</f>
        <v>0</v>
      </c>
      <c r="N168" s="72">
        <f>IF(RIGHT(S168)="C",(+H168-G168),0)</f>
        <v>0</v>
      </c>
      <c r="O168" s="72">
        <f>IF(RIGHT(S168)="D",(+H168-G168),0)</f>
        <v>0</v>
      </c>
      <c r="P168" s="71" t="s">
        <v>54</v>
      </c>
      <c r="Q168" s="71" t="s">
        <v>54</v>
      </c>
      <c r="R168" s="71" t="s">
        <v>54</v>
      </c>
      <c r="S168" s="421"/>
      <c r="T168" s="753"/>
      <c r="U168" s="126"/>
      <c r="V168" s="74"/>
      <c r="W168" s="75"/>
      <c r="X168" s="75"/>
      <c r="Y168" s="75"/>
      <c r="Z168" s="75"/>
      <c r="AA168" s="76"/>
    </row>
    <row r="169" spans="1:44" s="127" customFormat="1" ht="30" customHeight="1">
      <c r="A169" s="1041"/>
      <c r="B169" s="1024"/>
      <c r="C169" s="1079"/>
      <c r="D169" s="1017"/>
      <c r="E169" s="1006"/>
      <c r="F169" s="77" t="s">
        <v>54</v>
      </c>
      <c r="G169" s="427"/>
      <c r="H169" s="427"/>
      <c r="I169" s="77" t="s">
        <v>54</v>
      </c>
      <c r="J169" s="77" t="s">
        <v>54</v>
      </c>
      <c r="K169" s="145"/>
      <c r="L169" s="78">
        <f>IF(RIGHT(S169)="T",(+H169-G169),0)</f>
        <v>0</v>
      </c>
      <c r="M169" s="78">
        <f>IF(RIGHT(S169)="U",(+H169-G169),0)</f>
        <v>0</v>
      </c>
      <c r="N169" s="78">
        <f>IF(RIGHT(S169)="C",(+H169-G169),0)</f>
        <v>0</v>
      </c>
      <c r="O169" s="78">
        <f>IF(RIGHT(S169)="D",(+H169-G169),0)</f>
        <v>0</v>
      </c>
      <c r="P169" s="77" t="s">
        <v>54</v>
      </c>
      <c r="Q169" s="77" t="s">
        <v>54</v>
      </c>
      <c r="R169" s="77" t="s">
        <v>54</v>
      </c>
      <c r="S169" s="421"/>
      <c r="T169" s="753"/>
      <c r="U169" s="174"/>
      <c r="V169" s="80"/>
      <c r="W169" s="81"/>
      <c r="X169" s="81"/>
      <c r="Y169" s="81"/>
      <c r="Z169" s="81"/>
      <c r="AA169" s="82"/>
    </row>
    <row r="170" spans="1:44" s="130" customFormat="1" ht="30" customHeight="1" thickBot="1">
      <c r="A170" s="429"/>
      <c r="B170" s="60"/>
      <c r="C170" s="430" t="s">
        <v>58</v>
      </c>
      <c r="D170" s="60"/>
      <c r="E170" s="61"/>
      <c r="F170" s="62" t="s">
        <v>54</v>
      </c>
      <c r="G170" s="431"/>
      <c r="H170" s="431"/>
      <c r="I170" s="62" t="s">
        <v>54</v>
      </c>
      <c r="J170" s="62" t="s">
        <v>54</v>
      </c>
      <c r="K170" s="181"/>
      <c r="L170" s="63">
        <f>SUM(L168:L169)</f>
        <v>0</v>
      </c>
      <c r="M170" s="63">
        <f>SUM(M168:M169)</f>
        <v>0</v>
      </c>
      <c r="N170" s="63">
        <f>SUM(N168:N169)</f>
        <v>0</v>
      </c>
      <c r="O170" s="63">
        <f>SUM(O168:O169)</f>
        <v>0</v>
      </c>
      <c r="P170" s="62" t="s">
        <v>54</v>
      </c>
      <c r="Q170" s="62" t="s">
        <v>54</v>
      </c>
      <c r="R170" s="62" t="s">
        <v>54</v>
      </c>
      <c r="S170" s="471"/>
      <c r="T170" s="441"/>
      <c r="U170" s="60"/>
      <c r="V170" s="433">
        <f>$AB$15-((N170*24))</f>
        <v>744</v>
      </c>
      <c r="W170" s="434">
        <v>515</v>
      </c>
      <c r="X170" s="100">
        <v>48.427999999999997</v>
      </c>
      <c r="Y170" s="435">
        <f>W170*X170</f>
        <v>24940.42</v>
      </c>
      <c r="Z170" s="433">
        <f>(Y170*(V170-L170*24))/V170</f>
        <v>24940.420000000002</v>
      </c>
      <c r="AA170" s="436">
        <f>(Z170/Y170)*100</f>
        <v>100.00000000000003</v>
      </c>
      <c r="AB170" s="127"/>
    </row>
    <row r="171" spans="1:44" s="127" customFormat="1" ht="30" customHeight="1">
      <c r="A171" s="919">
        <v>44</v>
      </c>
      <c r="B171" s="918" t="s">
        <v>156</v>
      </c>
      <c r="C171" s="917" t="s">
        <v>157</v>
      </c>
      <c r="D171" s="911">
        <v>48.427999999999997</v>
      </c>
      <c r="E171" s="920" t="s">
        <v>53</v>
      </c>
      <c r="F171" s="71" t="s">
        <v>54</v>
      </c>
      <c r="G171" s="427">
        <v>42228.01666666667</v>
      </c>
      <c r="H171" s="427">
        <v>42233.397222222222</v>
      </c>
      <c r="I171" s="71" t="s">
        <v>54</v>
      </c>
      <c r="J171" s="71" t="s">
        <v>54</v>
      </c>
      <c r="K171" s="92"/>
      <c r="L171" s="72">
        <f>IF(RIGHT(S171)="T",(+H171-G171),0)</f>
        <v>0</v>
      </c>
      <c r="M171" s="72">
        <f>IF(RIGHT(S171)="U",(+H171-G171),0)</f>
        <v>0</v>
      </c>
      <c r="N171" s="72">
        <f>IF(RIGHT(S171)="C",(+H171-G171),0)</f>
        <v>0</v>
      </c>
      <c r="O171" s="72">
        <f>IF(RIGHT(S171)="D",(+H171-G171),0)</f>
        <v>5.3805555555518367</v>
      </c>
      <c r="P171" s="71" t="s">
        <v>54</v>
      </c>
      <c r="Q171" s="71" t="s">
        <v>54</v>
      </c>
      <c r="R171" s="71" t="s">
        <v>54</v>
      </c>
      <c r="S171" s="421" t="s">
        <v>57</v>
      </c>
      <c r="T171" s="805" t="s">
        <v>846</v>
      </c>
      <c r="U171" s="126"/>
      <c r="V171" s="74"/>
      <c r="W171" s="75"/>
      <c r="X171" s="75"/>
      <c r="Y171" s="75"/>
      <c r="Z171" s="75"/>
      <c r="AA171" s="76"/>
    </row>
    <row r="172" spans="1:44" s="130" customFormat="1" ht="30" customHeight="1" thickBot="1">
      <c r="A172" s="429"/>
      <c r="B172" s="60"/>
      <c r="C172" s="430" t="s">
        <v>58</v>
      </c>
      <c r="D172" s="60"/>
      <c r="E172" s="61"/>
      <c r="F172" s="62" t="s">
        <v>54</v>
      </c>
      <c r="G172" s="431"/>
      <c r="H172" s="431"/>
      <c r="I172" s="62" t="s">
        <v>54</v>
      </c>
      <c r="J172" s="62" t="s">
        <v>54</v>
      </c>
      <c r="K172" s="181"/>
      <c r="L172" s="63">
        <f>SUM(L171:L171)</f>
        <v>0</v>
      </c>
      <c r="M172" s="63">
        <f>SUM(M171:M171)</f>
        <v>0</v>
      </c>
      <c r="N172" s="63">
        <f>SUM(N171:N171)</f>
        <v>0</v>
      </c>
      <c r="O172" s="63">
        <f>SUM(O171:O171)</f>
        <v>5.3805555555518367</v>
      </c>
      <c r="P172" s="62" t="s">
        <v>54</v>
      </c>
      <c r="Q172" s="62" t="s">
        <v>54</v>
      </c>
      <c r="R172" s="62" t="s">
        <v>54</v>
      </c>
      <c r="S172" s="471"/>
      <c r="T172" s="441"/>
      <c r="U172" s="60"/>
      <c r="V172" s="433">
        <f>$AB$15-((N172*24))</f>
        <v>744</v>
      </c>
      <c r="W172" s="434">
        <v>515</v>
      </c>
      <c r="X172" s="100">
        <v>48.427999999999997</v>
      </c>
      <c r="Y172" s="435">
        <f>W172*X172</f>
        <v>24940.42</v>
      </c>
      <c r="Z172" s="433">
        <f>(Y172*(V172-L172*24))/V172</f>
        <v>24940.420000000002</v>
      </c>
      <c r="AA172" s="436">
        <f>(Z172/Y172)*100</f>
        <v>100.00000000000003</v>
      </c>
      <c r="AB172" s="127"/>
    </row>
    <row r="173" spans="1:44" s="51" customFormat="1" ht="30" customHeight="1">
      <c r="A173" s="90">
        <v>45</v>
      </c>
      <c r="B173" s="91" t="s">
        <v>158</v>
      </c>
      <c r="C173" s="92" t="s">
        <v>159</v>
      </c>
      <c r="D173" s="604">
        <v>42.7</v>
      </c>
      <c r="E173" s="70" t="s">
        <v>53</v>
      </c>
      <c r="F173" s="71" t="s">
        <v>54</v>
      </c>
      <c r="G173" s="427">
        <v>42241.504166666666</v>
      </c>
      <c r="H173" s="427">
        <v>42241.627083333333</v>
      </c>
      <c r="I173" s="83"/>
      <c r="J173" s="83"/>
      <c r="K173" s="83"/>
      <c r="L173" s="72">
        <f t="shared" ref="L173" si="182">IF(RIGHT(S173)="T",(+H173-G173),0)</f>
        <v>0</v>
      </c>
      <c r="M173" s="72">
        <f t="shared" ref="M173" si="183">IF(RIGHT(S173)="U",(+H173-G173),0)</f>
        <v>0</v>
      </c>
      <c r="N173" s="72">
        <f t="shared" ref="N173" si="184">IF(RIGHT(S173)="C",(+H173-G173),0)</f>
        <v>0</v>
      </c>
      <c r="O173" s="72">
        <f t="shared" ref="O173" si="185">IF(RIGHT(S173)="D",(+H173-G173),0)</f>
        <v>0.12291666666715173</v>
      </c>
      <c r="P173" s="94"/>
      <c r="Q173" s="94"/>
      <c r="R173" s="94"/>
      <c r="S173" s="421" t="s">
        <v>142</v>
      </c>
      <c r="T173" s="805" t="s">
        <v>866</v>
      </c>
      <c r="U173" s="94"/>
      <c r="V173" s="96"/>
      <c r="W173" s="97"/>
      <c r="X173" s="97"/>
      <c r="Y173" s="97"/>
      <c r="Z173" s="97"/>
      <c r="AA173" s="98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</row>
    <row r="174" spans="1:44" s="130" customFormat="1" ht="30" customHeight="1" thickBot="1">
      <c r="A174" s="429"/>
      <c r="B174" s="60"/>
      <c r="C174" s="430" t="s">
        <v>58</v>
      </c>
      <c r="D174" s="60"/>
      <c r="E174" s="61"/>
      <c r="F174" s="62" t="s">
        <v>54</v>
      </c>
      <c r="G174" s="431"/>
      <c r="H174" s="431"/>
      <c r="I174" s="62" t="s">
        <v>54</v>
      </c>
      <c r="J174" s="62" t="s">
        <v>54</v>
      </c>
      <c r="K174" s="181"/>
      <c r="L174" s="63">
        <f>SUM(L172:L173)</f>
        <v>0</v>
      </c>
      <c r="M174" s="63">
        <f>SUM(M172:M173)</f>
        <v>0</v>
      </c>
      <c r="N174" s="63">
        <f>SUM(N172:N173)</f>
        <v>0</v>
      </c>
      <c r="O174" s="63">
        <f>SUM(O173:O173)</f>
        <v>0.12291666666715173</v>
      </c>
      <c r="P174" s="62" t="s">
        <v>54</v>
      </c>
      <c r="Q174" s="62" t="s">
        <v>54</v>
      </c>
      <c r="R174" s="62" t="s">
        <v>54</v>
      </c>
      <c r="S174" s="471"/>
      <c r="T174" s="441"/>
      <c r="U174" s="60"/>
      <c r="V174" s="433">
        <f>$AB$15-((N174*24))</f>
        <v>744</v>
      </c>
      <c r="W174" s="434">
        <v>515</v>
      </c>
      <c r="X174" s="100">
        <v>42.7</v>
      </c>
      <c r="Y174" s="435">
        <f>W174*X174</f>
        <v>21990.5</v>
      </c>
      <c r="Z174" s="433">
        <f>(Y174*(V174-L174*24))/V174</f>
        <v>21990.5</v>
      </c>
      <c r="AA174" s="442">
        <f>(Z174/Y174)*100</f>
        <v>100</v>
      </c>
      <c r="AB174" s="127"/>
    </row>
    <row r="175" spans="1:44" s="51" customFormat="1" ht="30" customHeight="1">
      <c r="A175" s="923">
        <v>46</v>
      </c>
      <c r="B175" s="914" t="s">
        <v>160</v>
      </c>
      <c r="C175" s="925" t="s">
        <v>161</v>
      </c>
      <c r="D175" s="911">
        <v>60.68</v>
      </c>
      <c r="E175" s="920" t="s">
        <v>53</v>
      </c>
      <c r="F175" s="38" t="s">
        <v>54</v>
      </c>
      <c r="G175" s="427">
        <v>42237.386111111111</v>
      </c>
      <c r="H175" s="427">
        <v>42237.590277777781</v>
      </c>
      <c r="I175" s="143"/>
      <c r="J175" s="143"/>
      <c r="K175" s="143"/>
      <c r="L175" s="84">
        <f t="shared" ref="L175" si="186">IF(RIGHT(S175)="T",(+H175-G175),0)</f>
        <v>0.20416666667006211</v>
      </c>
      <c r="M175" s="84">
        <f t="shared" ref="M175" si="187">IF(RIGHT(S175)="U",(+H175-G175),0)</f>
        <v>0</v>
      </c>
      <c r="N175" s="84">
        <f t="shared" ref="N175" si="188">IF(RIGHT(S175)="C",(+H175-G175),0)</f>
        <v>0</v>
      </c>
      <c r="O175" s="84">
        <f t="shared" ref="O175" si="189">IF(RIGHT(S175)="D",(+H175-G175),0)</f>
        <v>0</v>
      </c>
      <c r="P175" s="44"/>
      <c r="Q175" s="44"/>
      <c r="R175" s="44"/>
      <c r="S175" s="421" t="s">
        <v>129</v>
      </c>
      <c r="T175" s="805" t="s">
        <v>867</v>
      </c>
      <c r="U175" s="44"/>
      <c r="V175" s="109"/>
      <c r="W175" s="110"/>
      <c r="X175" s="567"/>
      <c r="Y175" s="111"/>
      <c r="Z175" s="109"/>
      <c r="AA175" s="112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</row>
    <row r="176" spans="1:44" s="130" customFormat="1" ht="30" customHeight="1" thickBot="1">
      <c r="A176" s="429"/>
      <c r="B176" s="60"/>
      <c r="C176" s="430" t="s">
        <v>58</v>
      </c>
      <c r="D176" s="60"/>
      <c r="E176" s="61"/>
      <c r="F176" s="62" t="s">
        <v>54</v>
      </c>
      <c r="G176" s="431"/>
      <c r="H176" s="431"/>
      <c r="I176" s="62" t="s">
        <v>54</v>
      </c>
      <c r="J176" s="62" t="s">
        <v>54</v>
      </c>
      <c r="K176" s="181"/>
      <c r="L176" s="63">
        <f>SUM(L175:L175)</f>
        <v>0.20416666667006211</v>
      </c>
      <c r="M176" s="63">
        <f>SUM(M175:M175)</f>
        <v>0</v>
      </c>
      <c r="N176" s="63">
        <f>SUM(N175:N175)</f>
        <v>0</v>
      </c>
      <c r="O176" s="63">
        <f>SUM(O175:O175)</f>
        <v>0</v>
      </c>
      <c r="P176" s="62" t="s">
        <v>54</v>
      </c>
      <c r="Q176" s="62" t="s">
        <v>54</v>
      </c>
      <c r="R176" s="62" t="s">
        <v>54</v>
      </c>
      <c r="S176" s="471"/>
      <c r="T176" s="441"/>
      <c r="U176" s="60"/>
      <c r="V176" s="433">
        <f>$AB$15-((N176*24))</f>
        <v>744</v>
      </c>
      <c r="W176" s="434">
        <v>691</v>
      </c>
      <c r="X176" s="100">
        <v>60.68</v>
      </c>
      <c r="Y176" s="435">
        <f>W176*X176</f>
        <v>41929.879999999997</v>
      </c>
      <c r="Z176" s="433">
        <f>(Y176*(V176-L176*24))/V176</f>
        <v>41653.728908597557</v>
      </c>
      <c r="AA176" s="436">
        <f>(Z176/Y176)*100</f>
        <v>99.341397849451425</v>
      </c>
      <c r="AB176" s="127"/>
    </row>
    <row r="177" spans="1:44" s="127" customFormat="1" ht="30" customHeight="1">
      <c r="A177" s="837">
        <v>47</v>
      </c>
      <c r="B177" s="833" t="s">
        <v>162</v>
      </c>
      <c r="C177" s="835" t="s">
        <v>163</v>
      </c>
      <c r="D177" s="826">
        <v>235.952</v>
      </c>
      <c r="E177" s="828" t="s">
        <v>53</v>
      </c>
      <c r="F177" s="71" t="s">
        <v>54</v>
      </c>
      <c r="G177" s="427"/>
      <c r="H177" s="427"/>
      <c r="I177" s="71" t="s">
        <v>54</v>
      </c>
      <c r="J177" s="71" t="s">
        <v>54</v>
      </c>
      <c r="K177" s="71" t="s">
        <v>54</v>
      </c>
      <c r="L177" s="84">
        <f>IF(RIGHT(S177)="T",(+H177-G177),0)</f>
        <v>0</v>
      </c>
      <c r="M177" s="84">
        <f>IF(RIGHT(S177)="U",(+H177-G177),0)</f>
        <v>0</v>
      </c>
      <c r="N177" s="84">
        <f>IF(RIGHT(S177)="C",(+H177-G177),0)</f>
        <v>0</v>
      </c>
      <c r="O177" s="84">
        <f>IF(RIGHT(S177)="D",(+H177-G177),0)</f>
        <v>0</v>
      </c>
      <c r="P177" s="71" t="s">
        <v>54</v>
      </c>
      <c r="Q177" s="71" t="s">
        <v>54</v>
      </c>
      <c r="R177" s="71" t="s">
        <v>54</v>
      </c>
      <c r="S177" s="421"/>
      <c r="T177" s="753"/>
      <c r="U177" s="182"/>
      <c r="V177" s="183"/>
      <c r="W177" s="183"/>
      <c r="X177" s="183"/>
      <c r="Y177" s="183"/>
      <c r="Z177" s="183"/>
      <c r="AA177" s="184"/>
    </row>
    <row r="178" spans="1:44" s="130" customFormat="1" ht="30" customHeight="1" thickBot="1">
      <c r="A178" s="429"/>
      <c r="B178" s="60"/>
      <c r="C178" s="430" t="s">
        <v>58</v>
      </c>
      <c r="D178" s="60"/>
      <c r="E178" s="61"/>
      <c r="F178" s="62" t="s">
        <v>54</v>
      </c>
      <c r="G178" s="431"/>
      <c r="H178" s="431"/>
      <c r="I178" s="62" t="s">
        <v>54</v>
      </c>
      <c r="J178" s="62" t="s">
        <v>54</v>
      </c>
      <c r="K178" s="181"/>
      <c r="L178" s="177">
        <f>SUM(L177:L177)</f>
        <v>0</v>
      </c>
      <c r="M178" s="177">
        <f>SUM(M177:M177)</f>
        <v>0</v>
      </c>
      <c r="N178" s="177">
        <f>SUM(N177:N177)</f>
        <v>0</v>
      </c>
      <c r="O178" s="177">
        <f>SUM(O177:O177)</f>
        <v>0</v>
      </c>
      <c r="P178" s="62" t="s">
        <v>54</v>
      </c>
      <c r="Q178" s="62" t="s">
        <v>54</v>
      </c>
      <c r="R178" s="62" t="s">
        <v>54</v>
      </c>
      <c r="S178" s="471"/>
      <c r="T178" s="441"/>
      <c r="U178" s="60"/>
      <c r="V178" s="424">
        <f>$AB$15-((N178*24))</f>
        <v>744</v>
      </c>
      <c r="W178" s="464">
        <v>515</v>
      </c>
      <c r="X178" s="154">
        <v>235.952</v>
      </c>
      <c r="Y178" s="425">
        <f>W178*X178</f>
        <v>121515.28</v>
      </c>
      <c r="Z178" s="424">
        <f>(Y178*(V178-L178*24))/V178</f>
        <v>121515.27999999998</v>
      </c>
      <c r="AA178" s="436">
        <f>(Z178/Y178)*100</f>
        <v>99.999999999999986</v>
      </c>
      <c r="AB178" s="127"/>
    </row>
    <row r="179" spans="1:44" s="127" customFormat="1" ht="30" customHeight="1">
      <c r="A179" s="1043">
        <v>48</v>
      </c>
      <c r="B179" s="1023" t="s">
        <v>164</v>
      </c>
      <c r="C179" s="1011" t="s">
        <v>165</v>
      </c>
      <c r="D179" s="999">
        <v>235.952</v>
      </c>
      <c r="E179" s="1001" t="s">
        <v>53</v>
      </c>
      <c r="F179" s="71" t="s">
        <v>54</v>
      </c>
      <c r="G179" s="427">
        <v>42225.373611111114</v>
      </c>
      <c r="H179" s="427">
        <v>42226.427083333336</v>
      </c>
      <c r="I179" s="71" t="s">
        <v>54</v>
      </c>
      <c r="J179" s="71" t="s">
        <v>54</v>
      </c>
      <c r="K179" s="92"/>
      <c r="L179" s="72">
        <f t="shared" ref="L179:L180" si="190">IF(RIGHT(S179)="T",(+H179-G179),0)</f>
        <v>0</v>
      </c>
      <c r="M179" s="72">
        <f t="shared" ref="M179:M180" si="191">IF(RIGHT(S179)="U",(+H179-G179),0)</f>
        <v>0</v>
      </c>
      <c r="N179" s="72">
        <f t="shared" ref="N179:N180" si="192">IF(RIGHT(S179)="C",(+H179-G179),0)</f>
        <v>0</v>
      </c>
      <c r="O179" s="72">
        <f t="shared" ref="O179:O180" si="193">IF(RIGHT(S179)="D",(+H179-G179),0)</f>
        <v>1.0534722222218988</v>
      </c>
      <c r="P179" s="71" t="s">
        <v>54</v>
      </c>
      <c r="Q179" s="71" t="s">
        <v>54</v>
      </c>
      <c r="R179" s="71" t="s">
        <v>54</v>
      </c>
      <c r="S179" s="421" t="s">
        <v>57</v>
      </c>
      <c r="T179" s="805" t="s">
        <v>868</v>
      </c>
      <c r="U179" s="126"/>
      <c r="V179" s="74"/>
      <c r="W179" s="75"/>
      <c r="X179" s="75"/>
      <c r="Y179" s="75"/>
      <c r="Z179" s="75"/>
      <c r="AA179" s="76"/>
    </row>
    <row r="180" spans="1:44" s="127" customFormat="1" ht="30" customHeight="1">
      <c r="A180" s="1041"/>
      <c r="B180" s="1024"/>
      <c r="C180" s="1079"/>
      <c r="D180" s="1017"/>
      <c r="E180" s="1006"/>
      <c r="F180" s="77" t="s">
        <v>54</v>
      </c>
      <c r="G180" s="427"/>
      <c r="H180" s="427"/>
      <c r="I180" s="77" t="s">
        <v>54</v>
      </c>
      <c r="J180" s="77" t="s">
        <v>54</v>
      </c>
      <c r="K180" s="781"/>
      <c r="L180" s="78">
        <f t="shared" si="190"/>
        <v>0</v>
      </c>
      <c r="M180" s="78">
        <f t="shared" si="191"/>
        <v>0</v>
      </c>
      <c r="N180" s="78">
        <f t="shared" si="192"/>
        <v>0</v>
      </c>
      <c r="O180" s="78">
        <f t="shared" si="193"/>
        <v>0</v>
      </c>
      <c r="P180" s="77" t="s">
        <v>54</v>
      </c>
      <c r="Q180" s="77" t="s">
        <v>54</v>
      </c>
      <c r="R180" s="77" t="s">
        <v>54</v>
      </c>
      <c r="S180" s="421"/>
      <c r="T180" s="753"/>
      <c r="U180" s="174"/>
      <c r="V180" s="80"/>
      <c r="W180" s="81"/>
      <c r="X180" s="81"/>
      <c r="Y180" s="81"/>
      <c r="Z180" s="81"/>
      <c r="AA180" s="82"/>
    </row>
    <row r="181" spans="1:44" s="130" customFormat="1" ht="30" customHeight="1" thickBot="1">
      <c r="A181" s="429"/>
      <c r="B181" s="60"/>
      <c r="C181" s="430" t="s">
        <v>58</v>
      </c>
      <c r="D181" s="60"/>
      <c r="E181" s="61"/>
      <c r="F181" s="62" t="s">
        <v>54</v>
      </c>
      <c r="G181" s="431"/>
      <c r="H181" s="431"/>
      <c r="I181" s="62" t="s">
        <v>54</v>
      </c>
      <c r="J181" s="62" t="s">
        <v>54</v>
      </c>
      <c r="K181" s="62" t="s">
        <v>54</v>
      </c>
      <c r="L181" s="63">
        <f>SUM(L179:L180)</f>
        <v>0</v>
      </c>
      <c r="M181" s="63">
        <f>SUM(M179:M180)</f>
        <v>0</v>
      </c>
      <c r="N181" s="63">
        <f>SUM(N179:N180)</f>
        <v>0</v>
      </c>
      <c r="O181" s="63">
        <f>SUM(O179:O180)</f>
        <v>1.0534722222218988</v>
      </c>
      <c r="P181" s="62" t="s">
        <v>54</v>
      </c>
      <c r="Q181" s="62" t="s">
        <v>54</v>
      </c>
      <c r="R181" s="62" t="s">
        <v>54</v>
      </c>
      <c r="S181" s="471"/>
      <c r="T181" s="441"/>
      <c r="U181" s="60"/>
      <c r="V181" s="433">
        <f>$AB$15-((N181*24))</f>
        <v>744</v>
      </c>
      <c r="W181" s="434">
        <v>515</v>
      </c>
      <c r="X181" s="100">
        <v>235.952</v>
      </c>
      <c r="Y181" s="435">
        <f>W181*X181</f>
        <v>121515.28</v>
      </c>
      <c r="Z181" s="433">
        <f>(Y181*(V181-L181*24))/V181</f>
        <v>121515.27999999998</v>
      </c>
      <c r="AA181" s="436">
        <f>(Z181/Y181)*100</f>
        <v>99.999999999999986</v>
      </c>
      <c r="AB181" s="127"/>
    </row>
    <row r="182" spans="1:44" s="59" customFormat="1" ht="30" customHeight="1">
      <c r="A182" s="577">
        <v>49</v>
      </c>
      <c r="B182" s="576" t="s">
        <v>166</v>
      </c>
      <c r="C182" s="575" t="s">
        <v>167</v>
      </c>
      <c r="D182" s="604">
        <v>12.55</v>
      </c>
      <c r="E182" s="70" t="s">
        <v>53</v>
      </c>
      <c r="F182" s="71" t="s">
        <v>54</v>
      </c>
      <c r="G182" s="427">
        <v>42222.438888888886</v>
      </c>
      <c r="H182" s="427">
        <v>42222.722222222219</v>
      </c>
      <c r="I182" s="71" t="s">
        <v>54</v>
      </c>
      <c r="J182" s="71" t="s">
        <v>54</v>
      </c>
      <c r="K182" s="83"/>
      <c r="L182" s="72">
        <f>IF(RIGHT(S182)="T",(+H182-G182),0)</f>
        <v>0</v>
      </c>
      <c r="M182" s="72">
        <f>IF(RIGHT(S182)="U",(+H182-G182),0)</f>
        <v>0</v>
      </c>
      <c r="N182" s="72">
        <f>IF(RIGHT(S182)="C",(+H182-G182),0)</f>
        <v>0</v>
      </c>
      <c r="O182" s="72">
        <f>IF(RIGHT(S182)="D",(+H182-G182),0)</f>
        <v>0.28333333333284827</v>
      </c>
      <c r="P182" s="71" t="s">
        <v>54</v>
      </c>
      <c r="Q182" s="71" t="s">
        <v>54</v>
      </c>
      <c r="R182" s="71" t="s">
        <v>54</v>
      </c>
      <c r="S182" s="421" t="s">
        <v>73</v>
      </c>
      <c r="T182" s="805" t="s">
        <v>869</v>
      </c>
      <c r="U182" s="73"/>
      <c r="V182" s="74"/>
      <c r="W182" s="75"/>
      <c r="X182" s="75"/>
      <c r="Y182" s="75"/>
      <c r="Z182" s="75"/>
      <c r="AA182" s="76"/>
    </row>
    <row r="183" spans="1:44" s="69" customFormat="1" ht="30" customHeight="1" thickBot="1">
      <c r="A183" s="429"/>
      <c r="B183" s="60"/>
      <c r="C183" s="430" t="s">
        <v>58</v>
      </c>
      <c r="D183" s="60"/>
      <c r="E183" s="61"/>
      <c r="F183" s="62" t="s">
        <v>54</v>
      </c>
      <c r="G183" s="431"/>
      <c r="H183" s="431"/>
      <c r="I183" s="62" t="s">
        <v>54</v>
      </c>
      <c r="J183" s="62" t="s">
        <v>54</v>
      </c>
      <c r="K183" s="170"/>
      <c r="L183" s="63">
        <f>SUM(L182:L182)</f>
        <v>0</v>
      </c>
      <c r="M183" s="63">
        <f>SUM(M182:M182)</f>
        <v>0</v>
      </c>
      <c r="N183" s="63">
        <f>SUM(N182:N182)</f>
        <v>0</v>
      </c>
      <c r="O183" s="63">
        <f>SUM(O182:O182)</f>
        <v>0.28333333333284827</v>
      </c>
      <c r="P183" s="62" t="s">
        <v>54</v>
      </c>
      <c r="Q183" s="62" t="s">
        <v>54</v>
      </c>
      <c r="R183" s="62" t="s">
        <v>54</v>
      </c>
      <c r="S183" s="471"/>
      <c r="T183" s="441"/>
      <c r="U183" s="60"/>
      <c r="V183" s="433">
        <f>$AB$15-((N183*24))</f>
        <v>744</v>
      </c>
      <c r="W183" s="434">
        <v>691</v>
      </c>
      <c r="X183" s="100">
        <v>12.55</v>
      </c>
      <c r="Y183" s="435">
        <f>W183*X183</f>
        <v>8672.0500000000011</v>
      </c>
      <c r="Z183" s="433">
        <f>(Y183*(V183-L183*24))/V183</f>
        <v>8672.0500000000011</v>
      </c>
      <c r="AA183" s="436">
        <f>(Z183/Y183)*100</f>
        <v>100</v>
      </c>
      <c r="AB183" s="59"/>
    </row>
    <row r="184" spans="1:44" s="59" customFormat="1" ht="30" customHeight="1">
      <c r="A184" s="1043">
        <v>50</v>
      </c>
      <c r="B184" s="1023" t="s">
        <v>168</v>
      </c>
      <c r="C184" s="1011" t="s">
        <v>169</v>
      </c>
      <c r="D184" s="999">
        <v>13.256</v>
      </c>
      <c r="E184" s="1001" t="s">
        <v>53</v>
      </c>
      <c r="F184" s="71" t="s">
        <v>54</v>
      </c>
      <c r="G184" s="427"/>
      <c r="H184" s="427"/>
      <c r="I184" s="71" t="s">
        <v>54</v>
      </c>
      <c r="J184" s="71" t="s">
        <v>54</v>
      </c>
      <c r="K184" s="83"/>
      <c r="L184" s="72">
        <f>IF(RIGHT(S184)="T",(+H184-G184),0)</f>
        <v>0</v>
      </c>
      <c r="M184" s="72">
        <f>IF(RIGHT(S184)="U",(+H184-G184),0)</f>
        <v>0</v>
      </c>
      <c r="N184" s="72">
        <f>IF(RIGHT(S184)="C",(+H184-G184),0)</f>
        <v>0</v>
      </c>
      <c r="O184" s="72">
        <f>IF(RIGHT(S184)="D",(+H184-G184),0)</f>
        <v>0</v>
      </c>
      <c r="P184" s="71" t="s">
        <v>54</v>
      </c>
      <c r="Q184" s="71" t="s">
        <v>54</v>
      </c>
      <c r="R184" s="71" t="s">
        <v>54</v>
      </c>
      <c r="S184" s="421"/>
      <c r="T184" s="753"/>
      <c r="U184" s="73"/>
      <c r="V184" s="85"/>
      <c r="W184" s="86"/>
      <c r="X184" s="86"/>
      <c r="Y184" s="86"/>
      <c r="Z184" s="86"/>
      <c r="AA184" s="87"/>
    </row>
    <row r="185" spans="1:44" s="59" customFormat="1" ht="30" customHeight="1">
      <c r="A185" s="1041"/>
      <c r="B185" s="1024"/>
      <c r="C185" s="1042"/>
      <c r="D185" s="1017"/>
      <c r="E185" s="1006"/>
      <c r="F185" s="88"/>
      <c r="G185" s="427"/>
      <c r="H185" s="427"/>
      <c r="I185" s="88"/>
      <c r="J185" s="88"/>
      <c r="K185" s="40"/>
      <c r="L185" s="78">
        <f t="shared" ref="L185" si="194">IF(RIGHT(S185)="T",(+H185-G185),0)</f>
        <v>0</v>
      </c>
      <c r="M185" s="78">
        <f t="shared" ref="M185" si="195">IF(RIGHT(S185)="U",(+H185-G185),0)</f>
        <v>0</v>
      </c>
      <c r="N185" s="78">
        <f t="shared" ref="N185" si="196">IF(RIGHT(S185)="C",(+H185-G185),0)</f>
        <v>0</v>
      </c>
      <c r="O185" s="78">
        <f t="shared" ref="O185" si="197">IF(RIGHT(S185)="D",(+H185-G185),0)</f>
        <v>0</v>
      </c>
      <c r="P185" s="88"/>
      <c r="Q185" s="88"/>
      <c r="R185" s="88"/>
      <c r="S185" s="421"/>
      <c r="T185" s="422"/>
      <c r="U185" s="89"/>
      <c r="V185" s="80"/>
      <c r="W185" s="81"/>
      <c r="X185" s="81"/>
      <c r="Y185" s="81"/>
      <c r="Z185" s="81"/>
      <c r="AA185" s="82"/>
    </row>
    <row r="186" spans="1:44" s="69" customFormat="1" ht="30" customHeight="1" thickBot="1">
      <c r="A186" s="429"/>
      <c r="B186" s="60"/>
      <c r="C186" s="430" t="s">
        <v>58</v>
      </c>
      <c r="D186" s="60"/>
      <c r="E186" s="61"/>
      <c r="F186" s="62" t="s">
        <v>54</v>
      </c>
      <c r="G186" s="431"/>
      <c r="H186" s="431"/>
      <c r="I186" s="62" t="s">
        <v>54</v>
      </c>
      <c r="J186" s="62" t="s">
        <v>54</v>
      </c>
      <c r="K186" s="170"/>
      <c r="L186" s="63">
        <f>SUM(L184:L185)</f>
        <v>0</v>
      </c>
      <c r="M186" s="63">
        <f>SUM(M184:M185)</f>
        <v>0</v>
      </c>
      <c r="N186" s="63">
        <f>SUM(N184:N185)</f>
        <v>0</v>
      </c>
      <c r="O186" s="63">
        <f>SUM(O184:O185)</f>
        <v>0</v>
      </c>
      <c r="P186" s="62" t="s">
        <v>54</v>
      </c>
      <c r="Q186" s="62" t="s">
        <v>54</v>
      </c>
      <c r="R186" s="62" t="s">
        <v>54</v>
      </c>
      <c r="S186" s="471"/>
      <c r="T186" s="441"/>
      <c r="U186" s="60"/>
      <c r="V186" s="433">
        <f>$AB$15-((N186*24))</f>
        <v>744</v>
      </c>
      <c r="W186" s="434">
        <v>691</v>
      </c>
      <c r="X186" s="100">
        <v>13.256</v>
      </c>
      <c r="Y186" s="435">
        <f>W186*X186</f>
        <v>9159.8960000000006</v>
      </c>
      <c r="Z186" s="433">
        <f>(Y186*(V186-L186*24))/V186</f>
        <v>9159.8960000000006</v>
      </c>
      <c r="AA186" s="436">
        <f>(Z186/Y186)*100</f>
        <v>100</v>
      </c>
      <c r="AB186" s="59"/>
    </row>
    <row r="187" spans="1:44" s="59" customFormat="1" ht="30" customHeight="1">
      <c r="A187" s="1043">
        <v>51</v>
      </c>
      <c r="B187" s="1023" t="s">
        <v>170</v>
      </c>
      <c r="C187" s="1011" t="s">
        <v>171</v>
      </c>
      <c r="D187" s="999">
        <v>54.36</v>
      </c>
      <c r="E187" s="1001" t="s">
        <v>53</v>
      </c>
      <c r="F187" s="38" t="s">
        <v>54</v>
      </c>
      <c r="G187" s="427">
        <v>42219.088888888888</v>
      </c>
      <c r="H187" s="427">
        <v>42219.098611111112</v>
      </c>
      <c r="I187" s="38" t="s">
        <v>54</v>
      </c>
      <c r="J187" s="38" t="s">
        <v>54</v>
      </c>
      <c r="K187" s="143"/>
      <c r="L187" s="84">
        <f>IF(RIGHT(S187)="T",(+H187-G187),0)</f>
        <v>9.7222222248092294E-3</v>
      </c>
      <c r="M187" s="84">
        <f>IF(RIGHT(S187)="U",(+H187-G187),0)</f>
        <v>0</v>
      </c>
      <c r="N187" s="84">
        <f>IF(RIGHT(S187)="C",(+H187-G187),0)</f>
        <v>0</v>
      </c>
      <c r="O187" s="84">
        <f>IF(RIGHT(S187)="D",(+H187-G187),0)</f>
        <v>0</v>
      </c>
      <c r="P187" s="38" t="s">
        <v>54</v>
      </c>
      <c r="Q187" s="38" t="s">
        <v>54</v>
      </c>
      <c r="R187" s="38" t="s">
        <v>54</v>
      </c>
      <c r="S187" s="421" t="s">
        <v>218</v>
      </c>
      <c r="T187" s="805" t="s">
        <v>878</v>
      </c>
      <c r="U187" s="73"/>
      <c r="V187" s="85"/>
      <c r="W187" s="86"/>
      <c r="X187" s="86"/>
      <c r="Y187" s="86"/>
      <c r="Z187" s="86"/>
      <c r="AA187" s="87"/>
    </row>
    <row r="188" spans="1:44" s="59" customFormat="1" ht="30" customHeight="1">
      <c r="A188" s="1041"/>
      <c r="B188" s="1024"/>
      <c r="C188" s="1042"/>
      <c r="D188" s="1017"/>
      <c r="E188" s="1006"/>
      <c r="F188" s="77" t="s">
        <v>54</v>
      </c>
      <c r="G188" s="711">
        <v>42241.452777777777</v>
      </c>
      <c r="H188" s="711">
        <v>42241.488194444442</v>
      </c>
      <c r="I188" s="77" t="s">
        <v>54</v>
      </c>
      <c r="J188" s="77" t="s">
        <v>54</v>
      </c>
      <c r="K188" s="146"/>
      <c r="L188" s="78">
        <f t="shared" ref="L188:L189" si="198">IF(RIGHT(S188)="T",(+H188-G188),0)</f>
        <v>3.5416666665696539E-2</v>
      </c>
      <c r="M188" s="78">
        <f t="shared" ref="M188:M189" si="199">IF(RIGHT(S188)="U",(+H188-G188),0)</f>
        <v>0</v>
      </c>
      <c r="N188" s="78">
        <f t="shared" ref="N188:N189" si="200">IF(RIGHT(S188)="C",(+H188-G188),0)</f>
        <v>0</v>
      </c>
      <c r="O188" s="78">
        <f t="shared" ref="O188:O189" si="201">IF(RIGHT(S188)="D",(+H188-G188),0)</f>
        <v>0</v>
      </c>
      <c r="P188" s="77" t="s">
        <v>54</v>
      </c>
      <c r="Q188" s="77" t="s">
        <v>54</v>
      </c>
      <c r="R188" s="77" t="s">
        <v>54</v>
      </c>
      <c r="S188" s="421" t="s">
        <v>822</v>
      </c>
      <c r="T188" s="805" t="s">
        <v>879</v>
      </c>
      <c r="U188" s="89"/>
      <c r="V188" s="80"/>
      <c r="W188" s="81"/>
      <c r="X188" s="81"/>
      <c r="Y188" s="81"/>
      <c r="Z188" s="81"/>
      <c r="AA188" s="82"/>
    </row>
    <row r="189" spans="1:44" s="59" customFormat="1" ht="30" customHeight="1">
      <c r="A189" s="1071"/>
      <c r="B189" s="1087"/>
      <c r="C189" s="1012"/>
      <c r="D189" s="1000"/>
      <c r="E189" s="1002"/>
      <c r="F189" s="52" t="s">
        <v>54</v>
      </c>
      <c r="G189" s="427">
        <v>42245.506249999999</v>
      </c>
      <c r="H189" s="427">
        <v>42245.679861111108</v>
      </c>
      <c r="I189" s="52" t="s">
        <v>54</v>
      </c>
      <c r="J189" s="52" t="s">
        <v>54</v>
      </c>
      <c r="K189" s="188"/>
      <c r="L189" s="41">
        <f t="shared" si="198"/>
        <v>0</v>
      </c>
      <c r="M189" s="41">
        <f t="shared" si="199"/>
        <v>0.17361111110949423</v>
      </c>
      <c r="N189" s="41">
        <f t="shared" si="200"/>
        <v>0</v>
      </c>
      <c r="O189" s="41">
        <f t="shared" si="201"/>
        <v>0</v>
      </c>
      <c r="P189" s="52" t="s">
        <v>54</v>
      </c>
      <c r="Q189" s="52" t="s">
        <v>54</v>
      </c>
      <c r="R189" s="52" t="s">
        <v>54</v>
      </c>
      <c r="S189" s="421" t="s">
        <v>78</v>
      </c>
      <c r="T189" s="805" t="s">
        <v>880</v>
      </c>
      <c r="U189" s="89"/>
      <c r="V189" s="80"/>
      <c r="W189" s="81"/>
      <c r="X189" s="81"/>
      <c r="Y189" s="81"/>
      <c r="Z189" s="81"/>
      <c r="AA189" s="82"/>
    </row>
    <row r="190" spans="1:44" s="69" customFormat="1" ht="30" customHeight="1" thickBot="1">
      <c r="A190" s="429"/>
      <c r="B190" s="60"/>
      <c r="C190" s="430" t="s">
        <v>58</v>
      </c>
      <c r="D190" s="60"/>
      <c r="E190" s="61"/>
      <c r="F190" s="62" t="s">
        <v>54</v>
      </c>
      <c r="G190" s="431"/>
      <c r="H190" s="431"/>
      <c r="I190" s="62" t="s">
        <v>54</v>
      </c>
      <c r="J190" s="62" t="s">
        <v>54</v>
      </c>
      <c r="K190" s="170"/>
      <c r="L190" s="63">
        <f>SUM(L187:L189)</f>
        <v>4.5138888890505768E-2</v>
      </c>
      <c r="M190" s="63">
        <f>SUM(M187:M189)</f>
        <v>0.17361111110949423</v>
      </c>
      <c r="N190" s="63">
        <f>SUM(N187:N189)</f>
        <v>0</v>
      </c>
      <c r="O190" s="63">
        <f>SUM(O187:O189)</f>
        <v>0</v>
      </c>
      <c r="P190" s="62" t="s">
        <v>54</v>
      </c>
      <c r="Q190" s="62" t="s">
        <v>54</v>
      </c>
      <c r="R190" s="62" t="s">
        <v>54</v>
      </c>
      <c r="S190" s="471"/>
      <c r="T190" s="441"/>
      <c r="U190" s="60"/>
      <c r="V190" s="433">
        <f>$AB$15-((N190*24))</f>
        <v>744</v>
      </c>
      <c r="W190" s="434">
        <v>691</v>
      </c>
      <c r="X190" s="100">
        <v>54.36</v>
      </c>
      <c r="Y190" s="435">
        <f>W190*X190</f>
        <v>37562.76</v>
      </c>
      <c r="Z190" s="433">
        <f>(Y190*(V190-L190*24))/V190</f>
        <v>37508.065120965781</v>
      </c>
      <c r="AA190" s="436">
        <f>(Z190/Y190)*100</f>
        <v>99.854390680998364</v>
      </c>
      <c r="AB190" s="59"/>
    </row>
    <row r="191" spans="1:44" s="51" customFormat="1" ht="30" customHeight="1">
      <c r="A191" s="573">
        <v>52</v>
      </c>
      <c r="B191" s="571" t="s">
        <v>172</v>
      </c>
      <c r="C191" s="569" t="s">
        <v>173</v>
      </c>
      <c r="D191" s="567">
        <v>46.3</v>
      </c>
      <c r="E191" s="578" t="s">
        <v>53</v>
      </c>
      <c r="F191" s="38" t="s">
        <v>54</v>
      </c>
      <c r="G191" s="427"/>
      <c r="H191" s="427"/>
      <c r="I191" s="143"/>
      <c r="J191" s="143"/>
      <c r="K191" s="143"/>
      <c r="L191" s="84">
        <f>IF(RIGHT(S191)="T",(+H191-G191),0)</f>
        <v>0</v>
      </c>
      <c r="M191" s="84">
        <f>IF(RIGHT(S191)="U",(+H191-G191),0)</f>
        <v>0</v>
      </c>
      <c r="N191" s="84">
        <f>IF(RIGHT(S191)="C",(+H191-G191),0)</f>
        <v>0</v>
      </c>
      <c r="O191" s="84">
        <f>IF(RIGHT(S191)="D",(+H191-G191),0)</f>
        <v>0</v>
      </c>
      <c r="P191" s="44"/>
      <c r="Q191" s="44"/>
      <c r="R191" s="44"/>
      <c r="S191" s="421"/>
      <c r="T191" s="422"/>
      <c r="U191" s="44"/>
      <c r="V191" s="109"/>
      <c r="W191" s="110"/>
      <c r="X191" s="567"/>
      <c r="Y191" s="111"/>
      <c r="Z191" s="109"/>
      <c r="AA191" s="112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50"/>
    </row>
    <row r="192" spans="1:44" s="69" customFormat="1" ht="30" customHeight="1" thickBot="1">
      <c r="A192" s="429"/>
      <c r="B192" s="60"/>
      <c r="C192" s="430" t="s">
        <v>58</v>
      </c>
      <c r="D192" s="60"/>
      <c r="E192" s="61"/>
      <c r="F192" s="62" t="s">
        <v>54</v>
      </c>
      <c r="G192" s="431"/>
      <c r="H192" s="431"/>
      <c r="I192" s="62" t="s">
        <v>54</v>
      </c>
      <c r="J192" s="62" t="s">
        <v>54</v>
      </c>
      <c r="K192" s="170"/>
      <c r="L192" s="63">
        <f>SUM(L191:L191)</f>
        <v>0</v>
      </c>
      <c r="M192" s="63">
        <f>SUM(M191:M191)</f>
        <v>0</v>
      </c>
      <c r="N192" s="63">
        <f>SUM(N191:N191)</f>
        <v>0</v>
      </c>
      <c r="O192" s="63">
        <f>SUM(O191:O191)</f>
        <v>0</v>
      </c>
      <c r="P192" s="62" t="s">
        <v>54</v>
      </c>
      <c r="Q192" s="62" t="s">
        <v>54</v>
      </c>
      <c r="R192" s="62" t="s">
        <v>54</v>
      </c>
      <c r="S192" s="471"/>
      <c r="T192" s="441"/>
      <c r="U192" s="60"/>
      <c r="V192" s="433">
        <f>$AB$15-((N192*24))</f>
        <v>744</v>
      </c>
      <c r="W192" s="434">
        <v>691</v>
      </c>
      <c r="X192" s="100">
        <v>46.3</v>
      </c>
      <c r="Y192" s="435">
        <f>W192*X192</f>
        <v>31993.3</v>
      </c>
      <c r="Z192" s="433">
        <f>(Y192*(V192-L192*24))/V192</f>
        <v>31993.3</v>
      </c>
      <c r="AA192" s="436">
        <f>(Z192/Y192)*100</f>
        <v>100</v>
      </c>
      <c r="AB192" s="59"/>
    </row>
    <row r="193" spans="1:44" s="51" customFormat="1" ht="30" customHeight="1">
      <c r="A193" s="997">
        <v>53</v>
      </c>
      <c r="B193" s="989" t="s">
        <v>174</v>
      </c>
      <c r="C193" s="1013" t="s">
        <v>175</v>
      </c>
      <c r="D193" s="999">
        <v>46.3</v>
      </c>
      <c r="E193" s="1001" t="s">
        <v>53</v>
      </c>
      <c r="F193" s="38" t="s">
        <v>54</v>
      </c>
      <c r="G193" s="178"/>
      <c r="H193" s="178"/>
      <c r="I193" s="143"/>
      <c r="J193" s="143"/>
      <c r="K193" s="143"/>
      <c r="L193" s="72">
        <f>IF(RIGHT(S193)="T",(+H193-G193),0)</f>
        <v>0</v>
      </c>
      <c r="M193" s="72">
        <f>IF(RIGHT(S193)="U",(+H193-G193),0)</f>
        <v>0</v>
      </c>
      <c r="N193" s="72">
        <f>IF(RIGHT(S193)="C",(+H193-G193),0)</f>
        <v>0</v>
      </c>
      <c r="O193" s="72">
        <f>IF(RIGHT(S193)="D",(+H193-G193),0)</f>
        <v>0</v>
      </c>
      <c r="P193" s="44"/>
      <c r="Q193" s="44"/>
      <c r="R193" s="44"/>
      <c r="S193" s="179"/>
      <c r="T193" s="403"/>
      <c r="U193" s="44"/>
      <c r="V193" s="109"/>
      <c r="W193" s="110"/>
      <c r="X193" s="567"/>
      <c r="Y193" s="111"/>
      <c r="Z193" s="109"/>
      <c r="AA193" s="112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</row>
    <row r="194" spans="1:44" s="51" customFormat="1" ht="30" customHeight="1">
      <c r="A194" s="1005"/>
      <c r="B194" s="990"/>
      <c r="C194" s="1081"/>
      <c r="D194" s="1017"/>
      <c r="E194" s="1006"/>
      <c r="F194" s="88"/>
      <c r="G194" s="178"/>
      <c r="H194" s="178"/>
      <c r="I194" s="40"/>
      <c r="J194" s="40"/>
      <c r="K194" s="40"/>
      <c r="L194" s="78">
        <f t="shared" ref="L194" si="202">IF(RIGHT(S194)="T",(+H194-G194),0)</f>
        <v>0</v>
      </c>
      <c r="M194" s="78">
        <f t="shared" ref="M194" si="203">IF(RIGHT(S194)="U",(+H194-G194),0)</f>
        <v>0</v>
      </c>
      <c r="N194" s="78">
        <f t="shared" ref="N194" si="204">IF(RIGHT(S194)="C",(+H194-G194),0)</f>
        <v>0</v>
      </c>
      <c r="O194" s="78">
        <f t="shared" ref="O194" si="205">IF(RIGHT(S194)="D",(+H194-G194),0)</f>
        <v>0</v>
      </c>
      <c r="P194" s="42"/>
      <c r="Q194" s="42"/>
      <c r="R194" s="42"/>
      <c r="S194" s="179"/>
      <c r="T194" s="403"/>
      <c r="U194" s="42"/>
      <c r="V194" s="198"/>
      <c r="W194" s="199"/>
      <c r="X194" s="574"/>
      <c r="Y194" s="200"/>
      <c r="Z194" s="198"/>
      <c r="AA194" s="472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  <c r="AQ194" s="50"/>
      <c r="AR194" s="50"/>
    </row>
    <row r="195" spans="1:44" s="69" customFormat="1" ht="30" customHeight="1" thickBot="1">
      <c r="A195" s="429"/>
      <c r="B195" s="60"/>
      <c r="C195" s="430" t="s">
        <v>58</v>
      </c>
      <c r="D195" s="60"/>
      <c r="E195" s="61"/>
      <c r="F195" s="62" t="s">
        <v>54</v>
      </c>
      <c r="G195" s="431"/>
      <c r="H195" s="431"/>
      <c r="I195" s="62" t="s">
        <v>54</v>
      </c>
      <c r="J195" s="62" t="s">
        <v>54</v>
      </c>
      <c r="K195" s="170"/>
      <c r="L195" s="63">
        <f>SUM(L193:L194)</f>
        <v>0</v>
      </c>
      <c r="M195" s="63">
        <f>SUM(M193:M194)</f>
        <v>0</v>
      </c>
      <c r="N195" s="63">
        <f>SUM(N193:N194)</f>
        <v>0</v>
      </c>
      <c r="O195" s="63">
        <f>SUM(O193:O194)</f>
        <v>0</v>
      </c>
      <c r="P195" s="62" t="s">
        <v>54</v>
      </c>
      <c r="Q195" s="62" t="s">
        <v>54</v>
      </c>
      <c r="R195" s="62" t="s">
        <v>54</v>
      </c>
      <c r="S195" s="471"/>
      <c r="T195" s="441"/>
      <c r="U195" s="60"/>
      <c r="V195" s="433">
        <f>$AB$15-((N195*24))</f>
        <v>744</v>
      </c>
      <c r="W195" s="434">
        <v>691</v>
      </c>
      <c r="X195" s="100">
        <v>46.3</v>
      </c>
      <c r="Y195" s="435">
        <f>W195*X195</f>
        <v>31993.3</v>
      </c>
      <c r="Z195" s="433">
        <f>(Y195*(V195-L195*24))/V195</f>
        <v>31993.3</v>
      </c>
      <c r="AA195" s="436">
        <f>(Z195/Y195)*100</f>
        <v>100</v>
      </c>
      <c r="AB195" s="59"/>
    </row>
    <row r="196" spans="1:44" s="59" customFormat="1" ht="24.75" customHeight="1" thickBot="1">
      <c r="A196" s="597">
        <v>54</v>
      </c>
      <c r="B196" s="602" t="s">
        <v>176</v>
      </c>
      <c r="C196" s="603" t="s">
        <v>177</v>
      </c>
      <c r="D196" s="604">
        <v>33.097999999999999</v>
      </c>
      <c r="E196" s="70" t="s">
        <v>53</v>
      </c>
      <c r="F196" s="71" t="s">
        <v>54</v>
      </c>
      <c r="G196" s="427"/>
      <c r="H196" s="427"/>
      <c r="I196" s="71" t="s">
        <v>54</v>
      </c>
      <c r="J196" s="71" t="s">
        <v>54</v>
      </c>
      <c r="K196" s="83"/>
      <c r="L196" s="72">
        <f>IF(RIGHT(S196)="T",(+H196-G196),0)</f>
        <v>0</v>
      </c>
      <c r="M196" s="72">
        <f>IF(RIGHT(S196)="U",(+H196-G196),0)</f>
        <v>0</v>
      </c>
      <c r="N196" s="72">
        <f>IF(RIGHT(S196)="C",(+H196-G196),0)</f>
        <v>0</v>
      </c>
      <c r="O196" s="72">
        <f>IF(RIGHT(S196)="D",(+H196-G196),0)</f>
        <v>0</v>
      </c>
      <c r="P196" s="71" t="s">
        <v>54</v>
      </c>
      <c r="Q196" s="71" t="s">
        <v>54</v>
      </c>
      <c r="R196" s="71" t="s">
        <v>54</v>
      </c>
      <c r="S196" s="421"/>
      <c r="T196" s="753"/>
      <c r="U196" s="73"/>
      <c r="V196" s="85"/>
      <c r="W196" s="86"/>
      <c r="X196" s="86"/>
      <c r="Y196" s="86"/>
      <c r="Z196" s="86"/>
      <c r="AA196" s="87"/>
    </row>
    <row r="197" spans="1:44" s="59" customFormat="1" ht="24.75" customHeight="1">
      <c r="A197" s="857"/>
      <c r="B197" s="855"/>
      <c r="C197" s="853"/>
      <c r="D197" s="851"/>
      <c r="E197" s="862"/>
      <c r="F197" s="71" t="s">
        <v>54</v>
      </c>
      <c r="G197" s="427"/>
      <c r="H197" s="427"/>
      <c r="I197" s="71" t="s">
        <v>54</v>
      </c>
      <c r="J197" s="71" t="s">
        <v>54</v>
      </c>
      <c r="K197" s="83"/>
      <c r="L197" s="72">
        <f>IF(RIGHT(S197)="T",(+H197-G197),0)</f>
        <v>0</v>
      </c>
      <c r="M197" s="72">
        <f>IF(RIGHT(S197)="U",(+H197-G197),0)</f>
        <v>0</v>
      </c>
      <c r="N197" s="72">
        <f>IF(RIGHT(S197)="C",(+H197-G197),0)</f>
        <v>0</v>
      </c>
      <c r="O197" s="72">
        <f>IF(RIGHT(S197)="D",(+H197-G197),0)</f>
        <v>0</v>
      </c>
      <c r="P197" s="71" t="s">
        <v>54</v>
      </c>
      <c r="Q197" s="71" t="s">
        <v>54</v>
      </c>
      <c r="R197" s="71" t="s">
        <v>54</v>
      </c>
      <c r="S197" s="421"/>
      <c r="T197" s="753"/>
      <c r="U197" s="73"/>
      <c r="V197" s="85"/>
      <c r="W197" s="86"/>
      <c r="X197" s="86"/>
      <c r="Y197" s="86"/>
      <c r="Z197" s="86"/>
      <c r="AA197" s="87"/>
    </row>
    <row r="198" spans="1:44" s="69" customFormat="1" ht="30" customHeight="1" thickBot="1">
      <c r="A198" s="429"/>
      <c r="B198" s="60"/>
      <c r="C198" s="430" t="s">
        <v>58</v>
      </c>
      <c r="D198" s="60"/>
      <c r="E198" s="61"/>
      <c r="F198" s="62" t="s">
        <v>54</v>
      </c>
      <c r="G198" s="431"/>
      <c r="H198" s="431"/>
      <c r="I198" s="62" t="s">
        <v>54</v>
      </c>
      <c r="J198" s="62" t="s">
        <v>54</v>
      </c>
      <c r="K198" s="170"/>
      <c r="L198" s="63">
        <f>SUM(L196:L197)</f>
        <v>0</v>
      </c>
      <c r="M198" s="63">
        <f>SUM(M196:M197)</f>
        <v>0</v>
      </c>
      <c r="N198" s="63">
        <f>SUM(N196:N197)</f>
        <v>0</v>
      </c>
      <c r="O198" s="63">
        <f>SUM(O196:O197)</f>
        <v>0</v>
      </c>
      <c r="P198" s="62" t="s">
        <v>54</v>
      </c>
      <c r="Q198" s="62" t="s">
        <v>54</v>
      </c>
      <c r="R198" s="62" t="s">
        <v>54</v>
      </c>
      <c r="S198" s="471"/>
      <c r="T198" s="441"/>
      <c r="U198" s="60"/>
      <c r="V198" s="433">
        <f>$AB$15-((N198*24))</f>
        <v>744</v>
      </c>
      <c r="W198" s="434">
        <v>515</v>
      </c>
      <c r="X198" s="100">
        <v>33.097999999999999</v>
      </c>
      <c r="Y198" s="435">
        <f>W198*X198</f>
        <v>17045.47</v>
      </c>
      <c r="Z198" s="433">
        <f>(Y198*(V198-L198*24))/V198</f>
        <v>17045.47</v>
      </c>
      <c r="AA198" s="436">
        <f>(Z198/Y198)*100</f>
        <v>100</v>
      </c>
      <c r="AB198" s="59"/>
    </row>
    <row r="199" spans="1:44" s="51" customFormat="1" ht="25.5">
      <c r="A199" s="923">
        <v>55</v>
      </c>
      <c r="B199" s="914" t="s">
        <v>178</v>
      </c>
      <c r="C199" s="925" t="s">
        <v>179</v>
      </c>
      <c r="D199" s="911">
        <v>112.322</v>
      </c>
      <c r="E199" s="920" t="s">
        <v>53</v>
      </c>
      <c r="F199" s="38" t="s">
        <v>54</v>
      </c>
      <c r="G199" s="427">
        <v>42220.4375</v>
      </c>
      <c r="H199" s="427">
        <v>42220.730555555558</v>
      </c>
      <c r="I199" s="143"/>
      <c r="J199" s="143"/>
      <c r="K199" s="143"/>
      <c r="L199" s="72">
        <f>IF(RIGHT(S199)="T",(+H199-G199),0)</f>
        <v>0.2930555555576575</v>
      </c>
      <c r="M199" s="72">
        <f>IF(RIGHT(S199)="U",(+H199-G199),0)</f>
        <v>0</v>
      </c>
      <c r="N199" s="72">
        <f>IF(RIGHT(S199)="C",(+H199-G199),0)</f>
        <v>0</v>
      </c>
      <c r="O199" s="72">
        <f>IF(RIGHT(S199)="D",(+H199-G199),0)</f>
        <v>0</v>
      </c>
      <c r="P199" s="44"/>
      <c r="Q199" s="44"/>
      <c r="R199" s="44"/>
      <c r="S199" s="421" t="s">
        <v>104</v>
      </c>
      <c r="T199" s="805" t="s">
        <v>881</v>
      </c>
      <c r="U199" s="44"/>
      <c r="V199" s="109"/>
      <c r="W199" s="110"/>
      <c r="X199" s="567"/>
      <c r="Y199" s="111"/>
      <c r="Z199" s="109"/>
      <c r="AA199" s="112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</row>
    <row r="200" spans="1:44" s="69" customFormat="1" ht="30" customHeight="1" thickBot="1">
      <c r="A200" s="429"/>
      <c r="B200" s="60"/>
      <c r="C200" s="430" t="s">
        <v>58</v>
      </c>
      <c r="D200" s="60"/>
      <c r="E200" s="61"/>
      <c r="F200" s="62" t="s">
        <v>54</v>
      </c>
      <c r="G200" s="431"/>
      <c r="H200" s="431"/>
      <c r="I200" s="62" t="s">
        <v>54</v>
      </c>
      <c r="J200" s="62" t="s">
        <v>54</v>
      </c>
      <c r="K200" s="170"/>
      <c r="L200" s="63">
        <f>SUM(L199:L199)</f>
        <v>0.2930555555576575</v>
      </c>
      <c r="M200" s="63">
        <f>SUM(M199:M199)</f>
        <v>0</v>
      </c>
      <c r="N200" s="63">
        <f>SUM(N199:N199)</f>
        <v>0</v>
      </c>
      <c r="O200" s="63">
        <f>SUM(O199:O199)</f>
        <v>0</v>
      </c>
      <c r="P200" s="63"/>
      <c r="Q200" s="63"/>
      <c r="R200" s="63"/>
      <c r="S200" s="471"/>
      <c r="T200" s="441"/>
      <c r="U200" s="60"/>
      <c r="V200" s="433">
        <f>$AB$15-((N200*24))</f>
        <v>744</v>
      </c>
      <c r="W200" s="434">
        <v>515</v>
      </c>
      <c r="X200" s="100">
        <v>112.322</v>
      </c>
      <c r="Y200" s="435">
        <f>W200*X200</f>
        <v>57845.83</v>
      </c>
      <c r="Z200" s="433">
        <f>(Y200*(V200-L200*24))/V200</f>
        <v>57298.989940408268</v>
      </c>
      <c r="AA200" s="436">
        <f>(Z200/Y200)*100</f>
        <v>99.054659498201104</v>
      </c>
      <c r="AB200" s="59"/>
    </row>
    <row r="201" spans="1:44" s="59" customFormat="1" ht="30" customHeight="1">
      <c r="A201" s="1043">
        <v>56</v>
      </c>
      <c r="B201" s="1023" t="s">
        <v>180</v>
      </c>
      <c r="C201" s="1011" t="s">
        <v>181</v>
      </c>
      <c r="D201" s="999">
        <v>117</v>
      </c>
      <c r="E201" s="1001" t="s">
        <v>53</v>
      </c>
      <c r="F201" s="71" t="s">
        <v>54</v>
      </c>
      <c r="G201" s="427">
        <v>42221.719444444447</v>
      </c>
      <c r="H201" s="427">
        <v>42221.834722222222</v>
      </c>
      <c r="I201" s="71" t="s">
        <v>54</v>
      </c>
      <c r="J201" s="71" t="s">
        <v>54</v>
      </c>
      <c r="K201" s="83"/>
      <c r="L201" s="72">
        <f>IF(RIGHT(S201)="T",(+H201-G201),0)</f>
        <v>0</v>
      </c>
      <c r="M201" s="72">
        <f>IF(RIGHT(S201)="U",(+H201-G201),0)</f>
        <v>0</v>
      </c>
      <c r="N201" s="72">
        <f>IF(RIGHT(S201)="C",(+H201-G201),0)</f>
        <v>0</v>
      </c>
      <c r="O201" s="72">
        <f>IF(RIGHT(S201)="D",(+H201-G201),0)</f>
        <v>0.11527777777519077</v>
      </c>
      <c r="P201" s="71" t="s">
        <v>54</v>
      </c>
      <c r="Q201" s="71" t="s">
        <v>54</v>
      </c>
      <c r="R201" s="71" t="s">
        <v>54</v>
      </c>
      <c r="S201" s="421" t="s">
        <v>73</v>
      </c>
      <c r="T201" s="805" t="s">
        <v>882</v>
      </c>
      <c r="U201" s="73"/>
      <c r="V201" s="85"/>
      <c r="W201" s="86"/>
      <c r="X201" s="86"/>
      <c r="Y201" s="86"/>
      <c r="Z201" s="86"/>
      <c r="AA201" s="87"/>
    </row>
    <row r="202" spans="1:44" s="59" customFormat="1" ht="30" customHeight="1">
      <c r="A202" s="1041"/>
      <c r="B202" s="1024"/>
      <c r="C202" s="1042"/>
      <c r="D202" s="1017"/>
      <c r="E202" s="1006"/>
      <c r="F202" s="88"/>
      <c r="G202" s="178"/>
      <c r="H202" s="178"/>
      <c r="I202" s="88"/>
      <c r="J202" s="88"/>
      <c r="K202" s="40"/>
      <c r="L202" s="78">
        <f t="shared" ref="L202" si="206">IF(RIGHT(S202)="T",(+H202-G202),0)</f>
        <v>0</v>
      </c>
      <c r="M202" s="78">
        <f t="shared" ref="M202" si="207">IF(RIGHT(S202)="U",(+H202-G202),0)</f>
        <v>0</v>
      </c>
      <c r="N202" s="78">
        <f t="shared" ref="N202" si="208">IF(RIGHT(S202)="C",(+H202-G202),0)</f>
        <v>0</v>
      </c>
      <c r="O202" s="78">
        <f t="shared" ref="O202" si="209">IF(RIGHT(S202)="D",(+H202-G202),0)</f>
        <v>0</v>
      </c>
      <c r="P202" s="88"/>
      <c r="Q202" s="88"/>
      <c r="R202" s="88"/>
      <c r="S202" s="179"/>
      <c r="T202" s="403"/>
      <c r="U202" s="89"/>
      <c r="V202" s="80"/>
      <c r="W202" s="81"/>
      <c r="X202" s="81"/>
      <c r="Y202" s="81"/>
      <c r="Z202" s="81"/>
      <c r="AA202" s="82"/>
    </row>
    <row r="203" spans="1:44" s="69" customFormat="1" ht="30" customHeight="1" thickBot="1">
      <c r="A203" s="429"/>
      <c r="B203" s="60"/>
      <c r="C203" s="430" t="s">
        <v>58</v>
      </c>
      <c r="D203" s="60"/>
      <c r="E203" s="61"/>
      <c r="F203" s="62" t="s">
        <v>54</v>
      </c>
      <c r="G203" s="431"/>
      <c r="H203" s="431"/>
      <c r="I203" s="62" t="s">
        <v>54</v>
      </c>
      <c r="J203" s="62" t="s">
        <v>54</v>
      </c>
      <c r="K203" s="62" t="s">
        <v>54</v>
      </c>
      <c r="L203" s="63">
        <f>SUM(L201:L202)</f>
        <v>0</v>
      </c>
      <c r="M203" s="63">
        <f>SUM(M201:M202)</f>
        <v>0</v>
      </c>
      <c r="N203" s="63">
        <f>SUM(N201:N202)</f>
        <v>0</v>
      </c>
      <c r="O203" s="63">
        <f>SUM(O201:O202)</f>
        <v>0.11527777777519077</v>
      </c>
      <c r="P203" s="62" t="s">
        <v>54</v>
      </c>
      <c r="Q203" s="62" t="s">
        <v>54</v>
      </c>
      <c r="R203" s="62" t="s">
        <v>54</v>
      </c>
      <c r="S203" s="471"/>
      <c r="T203" s="441"/>
      <c r="U203" s="60"/>
      <c r="V203" s="433">
        <f>$AB$15-((N203*24))</f>
        <v>744</v>
      </c>
      <c r="W203" s="434">
        <v>515</v>
      </c>
      <c r="X203" s="100">
        <v>117</v>
      </c>
      <c r="Y203" s="435">
        <f>W203*X203</f>
        <v>60255</v>
      </c>
      <c r="Z203" s="433">
        <f>(Y203*(V203-L203*24))/V203</f>
        <v>60255</v>
      </c>
      <c r="AA203" s="436">
        <f>(Z203/Y203)*100</f>
        <v>100</v>
      </c>
      <c r="AB203" s="59"/>
    </row>
    <row r="204" spans="1:44" s="59" customFormat="1" ht="30" customHeight="1">
      <c r="A204" s="919">
        <v>57</v>
      </c>
      <c r="B204" s="918" t="s">
        <v>182</v>
      </c>
      <c r="C204" s="917" t="s">
        <v>183</v>
      </c>
      <c r="D204" s="911">
        <v>260.05099999999999</v>
      </c>
      <c r="E204" s="920" t="s">
        <v>53</v>
      </c>
      <c r="F204" s="71" t="s">
        <v>54</v>
      </c>
      <c r="G204" s="427">
        <v>42230.28125</v>
      </c>
      <c r="H204" s="427">
        <v>42230.322916666664</v>
      </c>
      <c r="I204" s="71" t="s">
        <v>54</v>
      </c>
      <c r="J204" s="71" t="s">
        <v>54</v>
      </c>
      <c r="K204" s="71" t="s">
        <v>54</v>
      </c>
      <c r="L204" s="84">
        <f>IF(RIGHT(S204)="T",(+H204-G204),0)</f>
        <v>4.1666666664241347E-2</v>
      </c>
      <c r="M204" s="84">
        <f>IF(RIGHT(S204)="U",(+H204-G204),0)</f>
        <v>0</v>
      </c>
      <c r="N204" s="84">
        <f>IF(RIGHT(S204)="C",(+H204-G204),0)</f>
        <v>0</v>
      </c>
      <c r="O204" s="84">
        <f>IF(RIGHT(S204)="D",(+H204-G204),0)</f>
        <v>0</v>
      </c>
      <c r="P204" s="71" t="s">
        <v>54</v>
      </c>
      <c r="Q204" s="71" t="s">
        <v>54</v>
      </c>
      <c r="R204" s="71" t="s">
        <v>54</v>
      </c>
      <c r="S204" s="421" t="s">
        <v>218</v>
      </c>
      <c r="T204" s="805" t="s">
        <v>883</v>
      </c>
      <c r="U204" s="73"/>
      <c r="V204" s="85"/>
      <c r="W204" s="86"/>
      <c r="X204" s="86"/>
      <c r="Y204" s="86"/>
      <c r="Z204" s="86"/>
      <c r="AA204" s="87"/>
    </row>
    <row r="205" spans="1:44" s="69" customFormat="1" ht="30" customHeight="1" thickBot="1">
      <c r="A205" s="429"/>
      <c r="B205" s="60"/>
      <c r="C205" s="430" t="s">
        <v>58</v>
      </c>
      <c r="D205" s="439"/>
      <c r="E205" s="61"/>
      <c r="F205" s="62" t="s">
        <v>54</v>
      </c>
      <c r="G205" s="431"/>
      <c r="H205" s="431"/>
      <c r="I205" s="62" t="s">
        <v>54</v>
      </c>
      <c r="J205" s="62" t="s">
        <v>54</v>
      </c>
      <c r="K205" s="62" t="s">
        <v>54</v>
      </c>
      <c r="L205" s="63">
        <f>SUM(L204:L204)</f>
        <v>4.1666666664241347E-2</v>
      </c>
      <c r="M205" s="63">
        <f>SUM(M204:M204)</f>
        <v>0</v>
      </c>
      <c r="N205" s="63">
        <f>SUM(N204:N204)</f>
        <v>0</v>
      </c>
      <c r="O205" s="63">
        <f>SUM(O204:O204)</f>
        <v>0</v>
      </c>
      <c r="P205" s="62" t="s">
        <v>54</v>
      </c>
      <c r="Q205" s="62" t="s">
        <v>54</v>
      </c>
      <c r="R205" s="62" t="s">
        <v>54</v>
      </c>
      <c r="S205" s="471"/>
      <c r="T205" s="441"/>
      <c r="U205" s="60"/>
      <c r="V205" s="433">
        <f>$AB$15-((N205*24))</f>
        <v>744</v>
      </c>
      <c r="W205" s="434">
        <v>469</v>
      </c>
      <c r="X205" s="100">
        <v>260.05099999999999</v>
      </c>
      <c r="Y205" s="435">
        <f>W205*X205</f>
        <v>121963.91899999999</v>
      </c>
      <c r="Z205" s="433">
        <f>(Y205*(V205-L205*24))/V205</f>
        <v>121799.98900135362</v>
      </c>
      <c r="AA205" s="436">
        <f>(Z205/Y205)*100</f>
        <v>99.865591397857287</v>
      </c>
      <c r="AB205" s="59"/>
    </row>
    <row r="206" spans="1:44" s="59" customFormat="1" ht="30" customHeight="1">
      <c r="A206" s="865">
        <v>58</v>
      </c>
      <c r="B206" s="854" t="s">
        <v>184</v>
      </c>
      <c r="C206" s="852" t="s">
        <v>185</v>
      </c>
      <c r="D206" s="843">
        <v>260.05099999999999</v>
      </c>
      <c r="E206" s="844" t="s">
        <v>53</v>
      </c>
      <c r="F206" s="71" t="s">
        <v>54</v>
      </c>
      <c r="G206" s="427"/>
      <c r="H206" s="427"/>
      <c r="I206" s="71" t="s">
        <v>54</v>
      </c>
      <c r="J206" s="71" t="s">
        <v>54</v>
      </c>
      <c r="K206" s="71" t="s">
        <v>54</v>
      </c>
      <c r="L206" s="72">
        <f>IF(RIGHT(S206)="T",(+H206-G206),0)</f>
        <v>0</v>
      </c>
      <c r="M206" s="72">
        <f>IF(RIGHT(S206)="U",(+H206-G206),0)</f>
        <v>0</v>
      </c>
      <c r="N206" s="72">
        <f>IF(RIGHT(S206)="C",(+H206-G206),0)</f>
        <v>0</v>
      </c>
      <c r="O206" s="72">
        <f>IF(RIGHT(S206)="D",(+H206-G206),0)</f>
        <v>0</v>
      </c>
      <c r="P206" s="71" t="s">
        <v>54</v>
      </c>
      <c r="Q206" s="71" t="s">
        <v>54</v>
      </c>
      <c r="R206" s="71" t="s">
        <v>54</v>
      </c>
      <c r="S206" s="421"/>
      <c r="T206" s="753"/>
      <c r="U206" s="73"/>
      <c r="V206" s="74"/>
      <c r="W206" s="75"/>
      <c r="X206" s="75"/>
      <c r="Y206" s="75"/>
      <c r="Z206" s="75"/>
      <c r="AA206" s="76"/>
    </row>
    <row r="207" spans="1:44" s="69" customFormat="1" ht="30" customHeight="1" thickBot="1">
      <c r="A207" s="429"/>
      <c r="B207" s="60"/>
      <c r="C207" s="430" t="s">
        <v>58</v>
      </c>
      <c r="D207" s="60"/>
      <c r="E207" s="61"/>
      <c r="F207" s="62" t="s">
        <v>54</v>
      </c>
      <c r="G207" s="431"/>
      <c r="H207" s="431"/>
      <c r="I207" s="62" t="s">
        <v>54</v>
      </c>
      <c r="J207" s="62" t="s">
        <v>54</v>
      </c>
      <c r="K207" s="62" t="s">
        <v>54</v>
      </c>
      <c r="L207" s="63">
        <f>SUM(L206:L206)</f>
        <v>0</v>
      </c>
      <c r="M207" s="63">
        <f>SUM(M206:M206)</f>
        <v>0</v>
      </c>
      <c r="N207" s="63">
        <f>SUM(N206:N206)</f>
        <v>0</v>
      </c>
      <c r="O207" s="63">
        <f>SUM(O206:O206)</f>
        <v>0</v>
      </c>
      <c r="P207" s="62" t="s">
        <v>54</v>
      </c>
      <c r="Q207" s="62" t="s">
        <v>54</v>
      </c>
      <c r="R207" s="62" t="s">
        <v>54</v>
      </c>
      <c r="S207" s="471"/>
      <c r="T207" s="441"/>
      <c r="U207" s="60"/>
      <c r="V207" s="433">
        <f>$AB$15-((N207*24))</f>
        <v>744</v>
      </c>
      <c r="W207" s="434">
        <v>469</v>
      </c>
      <c r="X207" s="100">
        <v>260.05099999999999</v>
      </c>
      <c r="Y207" s="435">
        <f>W207*X207</f>
        <v>121963.91899999999</v>
      </c>
      <c r="Z207" s="433">
        <f>(Y207*(V207-L207*24))/V207</f>
        <v>121963.91900000001</v>
      </c>
      <c r="AA207" s="436">
        <f>(Z207/Y207)*100</f>
        <v>100.00000000000003</v>
      </c>
      <c r="AB207" s="59"/>
    </row>
    <row r="208" spans="1:44" s="59" customFormat="1" ht="30" customHeight="1">
      <c r="A208" s="1043">
        <v>59</v>
      </c>
      <c r="B208" s="1023" t="s">
        <v>186</v>
      </c>
      <c r="C208" s="1011" t="s">
        <v>187</v>
      </c>
      <c r="D208" s="999">
        <v>45.94</v>
      </c>
      <c r="E208" s="1001" t="s">
        <v>53</v>
      </c>
      <c r="F208" s="71" t="s">
        <v>54</v>
      </c>
      <c r="G208" s="178"/>
      <c r="H208" s="178"/>
      <c r="I208" s="71" t="s">
        <v>54</v>
      </c>
      <c r="J208" s="71" t="s">
        <v>54</v>
      </c>
      <c r="K208" s="71" t="s">
        <v>54</v>
      </c>
      <c r="L208" s="72">
        <f>IF(RIGHT(S208)="T",(+H208-G208),0)</f>
        <v>0</v>
      </c>
      <c r="M208" s="72">
        <f>IF(RIGHT(S208)="U",(+H208-G208),0)</f>
        <v>0</v>
      </c>
      <c r="N208" s="72">
        <f>IF(RIGHT(S208)="C",(+H208-G208),0)</f>
        <v>0</v>
      </c>
      <c r="O208" s="72">
        <f>IF(RIGHT(S208)="D",(+H208-G208),0)</f>
        <v>0</v>
      </c>
      <c r="P208" s="71" t="s">
        <v>54</v>
      </c>
      <c r="Q208" s="71" t="s">
        <v>54</v>
      </c>
      <c r="R208" s="71" t="s">
        <v>54</v>
      </c>
      <c r="S208" s="179"/>
      <c r="T208" s="403"/>
      <c r="U208" s="73"/>
      <c r="V208" s="74"/>
      <c r="W208" s="75"/>
      <c r="X208" s="75"/>
      <c r="Y208" s="75"/>
      <c r="Z208" s="75"/>
      <c r="AA208" s="76"/>
    </row>
    <row r="209" spans="1:44" s="59" customFormat="1" ht="30" customHeight="1">
      <c r="A209" s="1041"/>
      <c r="B209" s="1024"/>
      <c r="C209" s="1042"/>
      <c r="D209" s="1017"/>
      <c r="E209" s="1006"/>
      <c r="F209" s="88"/>
      <c r="G209" s="178"/>
      <c r="H209" s="178"/>
      <c r="I209" s="88"/>
      <c r="J209" s="88"/>
      <c r="K209" s="88"/>
      <c r="L209" s="78">
        <f t="shared" ref="L209" si="210">IF(RIGHT(S209)="T",(+H209-G209),0)</f>
        <v>0</v>
      </c>
      <c r="M209" s="78">
        <f t="shared" ref="M209" si="211">IF(RIGHT(S209)="U",(+H209-G209),0)</f>
        <v>0</v>
      </c>
      <c r="N209" s="78">
        <f t="shared" ref="N209" si="212">IF(RIGHT(S209)="C",(+H209-G209),0)</f>
        <v>0</v>
      </c>
      <c r="O209" s="78">
        <f t="shared" ref="O209" si="213">IF(RIGHT(S209)="D",(+H209-G209),0)</f>
        <v>0</v>
      </c>
      <c r="P209" s="88"/>
      <c r="Q209" s="88"/>
      <c r="R209" s="88"/>
      <c r="S209" s="179"/>
      <c r="T209" s="403"/>
      <c r="U209" s="89"/>
      <c r="V209" s="80"/>
      <c r="W209" s="81"/>
      <c r="X209" s="81"/>
      <c r="Y209" s="81"/>
      <c r="Z209" s="81"/>
      <c r="AA209" s="82"/>
    </row>
    <row r="210" spans="1:44" s="69" customFormat="1" ht="30" customHeight="1" thickBot="1">
      <c r="A210" s="429"/>
      <c r="B210" s="60"/>
      <c r="C210" s="430" t="s">
        <v>58</v>
      </c>
      <c r="D210" s="60"/>
      <c r="E210" s="61"/>
      <c r="F210" s="62" t="s">
        <v>54</v>
      </c>
      <c r="G210" s="431"/>
      <c r="H210" s="431"/>
      <c r="I210" s="62" t="s">
        <v>54</v>
      </c>
      <c r="J210" s="62" t="s">
        <v>54</v>
      </c>
      <c r="K210" s="62" t="s">
        <v>54</v>
      </c>
      <c r="L210" s="63">
        <f>SUM(L208:L209)</f>
        <v>0</v>
      </c>
      <c r="M210" s="63">
        <f>SUM(M208:M209)</f>
        <v>0</v>
      </c>
      <c r="N210" s="63">
        <f>SUM(N208:N209)</f>
        <v>0</v>
      </c>
      <c r="O210" s="63">
        <f>SUM(O208:O209)</f>
        <v>0</v>
      </c>
      <c r="P210" s="62" t="s">
        <v>54</v>
      </c>
      <c r="Q210" s="62" t="s">
        <v>54</v>
      </c>
      <c r="R210" s="62" t="s">
        <v>54</v>
      </c>
      <c r="S210" s="471"/>
      <c r="T210" s="441"/>
      <c r="U210" s="60"/>
      <c r="V210" s="433">
        <f>$AB$15-((N210*24))</f>
        <v>744</v>
      </c>
      <c r="W210" s="434">
        <v>515</v>
      </c>
      <c r="X210" s="100">
        <v>45.94</v>
      </c>
      <c r="Y210" s="435">
        <f>W210*X210</f>
        <v>23659.1</v>
      </c>
      <c r="Z210" s="433">
        <f>(Y210*(V210-L210*24))/V210</f>
        <v>23659.1</v>
      </c>
      <c r="AA210" s="436">
        <f>(Z210/Y210)*100</f>
        <v>100</v>
      </c>
      <c r="AB210" s="59"/>
    </row>
    <row r="211" spans="1:44" s="51" customFormat="1" ht="30" customHeight="1">
      <c r="A211" s="997">
        <v>60</v>
      </c>
      <c r="B211" s="989" t="s">
        <v>188</v>
      </c>
      <c r="C211" s="1013" t="s">
        <v>189</v>
      </c>
      <c r="D211" s="999">
        <v>45.94</v>
      </c>
      <c r="E211" s="1001" t="s">
        <v>53</v>
      </c>
      <c r="F211" s="71" t="s">
        <v>54</v>
      </c>
      <c r="G211" s="178"/>
      <c r="H211" s="178"/>
      <c r="I211" s="83"/>
      <c r="J211" s="83"/>
      <c r="K211" s="83"/>
      <c r="L211" s="72">
        <f>IF(RIGHT(S211)="T",(+H211-G211),0)</f>
        <v>0</v>
      </c>
      <c r="M211" s="72">
        <f>IF(RIGHT(S211)="U",(+H211-G211),0)</f>
        <v>0</v>
      </c>
      <c r="N211" s="72">
        <f>IF(RIGHT(S211)="C",(+H211-G211),0)</f>
        <v>0</v>
      </c>
      <c r="O211" s="72">
        <f>IF(RIGHT(S211)="D",(+H211-G211),0)</f>
        <v>0</v>
      </c>
      <c r="P211" s="94"/>
      <c r="Q211" s="94"/>
      <c r="R211" s="94"/>
      <c r="S211" s="179"/>
      <c r="T211" s="403"/>
      <c r="U211" s="94"/>
      <c r="V211" s="114"/>
      <c r="W211" s="115"/>
      <c r="X211" s="115"/>
      <c r="Y211" s="115"/>
      <c r="Z211" s="115"/>
      <c r="AA211" s="116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</row>
    <row r="212" spans="1:44" s="51" customFormat="1" ht="30" customHeight="1">
      <c r="A212" s="998"/>
      <c r="B212" s="996"/>
      <c r="C212" s="1014"/>
      <c r="D212" s="1000"/>
      <c r="E212" s="1002"/>
      <c r="F212" s="88"/>
      <c r="G212" s="178"/>
      <c r="H212" s="178"/>
      <c r="I212" s="40"/>
      <c r="J212" s="40"/>
      <c r="K212" s="40"/>
      <c r="L212" s="78">
        <f t="shared" ref="L212" si="214">IF(RIGHT(S212)="T",(+H212-G212),0)</f>
        <v>0</v>
      </c>
      <c r="M212" s="78">
        <f t="shared" ref="M212" si="215">IF(RIGHT(S212)="U",(+H212-G212),0)</f>
        <v>0</v>
      </c>
      <c r="N212" s="78">
        <f t="shared" ref="N212" si="216">IF(RIGHT(S212)="C",(+H212-G212),0)</f>
        <v>0</v>
      </c>
      <c r="O212" s="78">
        <f t="shared" ref="O212" si="217">IF(RIGHT(S212)="D",(+H212-G212),0)</f>
        <v>0</v>
      </c>
      <c r="P212" s="42"/>
      <c r="Q212" s="42"/>
      <c r="R212" s="42"/>
      <c r="S212" s="179"/>
      <c r="T212" s="403"/>
      <c r="U212" s="42"/>
      <c r="V212" s="131"/>
      <c r="W212" s="117"/>
      <c r="X212" s="117"/>
      <c r="Y212" s="117"/>
      <c r="Z212" s="117"/>
      <c r="AA212" s="132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</row>
    <row r="213" spans="1:44" s="69" customFormat="1" ht="30" customHeight="1" thickBot="1">
      <c r="A213" s="429"/>
      <c r="B213" s="60"/>
      <c r="C213" s="430" t="s">
        <v>58</v>
      </c>
      <c r="D213" s="60"/>
      <c r="E213" s="61"/>
      <c r="F213" s="62" t="s">
        <v>54</v>
      </c>
      <c r="G213" s="431"/>
      <c r="H213" s="431"/>
      <c r="I213" s="62" t="s">
        <v>54</v>
      </c>
      <c r="J213" s="62" t="s">
        <v>54</v>
      </c>
      <c r="K213" s="62" t="s">
        <v>54</v>
      </c>
      <c r="L213" s="63">
        <f>SUM(L211:L212)</f>
        <v>0</v>
      </c>
      <c r="M213" s="63">
        <f t="shared" ref="M213:O213" si="218">SUM(M211:M212)</f>
        <v>0</v>
      </c>
      <c r="N213" s="63">
        <f t="shared" si="218"/>
        <v>0</v>
      </c>
      <c r="O213" s="63">
        <f t="shared" si="218"/>
        <v>0</v>
      </c>
      <c r="P213" s="62" t="s">
        <v>54</v>
      </c>
      <c r="Q213" s="62" t="s">
        <v>54</v>
      </c>
      <c r="R213" s="62" t="s">
        <v>54</v>
      </c>
      <c r="S213" s="471"/>
      <c r="T213" s="441"/>
      <c r="U213" s="60"/>
      <c r="V213" s="433">
        <f>$AB$15-((N213*24))</f>
        <v>744</v>
      </c>
      <c r="W213" s="434">
        <v>515</v>
      </c>
      <c r="X213" s="100">
        <v>45.94</v>
      </c>
      <c r="Y213" s="435">
        <f>W213*X213</f>
        <v>23659.1</v>
      </c>
      <c r="Z213" s="433">
        <f>(Y213*(V213-L213*24))/V213</f>
        <v>23659.1</v>
      </c>
      <c r="AA213" s="436">
        <f>(Z213/Y213)*100</f>
        <v>100</v>
      </c>
      <c r="AB213" s="59"/>
    </row>
    <row r="214" spans="1:44" s="59" customFormat="1" ht="30" customHeight="1">
      <c r="A214" s="919">
        <v>61</v>
      </c>
      <c r="B214" s="918" t="s">
        <v>190</v>
      </c>
      <c r="C214" s="917" t="s">
        <v>191</v>
      </c>
      <c r="D214" s="911">
        <v>23.462</v>
      </c>
      <c r="E214" s="920" t="s">
        <v>53</v>
      </c>
      <c r="F214" s="71" t="s">
        <v>54</v>
      </c>
      <c r="G214" s="427">
        <v>42231.540972222225</v>
      </c>
      <c r="H214" s="427">
        <v>42232.930555555555</v>
      </c>
      <c r="I214" s="71" t="s">
        <v>54</v>
      </c>
      <c r="J214" s="71" t="s">
        <v>54</v>
      </c>
      <c r="K214" s="71" t="s">
        <v>54</v>
      </c>
      <c r="L214" s="84">
        <f>IF(RIGHT(S214)="T",(+H214-G214),0)</f>
        <v>0</v>
      </c>
      <c r="M214" s="84">
        <f>IF(RIGHT(S214)="U",(+H214-G214),0)</f>
        <v>0</v>
      </c>
      <c r="N214" s="84">
        <f>IF(RIGHT(S214)="C",(+H214-G214),0)</f>
        <v>0</v>
      </c>
      <c r="O214" s="84">
        <f>IF(RIGHT(S214)="D",(+H214-G214),0)</f>
        <v>1.3895833333299379</v>
      </c>
      <c r="P214" s="71" t="s">
        <v>54</v>
      </c>
      <c r="Q214" s="71" t="s">
        <v>54</v>
      </c>
      <c r="R214" s="71" t="s">
        <v>54</v>
      </c>
      <c r="S214" s="421" t="s">
        <v>57</v>
      </c>
      <c r="T214" s="805" t="s">
        <v>884</v>
      </c>
      <c r="U214" s="73"/>
      <c r="V214" s="85"/>
      <c r="W214" s="86"/>
      <c r="X214" s="86"/>
      <c r="Y214" s="86"/>
      <c r="Z214" s="86"/>
      <c r="AA214" s="87"/>
    </row>
    <row r="215" spans="1:44" s="69" customFormat="1" ht="30" customHeight="1" thickBot="1">
      <c r="A215" s="429"/>
      <c r="B215" s="60"/>
      <c r="C215" s="430" t="s">
        <v>58</v>
      </c>
      <c r="D215" s="60"/>
      <c r="E215" s="61"/>
      <c r="F215" s="62" t="s">
        <v>54</v>
      </c>
      <c r="G215" s="431"/>
      <c r="H215" s="431"/>
      <c r="I215" s="62" t="s">
        <v>54</v>
      </c>
      <c r="J215" s="62" t="s">
        <v>54</v>
      </c>
      <c r="K215" s="62" t="s">
        <v>54</v>
      </c>
      <c r="L215" s="63">
        <f>SUM(L214:L214)</f>
        <v>0</v>
      </c>
      <c r="M215" s="63">
        <f>SUM(M214:M214)</f>
        <v>0</v>
      </c>
      <c r="N215" s="63">
        <f>SUM(N214:N214)</f>
        <v>0</v>
      </c>
      <c r="O215" s="63">
        <f>SUM(O214:O214)</f>
        <v>1.3895833333299379</v>
      </c>
      <c r="P215" s="62" t="s">
        <v>54</v>
      </c>
      <c r="Q215" s="62" t="s">
        <v>54</v>
      </c>
      <c r="R215" s="62" t="s">
        <v>54</v>
      </c>
      <c r="S215" s="471"/>
      <c r="T215" s="441"/>
      <c r="U215" s="60"/>
      <c r="V215" s="433">
        <f>$AB$15-((N215*24))</f>
        <v>744</v>
      </c>
      <c r="W215" s="434">
        <v>687</v>
      </c>
      <c r="X215" s="100">
        <v>23.462</v>
      </c>
      <c r="Y215" s="435">
        <f>W215*X215</f>
        <v>16118.394</v>
      </c>
      <c r="Z215" s="433">
        <f>(Y215*(V215-L215*24))/V215</f>
        <v>16118.394</v>
      </c>
      <c r="AA215" s="436">
        <f>(Z215/Y215)*100</f>
        <v>100</v>
      </c>
      <c r="AB215" s="59"/>
    </row>
    <row r="216" spans="1:44" s="172" customFormat="1" ht="30" customHeight="1">
      <c r="A216" s="90">
        <v>62</v>
      </c>
      <c r="B216" s="91" t="s">
        <v>192</v>
      </c>
      <c r="C216" s="92" t="s">
        <v>193</v>
      </c>
      <c r="D216" s="604">
        <v>23.462</v>
      </c>
      <c r="E216" s="70" t="s">
        <v>53</v>
      </c>
      <c r="F216" s="71" t="s">
        <v>54</v>
      </c>
      <c r="G216" s="178"/>
      <c r="H216" s="178"/>
      <c r="I216" s="92"/>
      <c r="J216" s="92"/>
      <c r="K216" s="92"/>
      <c r="L216" s="72">
        <f>IF(RIGHT(S216)="T",(+H216-G216),0)</f>
        <v>0</v>
      </c>
      <c r="M216" s="72">
        <f>IF(RIGHT(S216)="U",(+H216-G216),0)</f>
        <v>0</v>
      </c>
      <c r="N216" s="72">
        <f>IF(RIGHT(S216)="C",(+H216-G216),0)</f>
        <v>0</v>
      </c>
      <c r="O216" s="72">
        <f>IF(RIGHT(S216)="D",(+H216-G216),0)</f>
        <v>0</v>
      </c>
      <c r="P216" s="94"/>
      <c r="Q216" s="94"/>
      <c r="R216" s="94"/>
      <c r="S216" s="179"/>
      <c r="T216" s="403"/>
      <c r="U216" s="94"/>
      <c r="V216" s="96"/>
      <c r="W216" s="97"/>
      <c r="X216" s="97"/>
      <c r="Y216" s="97"/>
      <c r="Z216" s="97"/>
      <c r="AA216" s="98"/>
      <c r="AB216" s="185"/>
      <c r="AC216" s="667"/>
      <c r="AD216" s="171"/>
      <c r="AE216" s="171"/>
      <c r="AF216" s="171"/>
      <c r="AG216" s="171"/>
      <c r="AH216" s="171"/>
      <c r="AI216" s="171"/>
      <c r="AJ216" s="171"/>
      <c r="AK216" s="171"/>
      <c r="AL216" s="171"/>
      <c r="AM216" s="171"/>
      <c r="AN216" s="171"/>
      <c r="AO216" s="171"/>
      <c r="AP216" s="171"/>
      <c r="AQ216" s="171"/>
      <c r="AR216" s="171"/>
    </row>
    <row r="217" spans="1:44" s="130" customFormat="1" ht="30" customHeight="1" thickBot="1">
      <c r="A217" s="429"/>
      <c r="B217" s="60"/>
      <c r="C217" s="430" t="s">
        <v>58</v>
      </c>
      <c r="D217" s="60"/>
      <c r="E217" s="61"/>
      <c r="F217" s="62" t="s">
        <v>54</v>
      </c>
      <c r="G217" s="431"/>
      <c r="H217" s="431"/>
      <c r="I217" s="62" t="s">
        <v>54</v>
      </c>
      <c r="J217" s="62" t="s">
        <v>54</v>
      </c>
      <c r="K217" s="62" t="s">
        <v>54</v>
      </c>
      <c r="L217" s="63">
        <f>SUM(L216:L216)</f>
        <v>0</v>
      </c>
      <c r="M217" s="63">
        <f>SUM(M216:M216)</f>
        <v>0</v>
      </c>
      <c r="N217" s="63">
        <f>SUM(N216:N216)</f>
        <v>0</v>
      </c>
      <c r="O217" s="63">
        <f>SUM(O216:O216)</f>
        <v>0</v>
      </c>
      <c r="P217" s="62" t="s">
        <v>54</v>
      </c>
      <c r="Q217" s="62" t="s">
        <v>54</v>
      </c>
      <c r="R217" s="62" t="s">
        <v>54</v>
      </c>
      <c r="S217" s="471"/>
      <c r="T217" s="441"/>
      <c r="U217" s="60"/>
      <c r="V217" s="433">
        <f>$AB$15-((N217*24))</f>
        <v>744</v>
      </c>
      <c r="W217" s="434">
        <v>687</v>
      </c>
      <c r="X217" s="100">
        <v>23.462</v>
      </c>
      <c r="Y217" s="435">
        <f>W217*X217</f>
        <v>16118.394</v>
      </c>
      <c r="Z217" s="433">
        <f>(Y217*(V217-L217*24))/V217</f>
        <v>16118.394</v>
      </c>
      <c r="AA217" s="436">
        <f>(Z217/Y217)*100</f>
        <v>100</v>
      </c>
      <c r="AB217" s="127"/>
    </row>
    <row r="218" spans="1:44" s="51" customFormat="1" ht="30" customHeight="1">
      <c r="A218" s="90">
        <v>63</v>
      </c>
      <c r="B218" s="91" t="s">
        <v>194</v>
      </c>
      <c r="C218" s="92" t="s">
        <v>195</v>
      </c>
      <c r="D218" s="604">
        <v>6.1059999999999999</v>
      </c>
      <c r="E218" s="70" t="s">
        <v>53</v>
      </c>
      <c r="F218" s="71" t="s">
        <v>54</v>
      </c>
      <c r="G218" s="666">
        <v>42217</v>
      </c>
      <c r="H218" s="666">
        <v>42248</v>
      </c>
      <c r="I218" s="83"/>
      <c r="J218" s="83"/>
      <c r="K218" s="83"/>
      <c r="L218" s="72">
        <f>IF(RIGHT(S218)="T",(+H218-G218),0)</f>
        <v>0</v>
      </c>
      <c r="M218" s="72">
        <f>IF(RIGHT(S218)="U",(+H218-G218),0)</f>
        <v>0</v>
      </c>
      <c r="N218" s="72">
        <f>IF(RIGHT(S218)="C",(+H218-G218),0)</f>
        <v>0</v>
      </c>
      <c r="O218" s="72">
        <f>IF(RIGHT(S218)="D",(+H218-G218),0)</f>
        <v>31</v>
      </c>
      <c r="P218" s="94"/>
      <c r="Q218" s="94"/>
      <c r="R218" s="94"/>
      <c r="S218" s="421" t="s">
        <v>73</v>
      </c>
      <c r="T218" s="753" t="s">
        <v>818</v>
      </c>
      <c r="U218" s="94"/>
      <c r="V218" s="96"/>
      <c r="W218" s="97"/>
      <c r="X218" s="97"/>
      <c r="Y218" s="97"/>
      <c r="Z218" s="97"/>
      <c r="AA218" s="98"/>
      <c r="AB218" s="185"/>
      <c r="AC218" s="186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</row>
    <row r="219" spans="1:44" s="130" customFormat="1" ht="30" customHeight="1" thickBot="1">
      <c r="A219" s="429"/>
      <c r="B219" s="60"/>
      <c r="C219" s="430" t="s">
        <v>58</v>
      </c>
      <c r="D219" s="60"/>
      <c r="E219" s="61"/>
      <c r="F219" s="62" t="s">
        <v>54</v>
      </c>
      <c r="G219" s="431"/>
      <c r="H219" s="431"/>
      <c r="I219" s="62" t="s">
        <v>54</v>
      </c>
      <c r="J219" s="62" t="s">
        <v>54</v>
      </c>
      <c r="K219" s="62" t="s">
        <v>54</v>
      </c>
      <c r="L219" s="63">
        <f>SUM(L218:L218)</f>
        <v>0</v>
      </c>
      <c r="M219" s="63">
        <f>SUM(M218:M218)</f>
        <v>0</v>
      </c>
      <c r="N219" s="63">
        <f>SUM(N218:N218)</f>
        <v>0</v>
      </c>
      <c r="O219" s="63">
        <f>SUM(O218:O218)</f>
        <v>31</v>
      </c>
      <c r="P219" s="62" t="s">
        <v>54</v>
      </c>
      <c r="Q219" s="62" t="s">
        <v>54</v>
      </c>
      <c r="R219" s="62" t="s">
        <v>54</v>
      </c>
      <c r="S219" s="471"/>
      <c r="T219" s="441"/>
      <c r="U219" s="60"/>
      <c r="V219" s="433">
        <f>$AB$15-((N219*24))</f>
        <v>744</v>
      </c>
      <c r="W219" s="434">
        <v>687</v>
      </c>
      <c r="X219" s="100">
        <v>6.1059999999999999</v>
      </c>
      <c r="Y219" s="435">
        <f>W219*X219</f>
        <v>4194.8220000000001</v>
      </c>
      <c r="Z219" s="433">
        <f>(Y219*(V219-L219*24))/V219</f>
        <v>4194.8220000000001</v>
      </c>
      <c r="AA219" s="436">
        <f>(Z219/Y219)*100</f>
        <v>100</v>
      </c>
      <c r="AB219" s="127"/>
    </row>
    <row r="220" spans="1:44" s="51" customFormat="1" ht="30" customHeight="1">
      <c r="A220" s="997">
        <v>64</v>
      </c>
      <c r="B220" s="989" t="s">
        <v>196</v>
      </c>
      <c r="C220" s="1013" t="s">
        <v>197</v>
      </c>
      <c r="D220" s="999">
        <v>6.1059999999999999</v>
      </c>
      <c r="E220" s="1001" t="s">
        <v>53</v>
      </c>
      <c r="F220" s="71" t="s">
        <v>54</v>
      </c>
      <c r="G220" s="427"/>
      <c r="H220" s="427"/>
      <c r="I220" s="83"/>
      <c r="J220" s="83"/>
      <c r="K220" s="83"/>
      <c r="L220" s="72">
        <f>IF(RIGHT(S220)="T",(+H220-G220),0)</f>
        <v>0</v>
      </c>
      <c r="M220" s="72">
        <f>IF(RIGHT(S220)="U",(+H220-G220),0)</f>
        <v>0</v>
      </c>
      <c r="N220" s="72">
        <f>IF(RIGHT(S220)="C",(+H220-G220),0)</f>
        <v>0</v>
      </c>
      <c r="O220" s="72">
        <f>IF(RIGHT(S220)="D",(+H220-G220),0)</f>
        <v>0</v>
      </c>
      <c r="P220" s="94"/>
      <c r="Q220" s="94"/>
      <c r="R220" s="94"/>
      <c r="S220" s="421"/>
      <c r="T220" s="753"/>
      <c r="U220" s="94"/>
      <c r="V220" s="114"/>
      <c r="W220" s="115"/>
      <c r="X220" s="115"/>
      <c r="Y220" s="115"/>
      <c r="Z220" s="115"/>
      <c r="AA220" s="116"/>
      <c r="AB220" s="185"/>
      <c r="AC220" s="186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</row>
    <row r="221" spans="1:44" s="51" customFormat="1" ht="30" customHeight="1">
      <c r="A221" s="1005"/>
      <c r="B221" s="990"/>
      <c r="C221" s="1081"/>
      <c r="D221" s="1017"/>
      <c r="E221" s="1006"/>
      <c r="F221" s="88"/>
      <c r="G221" s="427"/>
      <c r="H221" s="427"/>
      <c r="I221" s="40"/>
      <c r="J221" s="40"/>
      <c r="K221" s="40"/>
      <c r="L221" s="78">
        <f t="shared" ref="L221:L222" si="219">IF(RIGHT(S221)="T",(+H221-G221),0)</f>
        <v>0</v>
      </c>
      <c r="M221" s="78">
        <f t="shared" ref="M221:M222" si="220">IF(RIGHT(S221)="U",(+H221-G221),0)</f>
        <v>0</v>
      </c>
      <c r="N221" s="78">
        <f t="shared" ref="N221:N222" si="221">IF(RIGHT(S221)="C",(+H221-G221),0)</f>
        <v>0</v>
      </c>
      <c r="O221" s="78">
        <f t="shared" ref="O221:O222" si="222">IF(RIGHT(S221)="D",(+H221-G221),0)</f>
        <v>0</v>
      </c>
      <c r="P221" s="42"/>
      <c r="Q221" s="42"/>
      <c r="R221" s="42"/>
      <c r="S221" s="421"/>
      <c r="T221" s="753"/>
      <c r="U221" s="42"/>
      <c r="V221" s="131"/>
      <c r="W221" s="117"/>
      <c r="X221" s="117"/>
      <c r="Y221" s="117"/>
      <c r="Z221" s="117"/>
      <c r="AA221" s="132"/>
      <c r="AB221" s="185"/>
      <c r="AC221" s="186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  <c r="AQ221" s="50"/>
      <c r="AR221" s="50"/>
    </row>
    <row r="222" spans="1:44" s="51" customFormat="1" ht="30" customHeight="1">
      <c r="A222" s="1005"/>
      <c r="B222" s="990"/>
      <c r="C222" s="1081"/>
      <c r="D222" s="1017"/>
      <c r="E222" s="1006"/>
      <c r="F222" s="88"/>
      <c r="G222" s="427"/>
      <c r="H222" s="427"/>
      <c r="I222" s="40"/>
      <c r="J222" s="40"/>
      <c r="K222" s="40"/>
      <c r="L222" s="78">
        <f t="shared" si="219"/>
        <v>0</v>
      </c>
      <c r="M222" s="78">
        <f t="shared" si="220"/>
        <v>0</v>
      </c>
      <c r="N222" s="78">
        <f t="shared" si="221"/>
        <v>0</v>
      </c>
      <c r="O222" s="78">
        <f t="shared" si="222"/>
        <v>0</v>
      </c>
      <c r="P222" s="42"/>
      <c r="Q222" s="42"/>
      <c r="R222" s="42"/>
      <c r="S222" s="421"/>
      <c r="T222" s="753"/>
      <c r="U222" s="42"/>
      <c r="V222" s="131"/>
      <c r="W222" s="117"/>
      <c r="X222" s="117"/>
      <c r="Y222" s="117"/>
      <c r="Z222" s="117"/>
      <c r="AA222" s="132"/>
      <c r="AB222" s="185"/>
      <c r="AC222" s="186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  <c r="AQ222" s="50"/>
      <c r="AR222" s="50"/>
    </row>
    <row r="223" spans="1:44" s="130" customFormat="1" ht="30" customHeight="1" thickBot="1">
      <c r="A223" s="429"/>
      <c r="B223" s="60"/>
      <c r="C223" s="430" t="s">
        <v>58</v>
      </c>
      <c r="D223" s="60"/>
      <c r="E223" s="61"/>
      <c r="F223" s="62" t="s">
        <v>54</v>
      </c>
      <c r="G223" s="431"/>
      <c r="H223" s="431"/>
      <c r="I223" s="62" t="s">
        <v>54</v>
      </c>
      <c r="J223" s="62" t="s">
        <v>54</v>
      </c>
      <c r="K223" s="62" t="s">
        <v>54</v>
      </c>
      <c r="L223" s="63">
        <f>SUM(L220:L222)</f>
        <v>0</v>
      </c>
      <c r="M223" s="63">
        <f>SUM(M220:M222)</f>
        <v>0</v>
      </c>
      <c r="N223" s="63">
        <f>SUM(N220:N222)</f>
        <v>0</v>
      </c>
      <c r="O223" s="63">
        <f>SUM(O220:O222)</f>
        <v>0</v>
      </c>
      <c r="P223" s="62" t="s">
        <v>54</v>
      </c>
      <c r="Q223" s="62" t="s">
        <v>54</v>
      </c>
      <c r="R223" s="62" t="s">
        <v>54</v>
      </c>
      <c r="S223" s="471"/>
      <c r="T223" s="441"/>
      <c r="U223" s="60"/>
      <c r="V223" s="433">
        <f>$AB$15-((N223*24))</f>
        <v>744</v>
      </c>
      <c r="W223" s="434">
        <v>687</v>
      </c>
      <c r="X223" s="100">
        <v>6.1059999999999999</v>
      </c>
      <c r="Y223" s="435">
        <f>W223*X223</f>
        <v>4194.8220000000001</v>
      </c>
      <c r="Z223" s="433">
        <f>(Y223*(V223-L223*24))/V223</f>
        <v>4194.8220000000001</v>
      </c>
      <c r="AA223" s="436">
        <f>(Z223/Y223)*100</f>
        <v>100</v>
      </c>
      <c r="AB223" s="127"/>
    </row>
    <row r="224" spans="1:44" s="59" customFormat="1" ht="30" customHeight="1">
      <c r="A224" s="597">
        <v>65</v>
      </c>
      <c r="B224" s="576" t="s">
        <v>198</v>
      </c>
      <c r="C224" s="575" t="s">
        <v>199</v>
      </c>
      <c r="D224" s="567">
        <v>6.782</v>
      </c>
      <c r="E224" s="70" t="s">
        <v>53</v>
      </c>
      <c r="F224" s="71" t="s">
        <v>54</v>
      </c>
      <c r="G224" s="93"/>
      <c r="H224" s="93"/>
      <c r="I224" s="71" t="s">
        <v>54</v>
      </c>
      <c r="J224" s="71" t="s">
        <v>54</v>
      </c>
      <c r="K224" s="71" t="s">
        <v>54</v>
      </c>
      <c r="L224" s="72">
        <f>IF(RIGHT(S224)="T",(+H224-G224),0)</f>
        <v>0</v>
      </c>
      <c r="M224" s="72">
        <f>IF(RIGHT(S224)="U",(+H224-G224),0)</f>
        <v>0</v>
      </c>
      <c r="N224" s="72">
        <f>IF(RIGHT(S224)="C",(+H224-G224),0)</f>
        <v>0</v>
      </c>
      <c r="O224" s="72">
        <f>IF(RIGHT(S224)="D",(+H224-G224),0)</f>
        <v>0</v>
      </c>
      <c r="P224" s="71" t="s">
        <v>54</v>
      </c>
      <c r="Q224" s="71" t="s">
        <v>54</v>
      </c>
      <c r="R224" s="71" t="s">
        <v>54</v>
      </c>
      <c r="S224" s="95"/>
      <c r="T224" s="397"/>
      <c r="U224" s="73"/>
      <c r="V224" s="74"/>
      <c r="W224" s="75"/>
      <c r="X224" s="75"/>
      <c r="Y224" s="75"/>
      <c r="Z224" s="75"/>
      <c r="AA224" s="76"/>
    </row>
    <row r="225" spans="1:44" s="69" customFormat="1" ht="30" customHeight="1" thickBot="1">
      <c r="A225" s="429"/>
      <c r="B225" s="60"/>
      <c r="C225" s="430" t="s">
        <v>58</v>
      </c>
      <c r="D225" s="60"/>
      <c r="E225" s="61"/>
      <c r="F225" s="62" t="s">
        <v>54</v>
      </c>
      <c r="G225" s="431"/>
      <c r="H225" s="431"/>
      <c r="I225" s="62" t="s">
        <v>54</v>
      </c>
      <c r="J225" s="62" t="s">
        <v>54</v>
      </c>
      <c r="K225" s="62" t="s">
        <v>54</v>
      </c>
      <c r="L225" s="63">
        <f>SUM(L224:L224)</f>
        <v>0</v>
      </c>
      <c r="M225" s="63">
        <f>SUM(M224:M224)</f>
        <v>0</v>
      </c>
      <c r="N225" s="63">
        <f>SUM(N224:N224)</f>
        <v>0</v>
      </c>
      <c r="O225" s="63">
        <f>SUM(O224:O224)</f>
        <v>0</v>
      </c>
      <c r="P225" s="62" t="s">
        <v>54</v>
      </c>
      <c r="Q225" s="62" t="s">
        <v>54</v>
      </c>
      <c r="R225" s="62" t="s">
        <v>54</v>
      </c>
      <c r="S225" s="471"/>
      <c r="T225" s="441"/>
      <c r="U225" s="60"/>
      <c r="V225" s="433">
        <f>$AB$15-((N225*24))</f>
        <v>744</v>
      </c>
      <c r="W225" s="434">
        <v>687</v>
      </c>
      <c r="X225" s="100">
        <v>6.782</v>
      </c>
      <c r="Y225" s="435">
        <f>W225*X225</f>
        <v>4659.2340000000004</v>
      </c>
      <c r="Z225" s="433">
        <f>(Y225*(V225-L225*24))/V225</f>
        <v>4659.2340000000004</v>
      </c>
      <c r="AA225" s="436">
        <f>(Z225/Y225)*100</f>
        <v>100</v>
      </c>
      <c r="AB225" s="185"/>
    </row>
    <row r="226" spans="1:44" s="51" customFormat="1" ht="30" customHeight="1">
      <c r="A226" s="573">
        <v>66</v>
      </c>
      <c r="B226" s="571" t="s">
        <v>200</v>
      </c>
      <c r="C226" s="569" t="s">
        <v>201</v>
      </c>
      <c r="D226" s="567">
        <v>6.782</v>
      </c>
      <c r="E226" s="578" t="s">
        <v>53</v>
      </c>
      <c r="F226" s="71" t="s">
        <v>54</v>
      </c>
      <c r="G226" s="93"/>
      <c r="H226" s="93"/>
      <c r="I226" s="83"/>
      <c r="J226" s="83"/>
      <c r="K226" s="83"/>
      <c r="L226" s="72">
        <f t="shared" ref="L226" si="223">IF(RIGHT(S226)="T",(+H226-G226),0)</f>
        <v>0</v>
      </c>
      <c r="M226" s="72">
        <f t="shared" ref="M226" si="224">IF(RIGHT(S226)="U",(+H226-G226),0)</f>
        <v>0</v>
      </c>
      <c r="N226" s="72">
        <f t="shared" ref="N226" si="225">IF(RIGHT(S226)="C",(+H226-G226),0)</f>
        <v>0</v>
      </c>
      <c r="O226" s="72">
        <f t="shared" ref="O226" si="226">IF(RIGHT(S226)="D",(+H226-G226),0)</f>
        <v>0</v>
      </c>
      <c r="P226" s="94"/>
      <c r="Q226" s="94"/>
      <c r="R226" s="94"/>
      <c r="S226" s="95"/>
      <c r="T226" s="397"/>
      <c r="U226" s="94"/>
      <c r="V226" s="114"/>
      <c r="W226" s="115"/>
      <c r="X226" s="115"/>
      <c r="Y226" s="115"/>
      <c r="Z226" s="115"/>
      <c r="AA226" s="116"/>
      <c r="AB226" s="185"/>
      <c r="AC226" s="186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</row>
    <row r="227" spans="1:44" s="69" customFormat="1" ht="30" customHeight="1" thickBot="1">
      <c r="A227" s="429"/>
      <c r="B227" s="60"/>
      <c r="C227" s="430" t="s">
        <v>58</v>
      </c>
      <c r="D227" s="60"/>
      <c r="E227" s="140"/>
      <c r="F227" s="62" t="s">
        <v>54</v>
      </c>
      <c r="G227" s="431"/>
      <c r="H227" s="431"/>
      <c r="I227" s="62" t="s">
        <v>54</v>
      </c>
      <c r="J227" s="62" t="s">
        <v>54</v>
      </c>
      <c r="K227" s="62" t="s">
        <v>54</v>
      </c>
      <c r="L227" s="63">
        <f>SUM(L225:L226)</f>
        <v>0</v>
      </c>
      <c r="M227" s="63">
        <f>SUM(M225:M226)</f>
        <v>0</v>
      </c>
      <c r="N227" s="63">
        <f>SUM(N225:N226)</f>
        <v>0</v>
      </c>
      <c r="O227" s="63">
        <f>SUM(O226:O226)</f>
        <v>0</v>
      </c>
      <c r="P227" s="62" t="s">
        <v>54</v>
      </c>
      <c r="Q227" s="62" t="s">
        <v>54</v>
      </c>
      <c r="R227" s="62" t="s">
        <v>54</v>
      </c>
      <c r="S227" s="471"/>
      <c r="T227" s="441"/>
      <c r="U227" s="60"/>
      <c r="V227" s="433">
        <f>$AB$15-((N227*24))</f>
        <v>744</v>
      </c>
      <c r="W227" s="434">
        <v>687</v>
      </c>
      <c r="X227" s="100">
        <v>6.782</v>
      </c>
      <c r="Y227" s="435">
        <f>W227*X227</f>
        <v>4659.2340000000004</v>
      </c>
      <c r="Z227" s="433">
        <f>(Y227*(V227-L227*24))/V227</f>
        <v>4659.2340000000004</v>
      </c>
      <c r="AA227" s="436">
        <f>(Z227/Y227)*100</f>
        <v>100</v>
      </c>
      <c r="AB227" s="185"/>
    </row>
    <row r="228" spans="1:44" s="59" customFormat="1" ht="30" customHeight="1">
      <c r="A228" s="597">
        <v>67</v>
      </c>
      <c r="B228" s="602" t="s">
        <v>202</v>
      </c>
      <c r="C228" s="603" t="s">
        <v>203</v>
      </c>
      <c r="D228" s="604">
        <v>201.2</v>
      </c>
      <c r="E228" s="582" t="s">
        <v>53</v>
      </c>
      <c r="F228" s="71" t="s">
        <v>54</v>
      </c>
      <c r="G228" s="427">
        <v>42229.470138888886</v>
      </c>
      <c r="H228" s="427">
        <v>42229.652777777781</v>
      </c>
      <c r="I228" s="71" t="s">
        <v>54</v>
      </c>
      <c r="J228" s="71" t="s">
        <v>54</v>
      </c>
      <c r="K228" s="71" t="s">
        <v>54</v>
      </c>
      <c r="L228" s="72">
        <f>IF(RIGHT(S228)="T",(+H228-G228),0)</f>
        <v>0.18263888889487134</v>
      </c>
      <c r="M228" s="72">
        <f>IF(RIGHT(S228)="U",(+H228-G228),0)</f>
        <v>0</v>
      </c>
      <c r="N228" s="72">
        <f>IF(RIGHT(S228)="C",(+H228-G228),0)</f>
        <v>0</v>
      </c>
      <c r="O228" s="72">
        <f>IF(RIGHT(S228)="D",(+H228-G228),0)</f>
        <v>0</v>
      </c>
      <c r="P228" s="71" t="s">
        <v>54</v>
      </c>
      <c r="Q228" s="71" t="s">
        <v>54</v>
      </c>
      <c r="R228" s="71" t="s">
        <v>54</v>
      </c>
      <c r="S228" s="421" t="s">
        <v>104</v>
      </c>
      <c r="T228" s="805" t="s">
        <v>885</v>
      </c>
      <c r="U228" s="73"/>
      <c r="V228" s="85"/>
      <c r="W228" s="86"/>
      <c r="X228" s="86"/>
      <c r="Y228" s="86"/>
      <c r="Z228" s="86"/>
      <c r="AA228" s="87"/>
    </row>
    <row r="229" spans="1:44" s="69" customFormat="1" ht="30" customHeight="1" thickBot="1">
      <c r="A229" s="429"/>
      <c r="B229" s="60"/>
      <c r="C229" s="430" t="s">
        <v>58</v>
      </c>
      <c r="D229" s="60"/>
      <c r="E229" s="140"/>
      <c r="F229" s="62" t="s">
        <v>54</v>
      </c>
      <c r="G229" s="431"/>
      <c r="H229" s="431"/>
      <c r="I229" s="62" t="s">
        <v>54</v>
      </c>
      <c r="J229" s="62" t="s">
        <v>54</v>
      </c>
      <c r="K229" s="62" t="s">
        <v>54</v>
      </c>
      <c r="L229" s="63">
        <f>SUM(L228:L228)</f>
        <v>0.18263888889487134</v>
      </c>
      <c r="M229" s="63">
        <f>SUM(M228:M228)</f>
        <v>0</v>
      </c>
      <c r="N229" s="63">
        <f>SUM(N228:N228)</f>
        <v>0</v>
      </c>
      <c r="O229" s="63">
        <f>SUM(O228:O228)</f>
        <v>0</v>
      </c>
      <c r="P229" s="62" t="s">
        <v>54</v>
      </c>
      <c r="Q229" s="62" t="s">
        <v>54</v>
      </c>
      <c r="R229" s="62" t="s">
        <v>54</v>
      </c>
      <c r="S229" s="471"/>
      <c r="T229" s="441"/>
      <c r="U229" s="60"/>
      <c r="V229" s="433">
        <f>$AB$15-((N229*24))</f>
        <v>744</v>
      </c>
      <c r="W229" s="434">
        <v>225</v>
      </c>
      <c r="X229" s="100">
        <v>201.2</v>
      </c>
      <c r="Y229" s="435">
        <f>W229*X229</f>
        <v>45270</v>
      </c>
      <c r="Z229" s="433">
        <f>(Y229*(V229-L229*24))/V229</f>
        <v>45003.288306442875</v>
      </c>
      <c r="AA229" s="436">
        <f>(Z229/Y229)*100</f>
        <v>99.410842293887512</v>
      </c>
      <c r="AB229" s="59"/>
    </row>
    <row r="230" spans="1:44" s="59" customFormat="1" ht="25.5">
      <c r="A230" s="1043">
        <v>68</v>
      </c>
      <c r="B230" s="1023" t="s">
        <v>204</v>
      </c>
      <c r="C230" s="1011" t="s">
        <v>205</v>
      </c>
      <c r="D230" s="1026">
        <v>187.965</v>
      </c>
      <c r="E230" s="983" t="s">
        <v>53</v>
      </c>
      <c r="F230" s="71" t="s">
        <v>54</v>
      </c>
      <c r="G230" s="427">
        <v>42217.102083333331</v>
      </c>
      <c r="H230" s="427">
        <v>42217.105555555558</v>
      </c>
      <c r="I230" s="71" t="s">
        <v>54</v>
      </c>
      <c r="J230" s="71" t="s">
        <v>54</v>
      </c>
      <c r="K230" s="71" t="s">
        <v>54</v>
      </c>
      <c r="L230" s="72">
        <f>IF(RIGHT(S230)="T",(+H230-G230),0)</f>
        <v>0</v>
      </c>
      <c r="M230" s="72">
        <f>IF(RIGHT(S230)="U",(+H230-G230),0)</f>
        <v>0</v>
      </c>
      <c r="N230" s="72">
        <f>IF(RIGHT(S230)="C",(+H230-G230),0)</f>
        <v>3.4722222262644209E-3</v>
      </c>
      <c r="O230" s="72">
        <f>IF(RIGHT(S230)="D",(+H230-G230),0)</f>
        <v>0</v>
      </c>
      <c r="P230" s="71" t="s">
        <v>54</v>
      </c>
      <c r="Q230" s="71" t="s">
        <v>54</v>
      </c>
      <c r="R230" s="71" t="s">
        <v>54</v>
      </c>
      <c r="S230" s="421" t="s">
        <v>83</v>
      </c>
      <c r="T230" s="805" t="s">
        <v>886</v>
      </c>
      <c r="U230" s="73"/>
      <c r="V230" s="74"/>
      <c r="W230" s="75"/>
      <c r="X230" s="75"/>
      <c r="Y230" s="75"/>
      <c r="Z230" s="75"/>
      <c r="AA230" s="76"/>
    </row>
    <row r="231" spans="1:44" s="59" customFormat="1" ht="25.5">
      <c r="A231" s="1041"/>
      <c r="B231" s="1024"/>
      <c r="C231" s="1042"/>
      <c r="D231" s="1027"/>
      <c r="E231" s="984"/>
      <c r="F231" s="52"/>
      <c r="G231" s="427">
        <v>42217.105555555558</v>
      </c>
      <c r="H231" s="427">
        <v>42217.286111111112</v>
      </c>
      <c r="I231" s="52"/>
      <c r="J231" s="52"/>
      <c r="K231" s="52"/>
      <c r="L231" s="78">
        <f t="shared" ref="L231:L233" si="227">IF(RIGHT(S231)="T",(+H231-G231),0)</f>
        <v>0</v>
      </c>
      <c r="M231" s="78">
        <f t="shared" ref="M231:M233" si="228">IF(RIGHT(S231)="U",(+H231-G231),0)</f>
        <v>0</v>
      </c>
      <c r="N231" s="78">
        <f t="shared" ref="N231:N233" si="229">IF(RIGHT(S231)="C",(+H231-G231),0)</f>
        <v>0</v>
      </c>
      <c r="O231" s="78">
        <f t="shared" ref="O231:O233" si="230">IF(RIGHT(S231)="D",(+H231-G231),0)</f>
        <v>0.18055555555474712</v>
      </c>
      <c r="P231" s="52"/>
      <c r="Q231" s="52"/>
      <c r="R231" s="52"/>
      <c r="S231" s="421" t="s">
        <v>57</v>
      </c>
      <c r="T231" s="805" t="s">
        <v>887</v>
      </c>
      <c r="U231" s="55"/>
      <c r="V231" s="80"/>
      <c r="W231" s="81"/>
      <c r="X231" s="81"/>
      <c r="Y231" s="81"/>
      <c r="Z231" s="81"/>
      <c r="AA231" s="82"/>
    </row>
    <row r="232" spans="1:44" s="59" customFormat="1" ht="25.5">
      <c r="A232" s="1041"/>
      <c r="B232" s="1024"/>
      <c r="C232" s="1042"/>
      <c r="D232" s="1027"/>
      <c r="E232" s="984"/>
      <c r="F232" s="52"/>
      <c r="G232" s="427">
        <v>42217.588888888888</v>
      </c>
      <c r="H232" s="427">
        <v>42217.907638888886</v>
      </c>
      <c r="I232" s="52"/>
      <c r="J232" s="52"/>
      <c r="K232" s="52"/>
      <c r="L232" s="78">
        <f t="shared" si="227"/>
        <v>0</v>
      </c>
      <c r="M232" s="78">
        <f t="shared" si="228"/>
        <v>0</v>
      </c>
      <c r="N232" s="78">
        <f t="shared" si="229"/>
        <v>0</v>
      </c>
      <c r="O232" s="78">
        <f t="shared" si="230"/>
        <v>0.31874999999854481</v>
      </c>
      <c r="P232" s="52"/>
      <c r="Q232" s="52"/>
      <c r="R232" s="52"/>
      <c r="S232" s="421" t="s">
        <v>57</v>
      </c>
      <c r="T232" s="805" t="s">
        <v>888</v>
      </c>
      <c r="U232" s="55"/>
      <c r="V232" s="80"/>
      <c r="W232" s="81"/>
      <c r="X232" s="81"/>
      <c r="Y232" s="81"/>
      <c r="Z232" s="81"/>
      <c r="AA232" s="82"/>
    </row>
    <row r="233" spans="1:44" s="59" customFormat="1" ht="25.5">
      <c r="A233" s="1041"/>
      <c r="B233" s="1024"/>
      <c r="C233" s="1042"/>
      <c r="D233" s="1027"/>
      <c r="E233" s="984"/>
      <c r="F233" s="52"/>
      <c r="G233" s="427">
        <v>42223.181250000001</v>
      </c>
      <c r="H233" s="427">
        <v>42223.361111111109</v>
      </c>
      <c r="I233" s="52"/>
      <c r="J233" s="52"/>
      <c r="K233" s="52"/>
      <c r="L233" s="78">
        <f t="shared" si="227"/>
        <v>0</v>
      </c>
      <c r="M233" s="78">
        <f t="shared" si="228"/>
        <v>0</v>
      </c>
      <c r="N233" s="78">
        <f t="shared" si="229"/>
        <v>0</v>
      </c>
      <c r="O233" s="78">
        <f t="shared" si="230"/>
        <v>0.17986111110803904</v>
      </c>
      <c r="P233" s="52"/>
      <c r="Q233" s="52"/>
      <c r="R233" s="52"/>
      <c r="S233" s="421" t="s">
        <v>57</v>
      </c>
      <c r="T233" s="805" t="s">
        <v>827</v>
      </c>
      <c r="U233" s="55"/>
      <c r="V233" s="80"/>
      <c r="W233" s="81"/>
      <c r="X233" s="81"/>
      <c r="Y233" s="81"/>
      <c r="Z233" s="81"/>
      <c r="AA233" s="82"/>
    </row>
    <row r="234" spans="1:44" s="59" customFormat="1" ht="30" customHeight="1">
      <c r="A234" s="1041"/>
      <c r="B234" s="1024"/>
      <c r="C234" s="1042"/>
      <c r="D234" s="1027"/>
      <c r="E234" s="984"/>
      <c r="F234" s="77"/>
      <c r="G234" s="427">
        <v>42229.618055555555</v>
      </c>
      <c r="H234" s="427">
        <v>42229.722222222219</v>
      </c>
      <c r="I234" s="77"/>
      <c r="J234" s="77"/>
      <c r="K234" s="77"/>
      <c r="L234" s="78">
        <f t="shared" ref="L234" si="231">IF(RIGHT(S234)="T",(+H234-G234),0)</f>
        <v>0.10416666666424135</v>
      </c>
      <c r="M234" s="78">
        <f t="shared" ref="M234" si="232">IF(RIGHT(S234)="U",(+H234-G234),0)</f>
        <v>0</v>
      </c>
      <c r="N234" s="78">
        <f t="shared" ref="N234" si="233">IF(RIGHT(S234)="C",(+H234-G234),0)</f>
        <v>0</v>
      </c>
      <c r="O234" s="78">
        <f t="shared" ref="O234" si="234">IF(RIGHT(S234)="D",(+H234-G234),0)</f>
        <v>0</v>
      </c>
      <c r="P234" s="77"/>
      <c r="Q234" s="77"/>
      <c r="R234" s="77"/>
      <c r="S234" s="421" t="s">
        <v>129</v>
      </c>
      <c r="T234" s="805" t="s">
        <v>889</v>
      </c>
      <c r="U234" s="79"/>
      <c r="V234" s="80"/>
      <c r="W234" s="81"/>
      <c r="X234" s="81"/>
      <c r="Y234" s="81"/>
      <c r="Z234" s="81"/>
      <c r="AA234" s="82"/>
    </row>
    <row r="235" spans="1:44" s="59" customFormat="1" ht="30" customHeight="1">
      <c r="A235" s="1041"/>
      <c r="B235" s="1024"/>
      <c r="C235" s="1042"/>
      <c r="D235" s="1027"/>
      <c r="E235" s="984"/>
      <c r="F235" s="294"/>
      <c r="G235" s="427">
        <v>42229.722222222219</v>
      </c>
      <c r="H235" s="427">
        <v>42230.40625</v>
      </c>
      <c r="I235" s="77"/>
      <c r="J235" s="77"/>
      <c r="K235" s="77"/>
      <c r="L235" s="78">
        <f t="shared" ref="L235" si="235">IF(RIGHT(S235)="T",(+H235-G235),0)</f>
        <v>0</v>
      </c>
      <c r="M235" s="78">
        <f t="shared" ref="M235" si="236">IF(RIGHT(S235)="U",(+H235-G235),0)</f>
        <v>0</v>
      </c>
      <c r="N235" s="78">
        <f t="shared" ref="N235" si="237">IF(RIGHT(S235)="C",(+H235-G235),0)</f>
        <v>0</v>
      </c>
      <c r="O235" s="78">
        <f t="shared" ref="O235" si="238">IF(RIGHT(S235)="D",(+H235-G235),0)</f>
        <v>0.68402777778101154</v>
      </c>
      <c r="P235" s="77"/>
      <c r="Q235" s="77"/>
      <c r="R235" s="77"/>
      <c r="S235" s="421" t="s">
        <v>57</v>
      </c>
      <c r="T235" s="805" t="s">
        <v>890</v>
      </c>
      <c r="U235" s="79"/>
      <c r="V235" s="80"/>
      <c r="W235" s="81"/>
      <c r="X235" s="81"/>
      <c r="Y235" s="81"/>
      <c r="Z235" s="81"/>
      <c r="AA235" s="82"/>
    </row>
    <row r="236" spans="1:44" s="59" customFormat="1" ht="30" customHeight="1">
      <c r="A236" s="1041"/>
      <c r="B236" s="1024"/>
      <c r="C236" s="1042"/>
      <c r="D236" s="1027"/>
      <c r="E236" s="984"/>
      <c r="F236" s="294"/>
      <c r="G236" s="427">
        <v>42230.415277777778</v>
      </c>
      <c r="H236" s="427">
        <v>42230.431944444441</v>
      </c>
      <c r="I236" s="77"/>
      <c r="J236" s="77"/>
      <c r="K236" s="77"/>
      <c r="L236" s="78">
        <f t="shared" ref="L236:L239" si="239">IF(RIGHT(S236)="T",(+H236-G236),0)</f>
        <v>0</v>
      </c>
      <c r="M236" s="78">
        <f t="shared" ref="M236:M239" si="240">IF(RIGHT(S236)="U",(+H236-G236),0)</f>
        <v>0</v>
      </c>
      <c r="N236" s="78">
        <f t="shared" ref="N236:N239" si="241">IF(RIGHT(S236)="C",(+H236-G236),0)</f>
        <v>0</v>
      </c>
      <c r="O236" s="78">
        <f t="shared" ref="O236:O239" si="242">IF(RIGHT(S236)="D",(+H236-G236),0)</f>
        <v>1.6666666662786156E-2</v>
      </c>
      <c r="P236" s="77"/>
      <c r="Q236" s="77"/>
      <c r="R236" s="77"/>
      <c r="S236" s="421" t="s">
        <v>145</v>
      </c>
      <c r="T236" s="805" t="s">
        <v>891</v>
      </c>
      <c r="U236" s="79"/>
      <c r="V236" s="80"/>
      <c r="W236" s="81"/>
      <c r="X236" s="81"/>
      <c r="Y236" s="81"/>
      <c r="Z236" s="81"/>
      <c r="AA236" s="82"/>
    </row>
    <row r="237" spans="1:44" s="59" customFormat="1" ht="30" customHeight="1">
      <c r="A237" s="1041"/>
      <c r="B237" s="1024"/>
      <c r="C237" s="1042"/>
      <c r="D237" s="1027"/>
      <c r="E237" s="984"/>
      <c r="F237" s="294"/>
      <c r="G237" s="427">
        <v>42230.45208333333</v>
      </c>
      <c r="H237" s="427">
        <v>42230.750694444447</v>
      </c>
      <c r="I237" s="77"/>
      <c r="J237" s="77"/>
      <c r="K237" s="77"/>
      <c r="L237" s="78">
        <f t="shared" si="239"/>
        <v>0</v>
      </c>
      <c r="M237" s="78">
        <f t="shared" si="240"/>
        <v>0</v>
      </c>
      <c r="N237" s="78">
        <f t="shared" si="241"/>
        <v>0</v>
      </c>
      <c r="O237" s="78">
        <f t="shared" si="242"/>
        <v>0.29861111111677019</v>
      </c>
      <c r="P237" s="77"/>
      <c r="Q237" s="77"/>
      <c r="R237" s="77"/>
      <c r="S237" s="421" t="s">
        <v>145</v>
      </c>
      <c r="T237" s="805" t="s">
        <v>892</v>
      </c>
      <c r="U237" s="79"/>
      <c r="V237" s="80"/>
      <c r="W237" s="81"/>
      <c r="X237" s="81"/>
      <c r="Y237" s="81"/>
      <c r="Z237" s="81"/>
      <c r="AA237" s="82"/>
    </row>
    <row r="238" spans="1:44" s="59" customFormat="1" ht="30" customHeight="1">
      <c r="A238" s="1041"/>
      <c r="B238" s="1024"/>
      <c r="C238" s="1042"/>
      <c r="D238" s="1027"/>
      <c r="E238" s="984"/>
      <c r="F238" s="294"/>
      <c r="G238" s="427">
        <v>42232.015972222223</v>
      </c>
      <c r="H238" s="427">
        <v>42233.392361111109</v>
      </c>
      <c r="I238" s="77"/>
      <c r="J238" s="77"/>
      <c r="K238" s="77"/>
      <c r="L238" s="78">
        <f t="shared" si="239"/>
        <v>0</v>
      </c>
      <c r="M238" s="78">
        <f t="shared" si="240"/>
        <v>0</v>
      </c>
      <c r="N238" s="78">
        <f t="shared" si="241"/>
        <v>0</v>
      </c>
      <c r="O238" s="78">
        <f t="shared" si="242"/>
        <v>1.3763888888861402</v>
      </c>
      <c r="P238" s="77"/>
      <c r="Q238" s="77"/>
      <c r="R238" s="77"/>
      <c r="S238" s="421" t="s">
        <v>57</v>
      </c>
      <c r="T238" s="805" t="s">
        <v>893</v>
      </c>
      <c r="U238" s="79"/>
      <c r="V238" s="80"/>
      <c r="W238" s="81"/>
      <c r="X238" s="81"/>
      <c r="Y238" s="81"/>
      <c r="Z238" s="81"/>
      <c r="AA238" s="82"/>
    </row>
    <row r="239" spans="1:44" s="59" customFormat="1" ht="38.25">
      <c r="A239" s="1071"/>
      <c r="B239" s="1087"/>
      <c r="C239" s="1012"/>
      <c r="D239" s="1159"/>
      <c r="E239" s="993"/>
      <c r="F239" s="294"/>
      <c r="G239" s="427">
        <v>42238.913194444445</v>
      </c>
      <c r="H239" s="427">
        <v>42238.932638888888</v>
      </c>
      <c r="I239" s="77"/>
      <c r="J239" s="77"/>
      <c r="K239" s="77"/>
      <c r="L239" s="78">
        <f t="shared" si="239"/>
        <v>0</v>
      </c>
      <c r="M239" s="78">
        <f t="shared" si="240"/>
        <v>1.9444444442342501E-2</v>
      </c>
      <c r="N239" s="78">
        <f t="shared" si="241"/>
        <v>0</v>
      </c>
      <c r="O239" s="78">
        <f t="shared" si="242"/>
        <v>0</v>
      </c>
      <c r="P239" s="77"/>
      <c r="Q239" s="77"/>
      <c r="R239" s="77"/>
      <c r="S239" s="421" t="s">
        <v>78</v>
      </c>
      <c r="T239" s="805" t="s">
        <v>894</v>
      </c>
      <c r="U239" s="79"/>
      <c r="V239" s="80"/>
      <c r="W239" s="81"/>
      <c r="X239" s="81"/>
      <c r="Y239" s="81"/>
      <c r="Z239" s="81"/>
      <c r="AA239" s="82"/>
    </row>
    <row r="240" spans="1:44" s="69" customFormat="1" ht="30" customHeight="1" thickBot="1">
      <c r="A240" s="429"/>
      <c r="B240" s="60"/>
      <c r="C240" s="430" t="s">
        <v>58</v>
      </c>
      <c r="D240" s="60"/>
      <c r="E240" s="140"/>
      <c r="F240" s="62" t="s">
        <v>54</v>
      </c>
      <c r="G240" s="431"/>
      <c r="H240" s="431"/>
      <c r="I240" s="62" t="s">
        <v>54</v>
      </c>
      <c r="J240" s="62" t="s">
        <v>54</v>
      </c>
      <c r="K240" s="62" t="s">
        <v>54</v>
      </c>
      <c r="L240" s="63">
        <f>SUM(L230:L239)</f>
        <v>0.10416666666424135</v>
      </c>
      <c r="M240" s="63">
        <f>SUM(M230:M239)</f>
        <v>1.9444444442342501E-2</v>
      </c>
      <c r="N240" s="63">
        <f>SUM(N230:N239)</f>
        <v>3.4722222262644209E-3</v>
      </c>
      <c r="O240" s="63">
        <f>SUM(O230:O239)</f>
        <v>3.054861111108039</v>
      </c>
      <c r="P240" s="62" t="s">
        <v>54</v>
      </c>
      <c r="Q240" s="62" t="s">
        <v>54</v>
      </c>
      <c r="R240" s="62" t="s">
        <v>54</v>
      </c>
      <c r="S240" s="471"/>
      <c r="T240" s="441"/>
      <c r="U240" s="60"/>
      <c r="V240" s="433">
        <f>$AB$15-((N240*24))</f>
        <v>743.91666666656965</v>
      </c>
      <c r="W240" s="434">
        <v>515</v>
      </c>
      <c r="X240" s="100">
        <v>187.965</v>
      </c>
      <c r="Y240" s="435">
        <f>W240*X240</f>
        <v>96801.975000000006</v>
      </c>
      <c r="Z240" s="433">
        <f>(Y240*(V240-L240*24))/V240</f>
        <v>96476.663109114743</v>
      </c>
      <c r="AA240" s="436">
        <f>(Z240/Y240)*100</f>
        <v>99.663940853598007</v>
      </c>
      <c r="AB240" s="59"/>
    </row>
    <row r="241" spans="1:44" s="51" customFormat="1" ht="31.5" customHeight="1" thickBot="1">
      <c r="A241" s="573">
        <v>69</v>
      </c>
      <c r="B241" s="571" t="s">
        <v>206</v>
      </c>
      <c r="C241" s="569" t="s">
        <v>207</v>
      </c>
      <c r="D241" s="567">
        <v>198.54</v>
      </c>
      <c r="E241" s="582" t="s">
        <v>53</v>
      </c>
      <c r="F241" s="38" t="s">
        <v>54</v>
      </c>
      <c r="G241" s="427"/>
      <c r="H241" s="427"/>
      <c r="I241" s="143"/>
      <c r="J241" s="143"/>
      <c r="K241" s="143"/>
      <c r="L241" s="72">
        <f>IF(RIGHT(S241)="T",(+H241-G241),0)</f>
        <v>0</v>
      </c>
      <c r="M241" s="72">
        <f>IF(RIGHT(S241)="U",(+H241-G241),0)</f>
        <v>0</v>
      </c>
      <c r="N241" s="72">
        <f>IF(RIGHT(S241)="C",(+H241-G241),0)</f>
        <v>0</v>
      </c>
      <c r="O241" s="72">
        <f>IF(RIGHT(S241)="D",(+H241-G241),0)</f>
        <v>0</v>
      </c>
      <c r="P241" s="44"/>
      <c r="Q241" s="44"/>
      <c r="R241" s="44"/>
      <c r="S241" s="421"/>
      <c r="T241" s="753"/>
      <c r="U241" s="44"/>
      <c r="V241" s="109"/>
      <c r="W241" s="110"/>
      <c r="X241" s="567"/>
      <c r="Y241" s="111"/>
      <c r="Z241" s="109"/>
      <c r="AA241" s="112"/>
      <c r="AB241" s="185"/>
      <c r="AC241" s="186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</row>
    <row r="242" spans="1:44" s="51" customFormat="1" ht="30" customHeight="1">
      <c r="A242" s="848"/>
      <c r="B242" s="849"/>
      <c r="C242" s="850"/>
      <c r="D242" s="851"/>
      <c r="E242" s="859"/>
      <c r="F242" s="38" t="s">
        <v>54</v>
      </c>
      <c r="G242" s="427"/>
      <c r="H242" s="427"/>
      <c r="I242" s="143"/>
      <c r="J242" s="143"/>
      <c r="K242" s="143"/>
      <c r="L242" s="72">
        <f>IF(RIGHT(S242)="T",(+H242-G242),0)</f>
        <v>0</v>
      </c>
      <c r="M242" s="72">
        <f>IF(RIGHT(S242)="U",(+H242-G242),0)</f>
        <v>0</v>
      </c>
      <c r="N242" s="72">
        <f>IF(RIGHT(S242)="C",(+H242-G242),0)</f>
        <v>0</v>
      </c>
      <c r="O242" s="72">
        <f>IF(RIGHT(S242)="D",(+H242-G242),0)</f>
        <v>0</v>
      </c>
      <c r="P242" s="44"/>
      <c r="Q242" s="44"/>
      <c r="R242" s="44"/>
      <c r="S242" s="421"/>
      <c r="T242" s="753"/>
      <c r="U242" s="44"/>
      <c r="V242" s="109"/>
      <c r="W242" s="868"/>
      <c r="X242" s="843"/>
      <c r="Y242" s="111"/>
      <c r="Z242" s="109"/>
      <c r="AA242" s="112"/>
      <c r="AB242" s="185"/>
      <c r="AC242" s="186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</row>
    <row r="243" spans="1:44" s="69" customFormat="1" ht="30" customHeight="1" thickBot="1">
      <c r="A243" s="429"/>
      <c r="B243" s="60"/>
      <c r="C243" s="430" t="s">
        <v>58</v>
      </c>
      <c r="D243" s="60"/>
      <c r="E243" s="140"/>
      <c r="F243" s="62" t="s">
        <v>54</v>
      </c>
      <c r="G243" s="431"/>
      <c r="H243" s="431"/>
      <c r="I243" s="62" t="s">
        <v>54</v>
      </c>
      <c r="J243" s="62" t="s">
        <v>54</v>
      </c>
      <c r="K243" s="62" t="s">
        <v>54</v>
      </c>
      <c r="L243" s="63">
        <f>SUM(L241:L242)</f>
        <v>0</v>
      </c>
      <c r="M243" s="63">
        <f>SUM(M241:M242)</f>
        <v>0</v>
      </c>
      <c r="N243" s="63">
        <f>SUM(N241:N242)</f>
        <v>0</v>
      </c>
      <c r="O243" s="63">
        <f>SUM(O241:O242)</f>
        <v>0</v>
      </c>
      <c r="P243" s="62" t="s">
        <v>54</v>
      </c>
      <c r="Q243" s="62" t="s">
        <v>54</v>
      </c>
      <c r="R243" s="62" t="s">
        <v>54</v>
      </c>
      <c r="S243" s="471"/>
      <c r="T243" s="441"/>
      <c r="U243" s="60"/>
      <c r="V243" s="433">
        <f>$AB$15-((N243*24))</f>
        <v>744</v>
      </c>
      <c r="W243" s="434">
        <v>395</v>
      </c>
      <c r="X243" s="100">
        <v>198.54</v>
      </c>
      <c r="Y243" s="435">
        <f>W243*X243</f>
        <v>78423.3</v>
      </c>
      <c r="Z243" s="433">
        <f>(Y243*(V243-L243*24))/V243</f>
        <v>78423.3</v>
      </c>
      <c r="AA243" s="442">
        <f>(Z243/Y243)*100</f>
        <v>100</v>
      </c>
      <c r="AB243" s="59"/>
    </row>
    <row r="244" spans="1:44" s="59" customFormat="1" ht="30" customHeight="1">
      <c r="A244" s="1043">
        <v>70</v>
      </c>
      <c r="B244" s="1023" t="s">
        <v>208</v>
      </c>
      <c r="C244" s="1011" t="s">
        <v>209</v>
      </c>
      <c r="D244" s="999">
        <v>198.54</v>
      </c>
      <c r="E244" s="1001" t="s">
        <v>53</v>
      </c>
      <c r="F244" s="71" t="s">
        <v>54</v>
      </c>
      <c r="G244" s="427">
        <v>42228.690972222219</v>
      </c>
      <c r="H244" s="427">
        <v>42228.736111111109</v>
      </c>
      <c r="I244" s="71" t="s">
        <v>54</v>
      </c>
      <c r="J244" s="71" t="s">
        <v>54</v>
      </c>
      <c r="K244" s="83"/>
      <c r="L244" s="72">
        <f>IF(RIGHT(S244)="T",(+H244-G244),0)</f>
        <v>4.5138888890505768E-2</v>
      </c>
      <c r="M244" s="72">
        <f>IF(RIGHT(S244)="U",(+H244-G244),0)</f>
        <v>0</v>
      </c>
      <c r="N244" s="72">
        <f>IF(RIGHT(S244)="C",(+H244-G244),0)</f>
        <v>0</v>
      </c>
      <c r="O244" s="72">
        <f>IF(RIGHT(S244)="D",(+H244-G244),0)</f>
        <v>0</v>
      </c>
      <c r="P244" s="71" t="s">
        <v>54</v>
      </c>
      <c r="Q244" s="71" t="s">
        <v>54</v>
      </c>
      <c r="R244" s="71" t="s">
        <v>54</v>
      </c>
      <c r="S244" s="421" t="s">
        <v>129</v>
      </c>
      <c r="T244" s="805" t="s">
        <v>895</v>
      </c>
      <c r="U244" s="73"/>
      <c r="V244" s="85"/>
      <c r="W244" s="86"/>
      <c r="X244" s="86"/>
      <c r="Y244" s="86"/>
      <c r="Z244" s="86"/>
      <c r="AA244" s="87"/>
    </row>
    <row r="245" spans="1:44" s="59" customFormat="1" ht="30" customHeight="1">
      <c r="A245" s="1071"/>
      <c r="B245" s="1087"/>
      <c r="C245" s="1012"/>
      <c r="D245" s="1000"/>
      <c r="E245" s="1002"/>
      <c r="F245" s="88"/>
      <c r="G245" s="427"/>
      <c r="H245" s="427"/>
      <c r="I245" s="88"/>
      <c r="J245" s="88"/>
      <c r="K245" s="40"/>
      <c r="L245" s="78">
        <f t="shared" ref="L245" si="243">IF(RIGHT(S245)="T",(+H245-G245),0)</f>
        <v>0</v>
      </c>
      <c r="M245" s="78">
        <f t="shared" ref="M245" si="244">IF(RIGHT(S245)="U",(+H245-G245),0)</f>
        <v>0</v>
      </c>
      <c r="N245" s="78">
        <f t="shared" ref="N245" si="245">IF(RIGHT(S245)="C",(+H245-G245),0)</f>
        <v>0</v>
      </c>
      <c r="O245" s="78">
        <f t="shared" ref="O245" si="246">IF(RIGHT(S245)="D",(+H245-G245),0)</f>
        <v>0</v>
      </c>
      <c r="P245" s="88"/>
      <c r="Q245" s="88"/>
      <c r="R245" s="88"/>
      <c r="S245" s="421"/>
      <c r="T245" s="753"/>
      <c r="U245" s="89"/>
      <c r="V245" s="80"/>
      <c r="W245" s="81"/>
      <c r="X245" s="81"/>
      <c r="Y245" s="81"/>
      <c r="Z245" s="81"/>
      <c r="AA245" s="82"/>
    </row>
    <row r="246" spans="1:44" s="69" customFormat="1" ht="30" customHeight="1" thickBot="1">
      <c r="A246" s="429"/>
      <c r="B246" s="60"/>
      <c r="C246" s="430" t="s">
        <v>58</v>
      </c>
      <c r="D246" s="60"/>
      <c r="E246" s="61"/>
      <c r="F246" s="62" t="s">
        <v>54</v>
      </c>
      <c r="G246" s="431"/>
      <c r="H246" s="431"/>
      <c r="I246" s="62" t="s">
        <v>54</v>
      </c>
      <c r="J246" s="62" t="s">
        <v>54</v>
      </c>
      <c r="K246" s="170"/>
      <c r="L246" s="63">
        <f>SUM(L244:L245)</f>
        <v>4.5138888890505768E-2</v>
      </c>
      <c r="M246" s="63">
        <f t="shared" ref="M246:O246" si="247">SUM(M244:M245)</f>
        <v>0</v>
      </c>
      <c r="N246" s="63">
        <f t="shared" si="247"/>
        <v>0</v>
      </c>
      <c r="O246" s="63">
        <f t="shared" si="247"/>
        <v>0</v>
      </c>
      <c r="P246" s="62" t="s">
        <v>54</v>
      </c>
      <c r="Q246" s="62" t="s">
        <v>54</v>
      </c>
      <c r="R246" s="62" t="s">
        <v>54</v>
      </c>
      <c r="S246" s="471"/>
      <c r="T246" s="441"/>
      <c r="U246" s="60"/>
      <c r="V246" s="433">
        <f>$AB$15-((N246*24))</f>
        <v>744</v>
      </c>
      <c r="W246" s="434">
        <v>395</v>
      </c>
      <c r="X246" s="100">
        <v>198.54</v>
      </c>
      <c r="Y246" s="435">
        <f>W246*X246</f>
        <v>78423.3</v>
      </c>
      <c r="Z246" s="433">
        <f>(Y246*(V246-L246*24))/V246</f>
        <v>78309.108366931396</v>
      </c>
      <c r="AA246" s="436">
        <f>(Z246/Y246)*100</f>
        <v>99.854390680998378</v>
      </c>
      <c r="AB246" s="59"/>
    </row>
    <row r="247" spans="1:44" s="51" customFormat="1" ht="30" customHeight="1">
      <c r="A247" s="573">
        <v>71</v>
      </c>
      <c r="B247" s="571" t="s">
        <v>210</v>
      </c>
      <c r="C247" s="569" t="s">
        <v>211</v>
      </c>
      <c r="D247" s="567">
        <v>240</v>
      </c>
      <c r="E247" s="578" t="s">
        <v>53</v>
      </c>
      <c r="F247" s="38" t="s">
        <v>54</v>
      </c>
      <c r="G247" s="427"/>
      <c r="H247" s="427"/>
      <c r="I247" s="143"/>
      <c r="J247" s="143"/>
      <c r="K247" s="143"/>
      <c r="L247" s="72">
        <f>IF(RIGHT(S247)="T",(+H247-G247),0)</f>
        <v>0</v>
      </c>
      <c r="M247" s="72">
        <f>IF(RIGHT(S247)="U",(+H247-G247),0)</f>
        <v>0</v>
      </c>
      <c r="N247" s="72">
        <f>IF(RIGHT(S247)="C",(+H247-G247),0)</f>
        <v>0</v>
      </c>
      <c r="O247" s="72">
        <f>IF(RIGHT(S247)="D",(+H247-G247),0)</f>
        <v>0</v>
      </c>
      <c r="P247" s="44"/>
      <c r="Q247" s="44"/>
      <c r="R247" s="44"/>
      <c r="S247" s="421" t="s">
        <v>142</v>
      </c>
      <c r="T247" s="753"/>
      <c r="U247" s="44"/>
      <c r="V247" s="109"/>
      <c r="W247" s="110"/>
      <c r="X247" s="567"/>
      <c r="Y247" s="111"/>
      <c r="Z247" s="109"/>
      <c r="AA247" s="112"/>
      <c r="AB247" s="185"/>
      <c r="AC247" s="186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</row>
    <row r="248" spans="1:44" s="69" customFormat="1" ht="30" customHeight="1" thickBot="1">
      <c r="A248" s="474"/>
      <c r="B248" s="175"/>
      <c r="C248" s="475" t="s">
        <v>58</v>
      </c>
      <c r="D248" s="175"/>
      <c r="E248" s="583"/>
      <c r="F248" s="176" t="s">
        <v>54</v>
      </c>
      <c r="G248" s="476"/>
      <c r="H248" s="476"/>
      <c r="I248" s="176" t="s">
        <v>54</v>
      </c>
      <c r="J248" s="176" t="s">
        <v>54</v>
      </c>
      <c r="K248" s="187"/>
      <c r="L248" s="177">
        <f>SUM(L247:L247)</f>
        <v>0</v>
      </c>
      <c r="M248" s="177">
        <f>SUM(M247:M247)</f>
        <v>0</v>
      </c>
      <c r="N248" s="177">
        <f>SUM(N247:N247)</f>
        <v>0</v>
      </c>
      <c r="O248" s="177">
        <f>SUM(O247:O247)</f>
        <v>0</v>
      </c>
      <c r="P248" s="176" t="s">
        <v>54</v>
      </c>
      <c r="Q248" s="176" t="s">
        <v>54</v>
      </c>
      <c r="R248" s="176" t="s">
        <v>54</v>
      </c>
      <c r="S248" s="477"/>
      <c r="T248" s="478"/>
      <c r="U248" s="175"/>
      <c r="V248" s="424">
        <f>$AB$15-((N248*24))</f>
        <v>744</v>
      </c>
      <c r="W248" s="464">
        <v>291</v>
      </c>
      <c r="X248" s="154">
        <v>240</v>
      </c>
      <c r="Y248" s="425">
        <f>W248*X248</f>
        <v>69840</v>
      </c>
      <c r="Z248" s="424">
        <f>(Y248*(V248-L248*24))/V248</f>
        <v>69840</v>
      </c>
      <c r="AA248" s="426">
        <f>(Z248/Y248)*100</f>
        <v>100</v>
      </c>
      <c r="AB248" s="59"/>
    </row>
    <row r="249" spans="1:44" s="51" customFormat="1" ht="30" customHeight="1" thickBot="1">
      <c r="A249" s="997">
        <v>72</v>
      </c>
      <c r="B249" s="989" t="s">
        <v>212</v>
      </c>
      <c r="C249" s="1013" t="s">
        <v>213</v>
      </c>
      <c r="D249" s="999">
        <v>72.599999999999994</v>
      </c>
      <c r="E249" s="983" t="s">
        <v>53</v>
      </c>
      <c r="F249" s="38" t="s">
        <v>54</v>
      </c>
      <c r="G249" s="427">
        <v>42224.578472222223</v>
      </c>
      <c r="H249" s="427">
        <v>42224.581944444442</v>
      </c>
      <c r="I249" s="143"/>
      <c r="J249" s="143"/>
      <c r="K249" s="143"/>
      <c r="L249" s="84">
        <f>IF(RIGHT(S249)="T",(+H249-G249),0)</f>
        <v>0</v>
      </c>
      <c r="M249" s="84">
        <f>IF(RIGHT(S249)="U",(+H249-G249),0)</f>
        <v>3.4722222189884633E-3</v>
      </c>
      <c r="N249" s="84">
        <f>IF(RIGHT(S249)="C",(+H249-G249),0)</f>
        <v>0</v>
      </c>
      <c r="O249" s="84">
        <f>IF(RIGHT(S249)="D",(+H249-G249),0)</f>
        <v>0</v>
      </c>
      <c r="P249" s="44"/>
      <c r="Q249" s="44"/>
      <c r="R249" s="44"/>
      <c r="S249" s="421" t="s">
        <v>78</v>
      </c>
      <c r="T249" s="805" t="s">
        <v>896</v>
      </c>
      <c r="U249" s="44"/>
      <c r="V249" s="109"/>
      <c r="W249" s="110"/>
      <c r="X249" s="567"/>
      <c r="Y249" s="111"/>
      <c r="Z249" s="109"/>
      <c r="AA249" s="112"/>
      <c r="AB249" s="185"/>
      <c r="AC249" s="186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0"/>
      <c r="AQ249" s="50"/>
      <c r="AR249" s="50"/>
    </row>
    <row r="250" spans="1:44" s="51" customFormat="1" ht="30" customHeight="1" thickBot="1">
      <c r="A250" s="1005"/>
      <c r="B250" s="990"/>
      <c r="C250" s="1081"/>
      <c r="D250" s="1017"/>
      <c r="E250" s="984"/>
      <c r="F250" s="77"/>
      <c r="G250" s="711">
        <v>42224.581944444442</v>
      </c>
      <c r="H250" s="711">
        <v>42224.783333333333</v>
      </c>
      <c r="I250" s="146"/>
      <c r="J250" s="146"/>
      <c r="K250" s="146"/>
      <c r="L250" s="78">
        <f>IF(RIGHT(S250)="T",(+H250-G250),0)</f>
        <v>0</v>
      </c>
      <c r="M250" s="78">
        <f>IF(RIGHT(S250)="U",(+H250-G250),0)</f>
        <v>0</v>
      </c>
      <c r="N250" s="78">
        <f>IF(RIGHT(S250)="C",(+H250-G250),0)</f>
        <v>0</v>
      </c>
      <c r="O250" s="78">
        <f>IF(RIGHT(S250)="D",(+H250-G250),0)</f>
        <v>0.20138888889050577</v>
      </c>
      <c r="P250" s="147"/>
      <c r="Q250" s="147"/>
      <c r="R250" s="147"/>
      <c r="S250" s="705" t="s">
        <v>142</v>
      </c>
      <c r="T250" s="805" t="s">
        <v>897</v>
      </c>
      <c r="U250" s="44"/>
      <c r="V250" s="109"/>
      <c r="W250" s="937"/>
      <c r="X250" s="911"/>
      <c r="Y250" s="111"/>
      <c r="Z250" s="109"/>
      <c r="AA250" s="112"/>
      <c r="AB250" s="185"/>
      <c r="AC250" s="186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</row>
    <row r="251" spans="1:44" s="51" customFormat="1" ht="30" customHeight="1">
      <c r="A251" s="998"/>
      <c r="B251" s="996"/>
      <c r="C251" s="1014"/>
      <c r="D251" s="1000"/>
      <c r="E251" s="993"/>
      <c r="F251" s="88" t="s">
        <v>54</v>
      </c>
      <c r="G251" s="427">
        <v>42240.40625</v>
      </c>
      <c r="H251" s="427">
        <v>42240.940972222219</v>
      </c>
      <c r="I251" s="40"/>
      <c r="J251" s="40"/>
      <c r="K251" s="40"/>
      <c r="L251" s="41">
        <f>IF(RIGHT(S251)="T",(+H251-G251),0)</f>
        <v>0</v>
      </c>
      <c r="M251" s="41">
        <f>IF(RIGHT(S251)="U",(+H251-G251),0)</f>
        <v>0</v>
      </c>
      <c r="N251" s="41">
        <f>IF(RIGHT(S251)="C",(+H251-G251),0)</f>
        <v>0</v>
      </c>
      <c r="O251" s="41">
        <f>IF(RIGHT(S251)="D",(+H251-G251),0)</f>
        <v>0.53472222221898846</v>
      </c>
      <c r="P251" s="42"/>
      <c r="Q251" s="42"/>
      <c r="R251" s="42"/>
      <c r="S251" s="421" t="s">
        <v>142</v>
      </c>
      <c r="T251" s="805" t="s">
        <v>860</v>
      </c>
      <c r="U251" s="44"/>
      <c r="V251" s="109"/>
      <c r="W251" s="868"/>
      <c r="X251" s="843"/>
      <c r="Y251" s="111"/>
      <c r="Z251" s="109"/>
      <c r="AA251" s="112"/>
      <c r="AB251" s="185"/>
      <c r="AC251" s="186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  <c r="AQ251" s="50"/>
      <c r="AR251" s="50"/>
    </row>
    <row r="252" spans="1:44" s="69" customFormat="1" ht="30" customHeight="1" thickBot="1">
      <c r="A252" s="429"/>
      <c r="B252" s="60"/>
      <c r="C252" s="430" t="s">
        <v>58</v>
      </c>
      <c r="D252" s="60"/>
      <c r="E252" s="61"/>
      <c r="F252" s="62" t="s">
        <v>54</v>
      </c>
      <c r="G252" s="431"/>
      <c r="H252" s="431"/>
      <c r="I252" s="62" t="s">
        <v>54</v>
      </c>
      <c r="J252" s="62" t="s">
        <v>54</v>
      </c>
      <c r="K252" s="170"/>
      <c r="L252" s="63">
        <f>SUM(L249:L251)</f>
        <v>0</v>
      </c>
      <c r="M252" s="63">
        <f>SUM(M249:M251)</f>
        <v>3.4722222189884633E-3</v>
      </c>
      <c r="N252" s="63">
        <f>SUM(N249:N251)</f>
        <v>0</v>
      </c>
      <c r="O252" s="63">
        <f>SUM(O249:O251)</f>
        <v>0.73611111110949423</v>
      </c>
      <c r="P252" s="62" t="s">
        <v>54</v>
      </c>
      <c r="Q252" s="62" t="s">
        <v>54</v>
      </c>
      <c r="R252" s="62" t="s">
        <v>54</v>
      </c>
      <c r="S252" s="471"/>
      <c r="T252" s="441"/>
      <c r="U252" s="60"/>
      <c r="V252" s="433">
        <f>$AB$15-((N252*24))</f>
        <v>744</v>
      </c>
      <c r="W252" s="434">
        <v>515</v>
      </c>
      <c r="X252" s="100">
        <v>72.599999999999994</v>
      </c>
      <c r="Y252" s="435">
        <f>W252*X252</f>
        <v>37389</v>
      </c>
      <c r="Z252" s="433">
        <f>(Y252*(V252-L252*24))/V252</f>
        <v>37389</v>
      </c>
      <c r="AA252" s="436">
        <f>(Z252/Y252)*100</f>
        <v>100</v>
      </c>
      <c r="AB252" s="59"/>
    </row>
    <row r="253" spans="1:44" s="59" customFormat="1" ht="30" customHeight="1">
      <c r="A253" s="1043">
        <v>73</v>
      </c>
      <c r="B253" s="1023" t="s">
        <v>214</v>
      </c>
      <c r="C253" s="1011" t="s">
        <v>215</v>
      </c>
      <c r="D253" s="999">
        <v>73.2</v>
      </c>
      <c r="E253" s="1001" t="s">
        <v>53</v>
      </c>
      <c r="F253" s="71" t="s">
        <v>54</v>
      </c>
      <c r="G253" s="427"/>
      <c r="H253" s="427"/>
      <c r="I253" s="71" t="s">
        <v>54</v>
      </c>
      <c r="J253" s="71" t="s">
        <v>54</v>
      </c>
      <c r="K253" s="83"/>
      <c r="L253" s="72">
        <f>IF(RIGHT(S253)="T",(+H253-G253),0)</f>
        <v>0</v>
      </c>
      <c r="M253" s="72">
        <f>IF(RIGHT(S253)="U",(+H253-G253),0)</f>
        <v>0</v>
      </c>
      <c r="N253" s="72">
        <f>IF(RIGHT(S253)="C",(+H253-G253),0)</f>
        <v>0</v>
      </c>
      <c r="O253" s="72">
        <f>IF(RIGHT(S253)="D",(+H253-G253),0)</f>
        <v>0</v>
      </c>
      <c r="P253" s="71" t="s">
        <v>54</v>
      </c>
      <c r="Q253" s="71" t="s">
        <v>54</v>
      </c>
      <c r="R253" s="71" t="s">
        <v>54</v>
      </c>
      <c r="S253" s="421"/>
      <c r="T253" s="753"/>
      <c r="U253" s="73"/>
      <c r="V253" s="85"/>
      <c r="W253" s="86"/>
      <c r="X253" s="86"/>
      <c r="Y253" s="86"/>
      <c r="Z253" s="86"/>
      <c r="AA253" s="87"/>
    </row>
    <row r="254" spans="1:44" s="59" customFormat="1" ht="30" customHeight="1">
      <c r="A254" s="1071"/>
      <c r="B254" s="1087"/>
      <c r="C254" s="1012"/>
      <c r="D254" s="1000"/>
      <c r="E254" s="1002"/>
      <c r="F254" s="88"/>
      <c r="G254" s="427"/>
      <c r="H254" s="427"/>
      <c r="I254" s="88"/>
      <c r="J254" s="88"/>
      <c r="K254" s="40"/>
      <c r="L254" s="78">
        <f>IF(RIGHT(S254)="T",(+H254-G254),0)</f>
        <v>0</v>
      </c>
      <c r="M254" s="78">
        <f>IF(RIGHT(S254)="U",(+H254-G254),0)</f>
        <v>0</v>
      </c>
      <c r="N254" s="78">
        <f>IF(RIGHT(S254)="C",(+H254-G254),0)</f>
        <v>0</v>
      </c>
      <c r="O254" s="78">
        <f>IF(RIGHT(S254)="D",(+H254-G254),0)</f>
        <v>0</v>
      </c>
      <c r="P254" s="88"/>
      <c r="Q254" s="88"/>
      <c r="R254" s="88"/>
      <c r="S254" s="421"/>
      <c r="T254" s="753"/>
      <c r="U254" s="89"/>
      <c r="V254" s="80"/>
      <c r="W254" s="81"/>
      <c r="X254" s="81"/>
      <c r="Y254" s="81"/>
      <c r="Z254" s="81"/>
      <c r="AA254" s="82"/>
    </row>
    <row r="255" spans="1:44" s="69" customFormat="1" ht="30" customHeight="1" thickBot="1">
      <c r="A255" s="429"/>
      <c r="B255" s="60"/>
      <c r="C255" s="430" t="s">
        <v>58</v>
      </c>
      <c r="D255" s="60"/>
      <c r="E255" s="61"/>
      <c r="F255" s="62" t="s">
        <v>54</v>
      </c>
      <c r="G255" s="431"/>
      <c r="H255" s="431"/>
      <c r="I255" s="62" t="s">
        <v>54</v>
      </c>
      <c r="J255" s="62" t="s">
        <v>54</v>
      </c>
      <c r="K255" s="170"/>
      <c r="L255" s="63">
        <f>SUM(L253:L254)</f>
        <v>0</v>
      </c>
      <c r="M255" s="63">
        <f t="shared" ref="M255:O255" si="248">SUM(M253:M254)</f>
        <v>0</v>
      </c>
      <c r="N255" s="63">
        <f t="shared" si="248"/>
        <v>0</v>
      </c>
      <c r="O255" s="63">
        <f t="shared" si="248"/>
        <v>0</v>
      </c>
      <c r="P255" s="62" t="s">
        <v>54</v>
      </c>
      <c r="Q255" s="62" t="s">
        <v>54</v>
      </c>
      <c r="R255" s="62" t="s">
        <v>54</v>
      </c>
      <c r="S255" s="471"/>
      <c r="T255" s="441"/>
      <c r="U255" s="60"/>
      <c r="V255" s="433">
        <f>$AB$15-((N255*24))</f>
        <v>744</v>
      </c>
      <c r="W255" s="434">
        <v>515</v>
      </c>
      <c r="X255" s="100">
        <v>73.2</v>
      </c>
      <c r="Y255" s="435">
        <f>W255*X255</f>
        <v>37698</v>
      </c>
      <c r="Z255" s="433">
        <f>(Y255*(V255-L255*24))/V255</f>
        <v>37698</v>
      </c>
      <c r="AA255" s="436">
        <f>(Z255/Y255)*100</f>
        <v>100</v>
      </c>
      <c r="AB255" s="59"/>
    </row>
    <row r="256" spans="1:44" s="59" customFormat="1" ht="30" customHeight="1">
      <c r="A256" s="1104">
        <v>74</v>
      </c>
      <c r="B256" s="1023" t="s">
        <v>216</v>
      </c>
      <c r="C256" s="1011" t="s">
        <v>217</v>
      </c>
      <c r="D256" s="1026">
        <v>385.69</v>
      </c>
      <c r="E256" s="1001" t="s">
        <v>53</v>
      </c>
      <c r="F256" s="71" t="s">
        <v>54</v>
      </c>
      <c r="G256" s="427">
        <v>42219.584722222222</v>
      </c>
      <c r="H256" s="427">
        <v>42219.815972222219</v>
      </c>
      <c r="I256" s="71" t="s">
        <v>54</v>
      </c>
      <c r="J256" s="71" t="s">
        <v>54</v>
      </c>
      <c r="K256" s="83"/>
      <c r="L256" s="72">
        <f>IF(RIGHT(S256)="T",(+H256-G256),0)</f>
        <v>0</v>
      </c>
      <c r="M256" s="72">
        <f>IF(RIGHT(S256)="U",(+H256-G256),0)</f>
        <v>0</v>
      </c>
      <c r="N256" s="72">
        <f>IF(RIGHT(S256)="C",(+H256-G256),0)</f>
        <v>0</v>
      </c>
      <c r="O256" s="72">
        <f>IF(RIGHT(S256)="D",(+H256-G256),0)</f>
        <v>0.23124999999708962</v>
      </c>
      <c r="P256" s="71" t="s">
        <v>54</v>
      </c>
      <c r="Q256" s="71" t="s">
        <v>54</v>
      </c>
      <c r="R256" s="71" t="s">
        <v>54</v>
      </c>
      <c r="S256" s="421" t="s">
        <v>142</v>
      </c>
      <c r="T256" s="805" t="s">
        <v>898</v>
      </c>
      <c r="U256" s="73"/>
      <c r="V256" s="74"/>
      <c r="W256" s="75"/>
      <c r="X256" s="75"/>
      <c r="Y256" s="75"/>
      <c r="Z256" s="75"/>
      <c r="AA256" s="76"/>
    </row>
    <row r="257" spans="1:44" s="59" customFormat="1" ht="30" customHeight="1">
      <c r="A257" s="1071"/>
      <c r="B257" s="1024"/>
      <c r="C257" s="1042"/>
      <c r="D257" s="1027"/>
      <c r="E257" s="1006"/>
      <c r="F257" s="52"/>
      <c r="G257" s="427"/>
      <c r="H257" s="427"/>
      <c r="I257" s="52"/>
      <c r="J257" s="52"/>
      <c r="K257" s="188"/>
      <c r="L257" s="78">
        <f t="shared" ref="L257" si="249">IF(RIGHT(S257)="T",(+H257-G257),0)</f>
        <v>0</v>
      </c>
      <c r="M257" s="78">
        <f t="shared" ref="M257" si="250">IF(RIGHT(S257)="U",(+H257-G257),0)</f>
        <v>0</v>
      </c>
      <c r="N257" s="78">
        <f t="shared" ref="N257" si="251">IF(RIGHT(S257)="C",(+H257-G257),0)</f>
        <v>0</v>
      </c>
      <c r="O257" s="78">
        <f t="shared" ref="O257" si="252">IF(RIGHT(S257)="D",(+H257-G257),0)</f>
        <v>0</v>
      </c>
      <c r="P257" s="52"/>
      <c r="Q257" s="52"/>
      <c r="R257" s="52"/>
      <c r="S257" s="421"/>
      <c r="T257" s="753"/>
      <c r="U257" s="55"/>
      <c r="V257" s="80"/>
      <c r="W257" s="81"/>
      <c r="X257" s="81"/>
      <c r="Y257" s="81"/>
      <c r="Z257" s="81"/>
      <c r="AA257" s="82"/>
    </row>
    <row r="258" spans="1:44" s="69" customFormat="1" ht="30" customHeight="1" thickBot="1">
      <c r="A258" s="429"/>
      <c r="B258" s="60"/>
      <c r="C258" s="430" t="s">
        <v>58</v>
      </c>
      <c r="D258" s="60"/>
      <c r="E258" s="140"/>
      <c r="F258" s="62" t="s">
        <v>54</v>
      </c>
      <c r="G258" s="431"/>
      <c r="H258" s="431"/>
      <c r="I258" s="62" t="s">
        <v>54</v>
      </c>
      <c r="J258" s="62" t="s">
        <v>54</v>
      </c>
      <c r="K258" s="170"/>
      <c r="L258" s="63">
        <f>SUM(L256:L257)</f>
        <v>0</v>
      </c>
      <c r="M258" s="63">
        <f>SUM(M256:M257)</f>
        <v>0</v>
      </c>
      <c r="N258" s="63">
        <f>SUM(N256:N257)</f>
        <v>0</v>
      </c>
      <c r="O258" s="63">
        <f>SUM(O256:O257)</f>
        <v>0.23124999999708962</v>
      </c>
      <c r="P258" s="62" t="s">
        <v>54</v>
      </c>
      <c r="Q258" s="62" t="s">
        <v>54</v>
      </c>
      <c r="R258" s="62" t="s">
        <v>54</v>
      </c>
      <c r="S258" s="471"/>
      <c r="T258" s="441"/>
      <c r="U258" s="60"/>
      <c r="V258" s="433">
        <f>$AB$15-((N258*24))</f>
        <v>744</v>
      </c>
      <c r="W258" s="434">
        <v>342</v>
      </c>
      <c r="X258" s="100">
        <v>385.69</v>
      </c>
      <c r="Y258" s="435">
        <f>W258*X258</f>
        <v>131905.98000000001</v>
      </c>
      <c r="Z258" s="433">
        <f>(Y258*(V258-L258*24))/V258</f>
        <v>131905.98000000001</v>
      </c>
      <c r="AA258" s="436">
        <f>(Z258/Y258)*100</f>
        <v>100</v>
      </c>
      <c r="AB258" s="59"/>
    </row>
    <row r="259" spans="1:44" s="59" customFormat="1" ht="30" customHeight="1">
      <c r="A259" s="1043">
        <v>75</v>
      </c>
      <c r="B259" s="1023" t="s">
        <v>219</v>
      </c>
      <c r="C259" s="1011" t="s">
        <v>220</v>
      </c>
      <c r="D259" s="1026">
        <v>370.77199999999999</v>
      </c>
      <c r="E259" s="983" t="s">
        <v>53</v>
      </c>
      <c r="F259" s="71" t="s">
        <v>54</v>
      </c>
      <c r="G259" s="427">
        <v>42217.634722222225</v>
      </c>
      <c r="H259" s="427">
        <v>42217.745138888888</v>
      </c>
      <c r="I259" s="71" t="s">
        <v>54</v>
      </c>
      <c r="J259" s="71" t="s">
        <v>54</v>
      </c>
      <c r="K259" s="83"/>
      <c r="L259" s="84">
        <f>IF(RIGHT(S259)="T",(+H259-G259),0)</f>
        <v>0.11041666666278616</v>
      </c>
      <c r="M259" s="84">
        <f>IF(RIGHT(S259)="U",(+H259-G259),0)</f>
        <v>0</v>
      </c>
      <c r="N259" s="84">
        <f>IF(RIGHT(S259)="C",(+H259-G259),0)</f>
        <v>0</v>
      </c>
      <c r="O259" s="84">
        <f>IF(RIGHT(S259)="D",(+H259-G259),0)</f>
        <v>0</v>
      </c>
      <c r="P259" s="71" t="s">
        <v>54</v>
      </c>
      <c r="Q259" s="71" t="s">
        <v>54</v>
      </c>
      <c r="R259" s="71" t="s">
        <v>54</v>
      </c>
      <c r="S259" s="421" t="s">
        <v>104</v>
      </c>
      <c r="T259" s="805" t="s">
        <v>899</v>
      </c>
      <c r="U259" s="73"/>
      <c r="V259" s="74"/>
      <c r="W259" s="75"/>
      <c r="X259" s="75"/>
      <c r="Y259" s="75"/>
      <c r="Z259" s="75"/>
      <c r="AA259" s="76"/>
    </row>
    <row r="260" spans="1:44" s="59" customFormat="1" ht="30" customHeight="1">
      <c r="A260" s="1041"/>
      <c r="B260" s="1024"/>
      <c r="C260" s="1042"/>
      <c r="D260" s="1027"/>
      <c r="E260" s="984"/>
      <c r="F260" s="52"/>
      <c r="G260" s="427">
        <v>42230.518750000003</v>
      </c>
      <c r="H260" s="427">
        <v>42230.678472222222</v>
      </c>
      <c r="I260" s="52"/>
      <c r="J260" s="52"/>
      <c r="K260" s="188"/>
      <c r="L260" s="78">
        <f t="shared" ref="L260" si="253">IF(RIGHT(S260)="T",(+H260-G260),0)</f>
        <v>0.15972222221898846</v>
      </c>
      <c r="M260" s="78">
        <f t="shared" ref="M260" si="254">IF(RIGHT(S260)="U",(+H260-G260),0)</f>
        <v>0</v>
      </c>
      <c r="N260" s="78">
        <f t="shared" ref="N260" si="255">IF(RIGHT(S260)="C",(+H260-G260),0)</f>
        <v>0</v>
      </c>
      <c r="O260" s="78">
        <f t="shared" ref="O260" si="256">IF(RIGHT(S260)="D",(+H260-G260),0)</f>
        <v>0</v>
      </c>
      <c r="P260" s="52"/>
      <c r="Q260" s="52"/>
      <c r="R260" s="52"/>
      <c r="S260" s="421" t="s">
        <v>129</v>
      </c>
      <c r="T260" s="805" t="s">
        <v>900</v>
      </c>
      <c r="U260" s="55"/>
      <c r="V260" s="80"/>
      <c r="W260" s="81"/>
      <c r="X260" s="81"/>
      <c r="Y260" s="81"/>
      <c r="Z260" s="81"/>
      <c r="AA260" s="82"/>
    </row>
    <row r="261" spans="1:44" s="59" customFormat="1" ht="30" customHeight="1">
      <c r="A261" s="1071"/>
      <c r="B261" s="1087"/>
      <c r="C261" s="1012"/>
      <c r="D261" s="1159"/>
      <c r="E261" s="993"/>
      <c r="F261" s="88"/>
      <c r="G261" s="427">
        <v>42243.570138888892</v>
      </c>
      <c r="H261" s="427">
        <v>42243.74722222222</v>
      </c>
      <c r="I261" s="52"/>
      <c r="J261" s="52"/>
      <c r="K261" s="188"/>
      <c r="L261" s="78">
        <f t="shared" ref="L261" si="257">IF(RIGHT(S261)="T",(+H261-G261),0)</f>
        <v>0.17708333332848269</v>
      </c>
      <c r="M261" s="78">
        <f t="shared" ref="M261" si="258">IF(RIGHT(S261)="U",(+H261-G261),0)</f>
        <v>0</v>
      </c>
      <c r="N261" s="78">
        <f t="shared" ref="N261" si="259">IF(RIGHT(S261)="C",(+H261-G261),0)</f>
        <v>0</v>
      </c>
      <c r="O261" s="78">
        <f t="shared" ref="O261" si="260">IF(RIGHT(S261)="D",(+H261-G261),0)</f>
        <v>0</v>
      </c>
      <c r="P261" s="52"/>
      <c r="Q261" s="52"/>
      <c r="R261" s="52"/>
      <c r="S261" s="421" t="s">
        <v>129</v>
      </c>
      <c r="T261" s="805" t="s">
        <v>901</v>
      </c>
      <c r="U261" s="55"/>
      <c r="V261" s="80"/>
      <c r="W261" s="81"/>
      <c r="X261" s="81"/>
      <c r="Y261" s="81"/>
      <c r="Z261" s="81"/>
      <c r="AA261" s="82"/>
    </row>
    <row r="262" spans="1:44" s="69" customFormat="1" ht="30" customHeight="1" thickBot="1">
      <c r="A262" s="429"/>
      <c r="B262" s="60"/>
      <c r="C262" s="430" t="s">
        <v>58</v>
      </c>
      <c r="D262" s="60"/>
      <c r="E262" s="61"/>
      <c r="F262" s="62" t="s">
        <v>54</v>
      </c>
      <c r="G262" s="431"/>
      <c r="H262" s="431"/>
      <c r="I262" s="62" t="s">
        <v>54</v>
      </c>
      <c r="J262" s="62" t="s">
        <v>54</v>
      </c>
      <c r="K262" s="170"/>
      <c r="L262" s="63">
        <f>SUM(L259:L261)</f>
        <v>0.44722222221025731</v>
      </c>
      <c r="M262" s="63">
        <f>SUM(M259:M261)</f>
        <v>0</v>
      </c>
      <c r="N262" s="63">
        <f>SUM(N259:N261)</f>
        <v>0</v>
      </c>
      <c r="O262" s="63">
        <f>SUM(O259:O261)</f>
        <v>0</v>
      </c>
      <c r="P262" s="62" t="s">
        <v>54</v>
      </c>
      <c r="Q262" s="62" t="s">
        <v>54</v>
      </c>
      <c r="R262" s="62" t="s">
        <v>54</v>
      </c>
      <c r="S262" s="471"/>
      <c r="T262" s="441"/>
      <c r="U262" s="60"/>
      <c r="V262" s="433">
        <f>$AB$15-((N262*24))</f>
        <v>744</v>
      </c>
      <c r="W262" s="434">
        <v>361</v>
      </c>
      <c r="X262" s="100">
        <v>370.77199999999999</v>
      </c>
      <c r="Y262" s="435">
        <f>W262*X262</f>
        <v>133848.69200000001</v>
      </c>
      <c r="Z262" s="433">
        <f>(Y262*(V262-L262*24))/V262</f>
        <v>131917.72072657497</v>
      </c>
      <c r="AA262" s="436">
        <f>(Z262/Y262)*100</f>
        <v>98.557347670289502</v>
      </c>
      <c r="AB262" s="59"/>
    </row>
    <row r="263" spans="1:44" s="59" customFormat="1" ht="30" customHeight="1">
      <c r="A263" s="1043">
        <v>76</v>
      </c>
      <c r="B263" s="1023" t="s">
        <v>221</v>
      </c>
      <c r="C263" s="1011" t="s">
        <v>222</v>
      </c>
      <c r="D263" s="999">
        <v>370.77199999999999</v>
      </c>
      <c r="E263" s="1001" t="s">
        <v>53</v>
      </c>
      <c r="F263" s="71" t="s">
        <v>54</v>
      </c>
      <c r="G263" s="427"/>
      <c r="H263" s="427"/>
      <c r="I263" s="71" t="s">
        <v>54</v>
      </c>
      <c r="J263" s="71" t="s">
        <v>54</v>
      </c>
      <c r="K263" s="71" t="s">
        <v>54</v>
      </c>
      <c r="L263" s="84">
        <f>IF(RIGHT(S263)="T",(+H263-G263),0)</f>
        <v>0</v>
      </c>
      <c r="M263" s="84">
        <f>IF(RIGHT(S263)="U",(+H263-G263),0)</f>
        <v>0</v>
      </c>
      <c r="N263" s="84">
        <f>IF(RIGHT(S263)="C",(+H263-G263),0)</f>
        <v>0</v>
      </c>
      <c r="O263" s="84">
        <f>IF(RIGHT(S263)="D",(+H263-G263),0)</f>
        <v>0</v>
      </c>
      <c r="P263" s="71" t="s">
        <v>54</v>
      </c>
      <c r="Q263" s="71" t="s">
        <v>54</v>
      </c>
      <c r="R263" s="71" t="s">
        <v>54</v>
      </c>
      <c r="S263" s="421"/>
      <c r="T263" s="753"/>
      <c r="U263" s="73"/>
      <c r="V263" s="85"/>
      <c r="W263" s="86"/>
      <c r="X263" s="86"/>
      <c r="Y263" s="86"/>
      <c r="Z263" s="86"/>
      <c r="AA263" s="87"/>
    </row>
    <row r="264" spans="1:44" s="59" customFormat="1" ht="30" customHeight="1">
      <c r="A264" s="1041"/>
      <c r="B264" s="1024"/>
      <c r="C264" s="1042"/>
      <c r="D264" s="1017"/>
      <c r="E264" s="1006"/>
      <c r="F264" s="88"/>
      <c r="G264" s="427"/>
      <c r="H264" s="427"/>
      <c r="I264" s="88"/>
      <c r="J264" s="88"/>
      <c r="K264" s="88"/>
      <c r="L264" s="78">
        <f t="shared" ref="L264" si="261">IF(RIGHT(S264)="T",(+H264-G264),0)</f>
        <v>0</v>
      </c>
      <c r="M264" s="78">
        <f t="shared" ref="M264" si="262">IF(RIGHT(S264)="U",(+H264-G264),0)</f>
        <v>0</v>
      </c>
      <c r="N264" s="78">
        <f t="shared" ref="N264" si="263">IF(RIGHT(S264)="C",(+H264-G264),0)</f>
        <v>0</v>
      </c>
      <c r="O264" s="78">
        <f t="shared" ref="O264" si="264">IF(RIGHT(S264)="D",(+H264-G264),0)</f>
        <v>0</v>
      </c>
      <c r="P264" s="88"/>
      <c r="Q264" s="88"/>
      <c r="R264" s="88"/>
      <c r="S264" s="421"/>
      <c r="T264" s="753"/>
      <c r="U264" s="89"/>
      <c r="V264" s="80"/>
      <c r="W264" s="81"/>
      <c r="X264" s="81"/>
      <c r="Y264" s="81"/>
      <c r="Z264" s="81"/>
      <c r="AA264" s="82"/>
    </row>
    <row r="265" spans="1:44" s="69" customFormat="1" ht="30" customHeight="1" thickBot="1">
      <c r="A265" s="429"/>
      <c r="B265" s="60"/>
      <c r="C265" s="430" t="s">
        <v>58</v>
      </c>
      <c r="D265" s="60"/>
      <c r="E265" s="61"/>
      <c r="F265" s="62" t="s">
        <v>54</v>
      </c>
      <c r="G265" s="431"/>
      <c r="H265" s="431"/>
      <c r="I265" s="62" t="s">
        <v>54</v>
      </c>
      <c r="J265" s="62" t="s">
        <v>54</v>
      </c>
      <c r="K265" s="62" t="s">
        <v>54</v>
      </c>
      <c r="L265" s="63">
        <f>SUM(L263:L264)</f>
        <v>0</v>
      </c>
      <c r="M265" s="63">
        <f>SUM(M263:M264)</f>
        <v>0</v>
      </c>
      <c r="N265" s="63">
        <f>SUM(N263:N264)</f>
        <v>0</v>
      </c>
      <c r="O265" s="63">
        <f>SUM(O263:O264)</f>
        <v>0</v>
      </c>
      <c r="P265" s="62" t="s">
        <v>54</v>
      </c>
      <c r="Q265" s="62" t="s">
        <v>54</v>
      </c>
      <c r="R265" s="62" t="s">
        <v>54</v>
      </c>
      <c r="S265" s="471"/>
      <c r="T265" s="441"/>
      <c r="U265" s="60"/>
      <c r="V265" s="433">
        <f>$AB$15-((N265*24))</f>
        <v>744</v>
      </c>
      <c r="W265" s="434">
        <v>361</v>
      </c>
      <c r="X265" s="100">
        <v>370.77199999999999</v>
      </c>
      <c r="Y265" s="435">
        <f>W265*X265</f>
        <v>133848.69200000001</v>
      </c>
      <c r="Z265" s="433">
        <f>(Y265*(V265-L265*24))/V265</f>
        <v>133848.69200000001</v>
      </c>
      <c r="AA265" s="436">
        <f>(Z265/Y265)*100</f>
        <v>100</v>
      </c>
      <c r="AB265" s="59"/>
    </row>
    <row r="266" spans="1:44" s="59" customFormat="1" ht="30" customHeight="1" thickBot="1">
      <c r="A266" s="1043">
        <v>77</v>
      </c>
      <c r="B266" s="1023" t="s">
        <v>223</v>
      </c>
      <c r="C266" s="1011" t="s">
        <v>224</v>
      </c>
      <c r="D266" s="999">
        <v>107.07899999999999</v>
      </c>
      <c r="E266" s="1001" t="s">
        <v>53</v>
      </c>
      <c r="F266" s="71" t="s">
        <v>54</v>
      </c>
      <c r="G266" s="427"/>
      <c r="H266" s="427"/>
      <c r="I266" s="38" t="s">
        <v>54</v>
      </c>
      <c r="J266" s="38" t="s">
        <v>54</v>
      </c>
      <c r="K266" s="38" t="s">
        <v>54</v>
      </c>
      <c r="L266" s="84">
        <f>IF(RIGHT(S266)="T",(+H266-G266),0)</f>
        <v>0</v>
      </c>
      <c r="M266" s="84">
        <f>IF(RIGHT(S266)="U",(+H266-G266),0)</f>
        <v>0</v>
      </c>
      <c r="N266" s="84">
        <f>IF(RIGHT(S266)="C",(+H266-G266),0)</f>
        <v>0</v>
      </c>
      <c r="O266" s="84">
        <f>IF(RIGHT(S266)="D",(+H266-G266),0)</f>
        <v>0</v>
      </c>
      <c r="P266" s="38" t="s">
        <v>54</v>
      </c>
      <c r="Q266" s="38" t="s">
        <v>54</v>
      </c>
      <c r="R266" s="38" t="s">
        <v>54</v>
      </c>
      <c r="S266" s="421"/>
      <c r="T266" s="753"/>
      <c r="U266" s="201"/>
      <c r="V266" s="74"/>
      <c r="W266" s="213"/>
      <c r="X266" s="213"/>
      <c r="Y266" s="213"/>
      <c r="Z266" s="213"/>
      <c r="AA266" s="214"/>
    </row>
    <row r="267" spans="1:44" s="59" customFormat="1" ht="30" customHeight="1" thickBot="1">
      <c r="A267" s="1071"/>
      <c r="B267" s="1087"/>
      <c r="C267" s="1012"/>
      <c r="D267" s="1000"/>
      <c r="E267" s="1002"/>
      <c r="F267" s="71" t="s">
        <v>54</v>
      </c>
      <c r="G267" s="427"/>
      <c r="H267" s="701"/>
      <c r="I267" s="77" t="s">
        <v>54</v>
      </c>
      <c r="J267" s="77" t="s">
        <v>54</v>
      </c>
      <c r="K267" s="77" t="s">
        <v>54</v>
      </c>
      <c r="L267" s="78">
        <f t="shared" ref="L267:L268" si="265">IF(RIGHT(S267)="T",(+H267-G267),0)</f>
        <v>0</v>
      </c>
      <c r="M267" s="78">
        <f t="shared" ref="M267:M268" si="266">IF(RIGHT(S267)="U",(+H267-G267),0)</f>
        <v>0</v>
      </c>
      <c r="N267" s="78">
        <f t="shared" ref="N267:N268" si="267">IF(RIGHT(S267)="C",(+H267-G267),0)</f>
        <v>0</v>
      </c>
      <c r="O267" s="78">
        <f t="shared" ref="O267:O268" si="268">IF(RIGHT(S267)="D",(+H267-G267),0)</f>
        <v>0</v>
      </c>
      <c r="P267" s="77" t="s">
        <v>54</v>
      </c>
      <c r="Q267" s="77" t="s">
        <v>54</v>
      </c>
      <c r="R267" s="77" t="s">
        <v>54</v>
      </c>
      <c r="S267" s="708"/>
      <c r="T267" s="766"/>
      <c r="U267" s="79"/>
      <c r="V267" s="714"/>
      <c r="W267" s="782"/>
      <c r="X267" s="782"/>
      <c r="Y267" s="782"/>
      <c r="Z267" s="782"/>
      <c r="AA267" s="782"/>
    </row>
    <row r="268" spans="1:44" s="59" customFormat="1" ht="30" customHeight="1">
      <c r="A268" s="857"/>
      <c r="B268" s="855"/>
      <c r="C268" s="853"/>
      <c r="D268" s="851"/>
      <c r="E268" s="862"/>
      <c r="F268" s="71" t="s">
        <v>54</v>
      </c>
      <c r="G268" s="427"/>
      <c r="H268" s="427"/>
      <c r="I268" s="52" t="s">
        <v>54</v>
      </c>
      <c r="J268" s="52" t="s">
        <v>54</v>
      </c>
      <c r="K268" s="52" t="s">
        <v>54</v>
      </c>
      <c r="L268" s="41">
        <f t="shared" si="265"/>
        <v>0</v>
      </c>
      <c r="M268" s="41">
        <f t="shared" si="266"/>
        <v>0</v>
      </c>
      <c r="N268" s="41">
        <f t="shared" si="267"/>
        <v>0</v>
      </c>
      <c r="O268" s="41">
        <f t="shared" si="268"/>
        <v>0</v>
      </c>
      <c r="P268" s="52" t="s">
        <v>54</v>
      </c>
      <c r="Q268" s="52" t="s">
        <v>54</v>
      </c>
      <c r="R268" s="52" t="s">
        <v>54</v>
      </c>
      <c r="S268" s="421"/>
      <c r="T268" s="753"/>
      <c r="U268" s="55"/>
      <c r="V268" s="56"/>
      <c r="W268" s="878"/>
      <c r="X268" s="878"/>
      <c r="Y268" s="878"/>
      <c r="Z268" s="878"/>
      <c r="AA268" s="879"/>
    </row>
    <row r="269" spans="1:44" s="69" customFormat="1" ht="30" customHeight="1" thickBot="1">
      <c r="A269" s="429"/>
      <c r="B269" s="60"/>
      <c r="C269" s="430" t="s">
        <v>58</v>
      </c>
      <c r="D269" s="60"/>
      <c r="E269" s="61"/>
      <c r="F269" s="62" t="s">
        <v>54</v>
      </c>
      <c r="G269" s="431"/>
      <c r="H269" s="431"/>
      <c r="I269" s="62" t="s">
        <v>54</v>
      </c>
      <c r="J269" s="62" t="s">
        <v>54</v>
      </c>
      <c r="K269" s="62" t="s">
        <v>54</v>
      </c>
      <c r="L269" s="63">
        <f>SUM(L266:L268)</f>
        <v>0</v>
      </c>
      <c r="M269" s="63">
        <f>SUM(M266:M268)</f>
        <v>0</v>
      </c>
      <c r="N269" s="63">
        <f>SUM(N266:N268)</f>
        <v>0</v>
      </c>
      <c r="O269" s="63">
        <f>SUM(O266:O268)</f>
        <v>0</v>
      </c>
      <c r="P269" s="62" t="s">
        <v>54</v>
      </c>
      <c r="Q269" s="62" t="s">
        <v>54</v>
      </c>
      <c r="R269" s="62" t="s">
        <v>54</v>
      </c>
      <c r="S269" s="471"/>
      <c r="T269" s="441"/>
      <c r="U269" s="60"/>
      <c r="V269" s="433">
        <f>$AB$15-((N269*24))</f>
        <v>744</v>
      </c>
      <c r="W269" s="434">
        <v>515</v>
      </c>
      <c r="X269" s="100">
        <v>107.07899999999999</v>
      </c>
      <c r="Y269" s="435">
        <f>W269*X269</f>
        <v>55145.684999999998</v>
      </c>
      <c r="Z269" s="433">
        <f>(Y269*(V269-L269*24))/V269</f>
        <v>55145.684999999998</v>
      </c>
      <c r="AA269" s="436">
        <f>(Z269/Y269)*100</f>
        <v>100</v>
      </c>
      <c r="AB269" s="59"/>
    </row>
    <row r="270" spans="1:44" s="51" customFormat="1" ht="30" customHeight="1">
      <c r="A270" s="997">
        <v>78</v>
      </c>
      <c r="B270" s="989" t="s">
        <v>225</v>
      </c>
      <c r="C270" s="1013" t="s">
        <v>226</v>
      </c>
      <c r="D270" s="999">
        <v>107.1</v>
      </c>
      <c r="E270" s="1001" t="s">
        <v>53</v>
      </c>
      <c r="F270" s="71" t="s">
        <v>54</v>
      </c>
      <c r="G270" s="427"/>
      <c r="H270" s="427"/>
      <c r="I270" s="83"/>
      <c r="J270" s="83"/>
      <c r="K270" s="83"/>
      <c r="L270" s="72">
        <f>IF(RIGHT(S270)="T",(+H270-G270),0)</f>
        <v>0</v>
      </c>
      <c r="M270" s="72">
        <f>IF(RIGHT(S270)="U",(+H270-G270),0)</f>
        <v>0</v>
      </c>
      <c r="N270" s="72">
        <f>IF(RIGHT(S270)="C",(+H270-G270),0)</f>
        <v>0</v>
      </c>
      <c r="O270" s="72">
        <f>IF(RIGHT(S270)="D",(+H270-G270),0)</f>
        <v>0</v>
      </c>
      <c r="P270" s="94"/>
      <c r="Q270" s="94"/>
      <c r="R270" s="94"/>
      <c r="S270" s="421"/>
      <c r="T270" s="753"/>
      <c r="U270" s="94"/>
      <c r="V270" s="96"/>
      <c r="W270" s="189"/>
      <c r="X270" s="189"/>
      <c r="Y270" s="189"/>
      <c r="Z270" s="189"/>
      <c r="AA270" s="190"/>
      <c r="AB270" s="185"/>
      <c r="AC270" s="186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</row>
    <row r="271" spans="1:44" s="51" customFormat="1" ht="30" customHeight="1">
      <c r="A271" s="1005"/>
      <c r="B271" s="990"/>
      <c r="C271" s="1081"/>
      <c r="D271" s="1017"/>
      <c r="E271" s="1006"/>
      <c r="F271" s="88"/>
      <c r="G271" s="427"/>
      <c r="H271" s="427"/>
      <c r="I271" s="40"/>
      <c r="J271" s="40"/>
      <c r="K271" s="40"/>
      <c r="L271" s="41">
        <f t="shared" ref="L271" si="269">IF(RIGHT(S271)="T",(+H271-G271),0)</f>
        <v>0</v>
      </c>
      <c r="M271" s="41">
        <f t="shared" ref="M271" si="270">IF(RIGHT(S271)="U",(+H271-G271),0)</f>
        <v>0</v>
      </c>
      <c r="N271" s="41">
        <f t="shared" ref="N271" si="271">IF(RIGHT(S271)="C",(+H271-G271),0)</f>
        <v>0</v>
      </c>
      <c r="O271" s="41">
        <f t="shared" ref="O271" si="272">IF(RIGHT(S271)="D",(+H271-G271),0)</f>
        <v>0</v>
      </c>
      <c r="P271" s="42"/>
      <c r="Q271" s="42"/>
      <c r="R271" s="42"/>
      <c r="S271" s="421"/>
      <c r="T271" s="753"/>
      <c r="U271" s="42"/>
      <c r="V271" s="131"/>
      <c r="W271" s="355"/>
      <c r="X271" s="355"/>
      <c r="Y271" s="355"/>
      <c r="Z271" s="355"/>
      <c r="AA271" s="356"/>
      <c r="AB271" s="185"/>
      <c r="AC271" s="186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</row>
    <row r="272" spans="1:44" s="69" customFormat="1" ht="30" customHeight="1" thickBot="1">
      <c r="A272" s="429"/>
      <c r="B272" s="60"/>
      <c r="C272" s="430" t="s">
        <v>58</v>
      </c>
      <c r="D272" s="60"/>
      <c r="E272" s="61"/>
      <c r="F272" s="62" t="s">
        <v>54</v>
      </c>
      <c r="G272" s="431"/>
      <c r="H272" s="431"/>
      <c r="I272" s="62" t="s">
        <v>54</v>
      </c>
      <c r="J272" s="62" t="s">
        <v>54</v>
      </c>
      <c r="K272" s="62" t="s">
        <v>54</v>
      </c>
      <c r="L272" s="63">
        <f>SUM(L270:L271)</f>
        <v>0</v>
      </c>
      <c r="M272" s="63">
        <f>SUM(M270:M271)</f>
        <v>0</v>
      </c>
      <c r="N272" s="63">
        <f>SUM(N270:N271)</f>
        <v>0</v>
      </c>
      <c r="O272" s="63">
        <f>SUM(O270:O271)</f>
        <v>0</v>
      </c>
      <c r="P272" s="62" t="s">
        <v>54</v>
      </c>
      <c r="Q272" s="62" t="s">
        <v>54</v>
      </c>
      <c r="R272" s="62" t="s">
        <v>54</v>
      </c>
      <c r="S272" s="471"/>
      <c r="T272" s="441"/>
      <c r="U272" s="60"/>
      <c r="V272" s="433">
        <f>$AB$15-((N272*24))</f>
        <v>744</v>
      </c>
      <c r="W272" s="434">
        <v>515</v>
      </c>
      <c r="X272" s="100">
        <v>107.1</v>
      </c>
      <c r="Y272" s="435">
        <f>W272*X272</f>
        <v>55156.5</v>
      </c>
      <c r="Z272" s="433">
        <f>(Y272*(V272-L272*24))/V272</f>
        <v>55156.5</v>
      </c>
      <c r="AA272" s="436">
        <f>(Z272/Y272)*100</f>
        <v>100</v>
      </c>
      <c r="AB272" s="59"/>
    </row>
    <row r="273" spans="1:44" s="51" customFormat="1" ht="30" customHeight="1">
      <c r="A273" s="573">
        <v>79</v>
      </c>
      <c r="B273" s="571" t="s">
        <v>227</v>
      </c>
      <c r="C273" s="569" t="s">
        <v>228</v>
      </c>
      <c r="D273" s="567">
        <v>5.9219999999999997</v>
      </c>
      <c r="E273" s="578" t="s">
        <v>53</v>
      </c>
      <c r="F273" s="38" t="s">
        <v>54</v>
      </c>
      <c r="G273" s="53"/>
      <c r="H273" s="53"/>
      <c r="I273" s="143"/>
      <c r="J273" s="143"/>
      <c r="K273" s="143"/>
      <c r="L273" s="72">
        <f>IF(RIGHT(S273)="T",(+H273-G273),0)</f>
        <v>0</v>
      </c>
      <c r="M273" s="72">
        <f>IF(RIGHT(S273)="U",(+H273-G273),0)</f>
        <v>0</v>
      </c>
      <c r="N273" s="72">
        <f>IF(RIGHT(S273)="C",(+H273-G273),0)</f>
        <v>0</v>
      </c>
      <c r="O273" s="72">
        <f>IF(RIGHT(S273)="D",(+H273-G273),0)</f>
        <v>0</v>
      </c>
      <c r="P273" s="44"/>
      <c r="Q273" s="44"/>
      <c r="R273" s="44"/>
      <c r="S273" s="54"/>
      <c r="T273" s="398"/>
      <c r="U273" s="44"/>
      <c r="V273" s="109"/>
      <c r="W273" s="110"/>
      <c r="X273" s="567"/>
      <c r="Y273" s="111"/>
      <c r="Z273" s="109"/>
      <c r="AA273" s="112"/>
      <c r="AB273" s="185"/>
      <c r="AC273" s="186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</row>
    <row r="274" spans="1:44" s="69" customFormat="1" ht="30" customHeight="1" thickBot="1">
      <c r="A274" s="474"/>
      <c r="B274" s="175"/>
      <c r="C274" s="475" t="s">
        <v>58</v>
      </c>
      <c r="D274" s="175"/>
      <c r="E274" s="583"/>
      <c r="F274" s="176" t="s">
        <v>54</v>
      </c>
      <c r="G274" s="476"/>
      <c r="H274" s="476"/>
      <c r="I274" s="176" t="s">
        <v>54</v>
      </c>
      <c r="J274" s="176" t="s">
        <v>54</v>
      </c>
      <c r="K274" s="176" t="s">
        <v>54</v>
      </c>
      <c r="L274" s="177">
        <f>SUM(L273:L273)</f>
        <v>0</v>
      </c>
      <c r="M274" s="177">
        <f>SUM(M273:M273)</f>
        <v>0</v>
      </c>
      <c r="N274" s="177">
        <f>SUM(N273:N273)</f>
        <v>0</v>
      </c>
      <c r="O274" s="177">
        <f>SUM(O273:O273)</f>
        <v>0</v>
      </c>
      <c r="P274" s="176" t="s">
        <v>54</v>
      </c>
      <c r="Q274" s="176" t="s">
        <v>54</v>
      </c>
      <c r="R274" s="176" t="s">
        <v>54</v>
      </c>
      <c r="S274" s="477"/>
      <c r="T274" s="478"/>
      <c r="U274" s="175"/>
      <c r="V274" s="424">
        <f>$AB$15-((N274*24))</f>
        <v>744</v>
      </c>
      <c r="W274" s="464">
        <v>515</v>
      </c>
      <c r="X274" s="154">
        <v>5.9219999999999997</v>
      </c>
      <c r="Y274" s="425">
        <f>W274*X274</f>
        <v>3049.83</v>
      </c>
      <c r="Z274" s="424">
        <f>(Y274*(V274-L274*24))/V274</f>
        <v>3049.83</v>
      </c>
      <c r="AA274" s="426">
        <f>(Z274/Y274)*100</f>
        <v>100</v>
      </c>
      <c r="AB274" s="59"/>
    </row>
    <row r="275" spans="1:44" s="69" customFormat="1" ht="30" customHeight="1">
      <c r="A275" s="1018">
        <v>80</v>
      </c>
      <c r="B275" s="1160" t="s">
        <v>229</v>
      </c>
      <c r="C275" s="1013" t="s">
        <v>230</v>
      </c>
      <c r="D275" s="999">
        <v>5.86</v>
      </c>
      <c r="E275" s="983" t="s">
        <v>53</v>
      </c>
      <c r="F275" s="38" t="s">
        <v>54</v>
      </c>
      <c r="G275" s="427">
        <v>42226.729861111111</v>
      </c>
      <c r="H275" s="427">
        <v>42226.793055555558</v>
      </c>
      <c r="I275" s="143"/>
      <c r="J275" s="143"/>
      <c r="K275" s="143"/>
      <c r="L275" s="84">
        <f t="shared" ref="L275:L276" si="273">IF(RIGHT(S275)="T",(+H275-G275),0)</f>
        <v>0</v>
      </c>
      <c r="M275" s="84">
        <f t="shared" ref="M275:M276" si="274">IF(RIGHT(S275)="U",(+H275-G275),0)</f>
        <v>0</v>
      </c>
      <c r="N275" s="84">
        <f t="shared" ref="N275:N276" si="275">IF(RIGHT(S275)="C",(+H275-G275),0)</f>
        <v>0</v>
      </c>
      <c r="O275" s="84">
        <f t="shared" ref="O275:O276" si="276">IF(RIGHT(S275)="D",(+H275-G275),0)</f>
        <v>6.3194444446708076E-2</v>
      </c>
      <c r="P275" s="44"/>
      <c r="Q275" s="44"/>
      <c r="R275" s="44"/>
      <c r="S275" s="421" t="s">
        <v>73</v>
      </c>
      <c r="T275" s="805" t="s">
        <v>902</v>
      </c>
      <c r="U275" s="44"/>
      <c r="V275" s="109"/>
      <c r="W275" s="937"/>
      <c r="X275" s="911"/>
      <c r="Y275" s="111"/>
      <c r="Z275" s="109"/>
      <c r="AA275" s="112"/>
      <c r="AB275" s="59"/>
    </row>
    <row r="276" spans="1:44" s="69" customFormat="1" ht="30" customHeight="1">
      <c r="A276" s="1019"/>
      <c r="B276" s="1161"/>
      <c r="C276" s="1014"/>
      <c r="D276" s="1000"/>
      <c r="E276" s="993"/>
      <c r="F276" s="77" t="s">
        <v>54</v>
      </c>
      <c r="G276" s="427">
        <v>42235.379166666666</v>
      </c>
      <c r="H276" s="427">
        <v>42235.677083333336</v>
      </c>
      <c r="I276" s="146"/>
      <c r="J276" s="146"/>
      <c r="K276" s="146"/>
      <c r="L276" s="78">
        <f t="shared" si="273"/>
        <v>0</v>
      </c>
      <c r="M276" s="78">
        <f t="shared" si="274"/>
        <v>0</v>
      </c>
      <c r="N276" s="78">
        <f t="shared" si="275"/>
        <v>0</v>
      </c>
      <c r="O276" s="78">
        <f t="shared" si="276"/>
        <v>0.29791666667006211</v>
      </c>
      <c r="P276" s="147"/>
      <c r="Q276" s="147"/>
      <c r="R276" s="147"/>
      <c r="S276" s="421" t="s">
        <v>73</v>
      </c>
      <c r="T276" s="805" t="s">
        <v>903</v>
      </c>
      <c r="U276" s="147"/>
      <c r="V276" s="148"/>
      <c r="W276" s="940"/>
      <c r="X276" s="933"/>
      <c r="Y276" s="150"/>
      <c r="Z276" s="148"/>
      <c r="AA276" s="251"/>
      <c r="AB276" s="59"/>
    </row>
    <row r="277" spans="1:44" s="51" customFormat="1" ht="30" customHeight="1" thickBot="1">
      <c r="A277" s="474"/>
      <c r="B277" s="175"/>
      <c r="C277" s="475" t="s">
        <v>58</v>
      </c>
      <c r="D277" s="175"/>
      <c r="E277" s="930"/>
      <c r="F277" s="176" t="s">
        <v>54</v>
      </c>
      <c r="G277" s="476"/>
      <c r="H277" s="476"/>
      <c r="I277" s="176" t="s">
        <v>54</v>
      </c>
      <c r="J277" s="176" t="s">
        <v>54</v>
      </c>
      <c r="K277" s="176" t="s">
        <v>54</v>
      </c>
      <c r="L277" s="177">
        <f>SUM(L275:L275)</f>
        <v>0</v>
      </c>
      <c r="M277" s="177">
        <f>SUM(M275:M275)</f>
        <v>0</v>
      </c>
      <c r="N277" s="177">
        <f>SUM(N275:N275)</f>
        <v>0</v>
      </c>
      <c r="O277" s="177">
        <f>SUM(O275:O276)</f>
        <v>0.36111111111677019</v>
      </c>
      <c r="P277" s="176" t="s">
        <v>54</v>
      </c>
      <c r="Q277" s="176" t="s">
        <v>54</v>
      </c>
      <c r="R277" s="176" t="s">
        <v>54</v>
      </c>
      <c r="S277" s="477"/>
      <c r="T277" s="478"/>
      <c r="U277" s="175"/>
      <c r="V277" s="424">
        <f>$AB$15-((N277*24))</f>
        <v>744</v>
      </c>
      <c r="W277" s="464">
        <v>515</v>
      </c>
      <c r="X277" s="931">
        <v>5.86</v>
      </c>
      <c r="Y277" s="425">
        <f>W277*X277</f>
        <v>3017.9</v>
      </c>
      <c r="Z277" s="424">
        <f>(Y277*(V277-L277*24))/V277</f>
        <v>3017.9</v>
      </c>
      <c r="AA277" s="426">
        <f>(Z277/Y277)*100</f>
        <v>100</v>
      </c>
      <c r="AB277" s="185"/>
      <c r="AC277" s="186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</row>
    <row r="278" spans="1:44" s="59" customFormat="1" ht="30" customHeight="1">
      <c r="A278" s="1043">
        <v>81</v>
      </c>
      <c r="B278" s="1023" t="s">
        <v>231</v>
      </c>
      <c r="C278" s="1011" t="s">
        <v>232</v>
      </c>
      <c r="D278" s="1155">
        <v>179.71100000000001</v>
      </c>
      <c r="E278" s="1001" t="s">
        <v>53</v>
      </c>
      <c r="F278" s="71" t="s">
        <v>54</v>
      </c>
      <c r="G278" s="427"/>
      <c r="H278" s="427"/>
      <c r="I278" s="71" t="s">
        <v>54</v>
      </c>
      <c r="J278" s="71" t="s">
        <v>54</v>
      </c>
      <c r="K278" s="71" t="s">
        <v>54</v>
      </c>
      <c r="L278" s="72">
        <f>IF(RIGHT(S278)="T",(+H278-G278),0)</f>
        <v>0</v>
      </c>
      <c r="M278" s="72">
        <f>IF(RIGHT(S278)="U",(+H278-G278),0)</f>
        <v>0</v>
      </c>
      <c r="N278" s="72">
        <f>IF(RIGHT(S278)="C",(+H278-G278),0)</f>
        <v>0</v>
      </c>
      <c r="O278" s="72">
        <f>IF(RIGHT(S278)="D",(+H278-G278),0)</f>
        <v>0</v>
      </c>
      <c r="P278" s="71" t="s">
        <v>54</v>
      </c>
      <c r="Q278" s="71" t="s">
        <v>54</v>
      </c>
      <c r="R278" s="71" t="s">
        <v>54</v>
      </c>
      <c r="S278" s="421"/>
      <c r="T278" s="753"/>
      <c r="U278" s="73"/>
      <c r="V278" s="85"/>
      <c r="W278" s="86"/>
      <c r="X278" s="86"/>
      <c r="Y278" s="86"/>
      <c r="Z278" s="86"/>
      <c r="AA278" s="87"/>
    </row>
    <row r="279" spans="1:44" s="59" customFormat="1" ht="30" customHeight="1">
      <c r="A279" s="1041"/>
      <c r="B279" s="1024"/>
      <c r="C279" s="1042"/>
      <c r="D279" s="1156"/>
      <c r="E279" s="1006"/>
      <c r="F279" s="88"/>
      <c r="G279" s="427"/>
      <c r="H279" s="427"/>
      <c r="I279" s="88"/>
      <c r="J279" s="88"/>
      <c r="K279" s="88"/>
      <c r="L279" s="78">
        <f t="shared" ref="L279" si="277">IF(RIGHT(S279)="T",(+H279-G279),0)</f>
        <v>0</v>
      </c>
      <c r="M279" s="78">
        <f t="shared" ref="M279" si="278">IF(RIGHT(S279)="U",(+H279-G279),0)</f>
        <v>0</v>
      </c>
      <c r="N279" s="78">
        <f t="shared" ref="N279" si="279">IF(RIGHT(S279)="C",(+H279-G279),0)</f>
        <v>0</v>
      </c>
      <c r="O279" s="78">
        <f t="shared" ref="O279" si="280">IF(RIGHT(S279)="D",(+H279-G279),0)</f>
        <v>0</v>
      </c>
      <c r="P279" s="88"/>
      <c r="Q279" s="88"/>
      <c r="R279" s="88"/>
      <c r="S279" s="421"/>
      <c r="T279" s="753"/>
      <c r="U279" s="89"/>
      <c r="V279" s="80"/>
      <c r="W279" s="81"/>
      <c r="X279" s="81"/>
      <c r="Y279" s="81"/>
      <c r="Z279" s="81"/>
      <c r="AA279" s="82"/>
    </row>
    <row r="280" spans="1:44" s="59" customFormat="1" ht="16.5">
      <c r="A280" s="1041"/>
      <c r="B280" s="1024"/>
      <c r="C280" s="1042"/>
      <c r="D280" s="1156"/>
      <c r="E280" s="1006"/>
      <c r="F280" s="88"/>
      <c r="G280" s="427"/>
      <c r="H280" s="427"/>
      <c r="I280" s="88"/>
      <c r="J280" s="88"/>
      <c r="K280" s="88"/>
      <c r="L280" s="78">
        <f t="shared" ref="L280" si="281">IF(RIGHT(S280)="T",(+H280-G280),0)</f>
        <v>0</v>
      </c>
      <c r="M280" s="78">
        <f t="shared" ref="M280" si="282">IF(RIGHT(S280)="U",(+H280-G280),0)</f>
        <v>0</v>
      </c>
      <c r="N280" s="78">
        <f t="shared" ref="N280" si="283">IF(RIGHT(S280)="C",(+H280-G280),0)</f>
        <v>0</v>
      </c>
      <c r="O280" s="78">
        <f t="shared" ref="O280" si="284">IF(RIGHT(S280)="D",(+H280-G280),0)</f>
        <v>0</v>
      </c>
      <c r="P280" s="88"/>
      <c r="Q280" s="88"/>
      <c r="R280" s="88"/>
      <c r="S280" s="421"/>
      <c r="T280" s="753"/>
      <c r="U280" s="89"/>
      <c r="V280" s="80"/>
      <c r="W280" s="81"/>
      <c r="X280" s="81"/>
      <c r="Y280" s="81"/>
      <c r="Z280" s="81"/>
      <c r="AA280" s="82"/>
    </row>
    <row r="281" spans="1:44" s="59" customFormat="1" ht="22.5" customHeight="1">
      <c r="A281" s="1071"/>
      <c r="B281" s="1087"/>
      <c r="C281" s="1012"/>
      <c r="D281" s="1157"/>
      <c r="E281" s="1002"/>
      <c r="F281" s="88"/>
      <c r="G281" s="427"/>
      <c r="H281" s="427"/>
      <c r="I281" s="88"/>
      <c r="J281" s="88"/>
      <c r="K281" s="88"/>
      <c r="L281" s="78">
        <f t="shared" ref="L281" si="285">IF(RIGHT(S281)="T",(+H281-G281),0)</f>
        <v>0</v>
      </c>
      <c r="M281" s="78">
        <f t="shared" ref="M281" si="286">IF(RIGHT(S281)="U",(+H281-G281),0)</f>
        <v>0</v>
      </c>
      <c r="N281" s="78">
        <f t="shared" ref="N281" si="287">IF(RIGHT(S281)="C",(+H281-G281),0)</f>
        <v>0</v>
      </c>
      <c r="O281" s="78">
        <f t="shared" ref="O281" si="288">IF(RIGHT(S281)="D",(+H281-G281),0)</f>
        <v>0</v>
      </c>
      <c r="P281" s="88"/>
      <c r="Q281" s="88"/>
      <c r="R281" s="88"/>
      <c r="S281" s="421"/>
      <c r="T281" s="753"/>
      <c r="U281" s="89"/>
      <c r="V281" s="80"/>
      <c r="W281" s="81"/>
      <c r="X281" s="81"/>
      <c r="Y281" s="81"/>
      <c r="Z281" s="81"/>
      <c r="AA281" s="82"/>
    </row>
    <row r="282" spans="1:44" s="69" customFormat="1" ht="30" customHeight="1" thickBot="1">
      <c r="A282" s="429"/>
      <c r="B282" s="60"/>
      <c r="C282" s="430" t="s">
        <v>58</v>
      </c>
      <c r="D282" s="60"/>
      <c r="E282" s="61"/>
      <c r="F282" s="62" t="s">
        <v>54</v>
      </c>
      <c r="G282" s="431"/>
      <c r="H282" s="431"/>
      <c r="I282" s="62" t="s">
        <v>54</v>
      </c>
      <c r="J282" s="62" t="s">
        <v>54</v>
      </c>
      <c r="K282" s="62" t="s">
        <v>54</v>
      </c>
      <c r="L282" s="63">
        <f>SUM(L278:L281)</f>
        <v>0</v>
      </c>
      <c r="M282" s="63">
        <f>SUM(M278:M281)</f>
        <v>0</v>
      </c>
      <c r="N282" s="63">
        <f>SUM(N278:N281)</f>
        <v>0</v>
      </c>
      <c r="O282" s="63">
        <f>SUM(O278:O281)</f>
        <v>0</v>
      </c>
      <c r="P282" s="63"/>
      <c r="Q282" s="63"/>
      <c r="R282" s="63"/>
      <c r="S282" s="471"/>
      <c r="T282" s="441"/>
      <c r="U282" s="60"/>
      <c r="V282" s="433">
        <f>$AB$15-((N282*24))</f>
        <v>744</v>
      </c>
      <c r="W282" s="479">
        <v>515</v>
      </c>
      <c r="X282" s="480">
        <v>179.71100000000001</v>
      </c>
      <c r="Y282" s="435">
        <f>W282*X282</f>
        <v>92551.165000000008</v>
      </c>
      <c r="Z282" s="433">
        <f>(Y282*(V282-L282*24))/V282</f>
        <v>92551.165000000008</v>
      </c>
      <c r="AA282" s="436">
        <f>(Z282/Y282)*100</f>
        <v>100</v>
      </c>
      <c r="AB282" s="59"/>
    </row>
    <row r="283" spans="1:44" s="59" customFormat="1" ht="30" customHeight="1">
      <c r="A283" s="1043">
        <v>82</v>
      </c>
      <c r="B283" s="1023" t="s">
        <v>233</v>
      </c>
      <c r="C283" s="1011" t="s">
        <v>234</v>
      </c>
      <c r="D283" s="999">
        <v>255.56</v>
      </c>
      <c r="E283" s="1001" t="s">
        <v>53</v>
      </c>
      <c r="F283" s="71" t="s">
        <v>54</v>
      </c>
      <c r="G283" s="666">
        <v>42217</v>
      </c>
      <c r="H283" s="427">
        <v>42220.42083333333</v>
      </c>
      <c r="I283" s="71" t="s">
        <v>54</v>
      </c>
      <c r="J283" s="71" t="s">
        <v>54</v>
      </c>
      <c r="K283" s="71" t="s">
        <v>54</v>
      </c>
      <c r="L283" s="72">
        <f>IF(RIGHT(S283)="T",(+H283-G283),0)</f>
        <v>0</v>
      </c>
      <c r="M283" s="72">
        <f>IF(RIGHT(S283)="U",(+H283-G283),0)</f>
        <v>0</v>
      </c>
      <c r="N283" s="72">
        <f>IF(RIGHT(S283)="C",(+H283-G283),0)</f>
        <v>0</v>
      </c>
      <c r="O283" s="72">
        <f>IF(RIGHT(S283)="D",(+H283-G283),0)</f>
        <v>3.4208333333299379</v>
      </c>
      <c r="P283" s="71" t="s">
        <v>54</v>
      </c>
      <c r="Q283" s="71" t="s">
        <v>54</v>
      </c>
      <c r="R283" s="71" t="s">
        <v>54</v>
      </c>
      <c r="S283" s="421" t="s">
        <v>57</v>
      </c>
      <c r="T283" s="805" t="s">
        <v>904</v>
      </c>
      <c r="U283" s="73"/>
      <c r="V283" s="85"/>
      <c r="W283" s="86"/>
      <c r="X283" s="86"/>
      <c r="Y283" s="86"/>
      <c r="Z283" s="86"/>
      <c r="AA283" s="87"/>
    </row>
    <row r="284" spans="1:44" s="59" customFormat="1" ht="30" customHeight="1">
      <c r="A284" s="1041"/>
      <c r="B284" s="1024"/>
      <c r="C284" s="1042"/>
      <c r="D284" s="1017"/>
      <c r="E284" s="1006"/>
      <c r="F284" s="88"/>
      <c r="G284" s="427">
        <v>42221.022222222222</v>
      </c>
      <c r="H284" s="427">
        <v>42223.663194444445</v>
      </c>
      <c r="I284" s="88"/>
      <c r="J284" s="88"/>
      <c r="K284" s="88"/>
      <c r="L284" s="78">
        <f t="shared" ref="L284:L288" si="289">IF(RIGHT(S284)="T",(+H284-G284),0)</f>
        <v>0</v>
      </c>
      <c r="M284" s="78">
        <f t="shared" ref="M284:M288" si="290">IF(RIGHT(S284)="U",(+H284-G284),0)</f>
        <v>0</v>
      </c>
      <c r="N284" s="78">
        <f t="shared" ref="N284:N288" si="291">IF(RIGHT(S284)="C",(+H284-G284),0)</f>
        <v>0</v>
      </c>
      <c r="O284" s="78">
        <f t="shared" ref="O284:O288" si="292">IF(RIGHT(S284)="D",(+H284-G284),0)</f>
        <v>2.640972222223354</v>
      </c>
      <c r="P284" s="88"/>
      <c r="Q284" s="88"/>
      <c r="R284" s="88"/>
      <c r="S284" s="421" t="s">
        <v>57</v>
      </c>
      <c r="T284" s="805" t="s">
        <v>828</v>
      </c>
      <c r="U284" s="89"/>
      <c r="V284" s="80"/>
      <c r="W284" s="81"/>
      <c r="X284" s="81"/>
      <c r="Y284" s="81"/>
      <c r="Z284" s="81"/>
      <c r="AA284" s="82"/>
    </row>
    <row r="285" spans="1:44" s="59" customFormat="1" ht="30" customHeight="1">
      <c r="A285" s="1041"/>
      <c r="B285" s="1024"/>
      <c r="C285" s="1042"/>
      <c r="D285" s="1017"/>
      <c r="E285" s="1006"/>
      <c r="F285" s="88"/>
      <c r="G285" s="427">
        <v>42223.775694444441</v>
      </c>
      <c r="H285" s="427">
        <v>42229.459722222222</v>
      </c>
      <c r="I285" s="88"/>
      <c r="J285" s="88"/>
      <c r="K285" s="88"/>
      <c r="L285" s="78">
        <f t="shared" si="289"/>
        <v>0</v>
      </c>
      <c r="M285" s="78">
        <f t="shared" si="290"/>
        <v>0</v>
      </c>
      <c r="N285" s="78">
        <f t="shared" si="291"/>
        <v>0</v>
      </c>
      <c r="O285" s="78">
        <f t="shared" si="292"/>
        <v>5.6840277777810115</v>
      </c>
      <c r="P285" s="88"/>
      <c r="Q285" s="88"/>
      <c r="R285" s="88"/>
      <c r="S285" s="421" t="s">
        <v>57</v>
      </c>
      <c r="T285" s="805" t="s">
        <v>905</v>
      </c>
      <c r="U285" s="89"/>
      <c r="V285" s="80"/>
      <c r="W285" s="81"/>
      <c r="X285" s="81"/>
      <c r="Y285" s="81"/>
      <c r="Z285" s="81"/>
      <c r="AA285" s="82"/>
    </row>
    <row r="286" spans="1:44" s="59" customFormat="1" ht="30" customHeight="1">
      <c r="A286" s="1041"/>
      <c r="B286" s="1024"/>
      <c r="C286" s="1042"/>
      <c r="D286" s="1017"/>
      <c r="E286" s="1006"/>
      <c r="F286" s="88"/>
      <c r="G286" s="427">
        <v>42230.165972222225</v>
      </c>
      <c r="H286" s="427">
        <v>42230.495833333334</v>
      </c>
      <c r="I286" s="88"/>
      <c r="J286" s="88"/>
      <c r="K286" s="88"/>
      <c r="L286" s="78">
        <f t="shared" si="289"/>
        <v>0</v>
      </c>
      <c r="M286" s="78">
        <f t="shared" si="290"/>
        <v>0</v>
      </c>
      <c r="N286" s="78">
        <f t="shared" si="291"/>
        <v>0</v>
      </c>
      <c r="O286" s="78">
        <f t="shared" si="292"/>
        <v>0.32986111110949423</v>
      </c>
      <c r="P286" s="88"/>
      <c r="Q286" s="88"/>
      <c r="R286" s="88"/>
      <c r="S286" s="421" t="s">
        <v>57</v>
      </c>
      <c r="T286" s="805" t="s">
        <v>906</v>
      </c>
      <c r="U286" s="89"/>
      <c r="V286" s="80"/>
      <c r="W286" s="81"/>
      <c r="X286" s="81"/>
      <c r="Y286" s="81"/>
      <c r="Z286" s="81"/>
      <c r="AA286" s="82"/>
    </row>
    <row r="287" spans="1:44" s="59" customFormat="1" ht="30" customHeight="1">
      <c r="A287" s="1041"/>
      <c r="B287" s="1024"/>
      <c r="C287" s="1042"/>
      <c r="D287" s="1017"/>
      <c r="E287" s="1006"/>
      <c r="F287" s="88"/>
      <c r="G287" s="427">
        <v>42230.78402777778</v>
      </c>
      <c r="H287" s="427">
        <v>42234.419444444444</v>
      </c>
      <c r="I287" s="88"/>
      <c r="J287" s="88"/>
      <c r="K287" s="88"/>
      <c r="L287" s="78">
        <f t="shared" si="289"/>
        <v>0</v>
      </c>
      <c r="M287" s="78">
        <f t="shared" si="290"/>
        <v>0</v>
      </c>
      <c r="N287" s="78">
        <f t="shared" si="291"/>
        <v>0</v>
      </c>
      <c r="O287" s="78">
        <f t="shared" si="292"/>
        <v>3.6354166666642413</v>
      </c>
      <c r="P287" s="88"/>
      <c r="Q287" s="88"/>
      <c r="R287" s="88"/>
      <c r="S287" s="421" t="s">
        <v>57</v>
      </c>
      <c r="T287" s="805" t="s">
        <v>828</v>
      </c>
      <c r="U287" s="89"/>
      <c r="V287" s="80"/>
      <c r="W287" s="81"/>
      <c r="X287" s="81"/>
      <c r="Y287" s="81"/>
      <c r="Z287" s="81"/>
      <c r="AA287" s="82"/>
    </row>
    <row r="288" spans="1:44" s="59" customFormat="1" ht="30" customHeight="1">
      <c r="A288" s="1041"/>
      <c r="B288" s="1024"/>
      <c r="C288" s="1042"/>
      <c r="D288" s="1017"/>
      <c r="E288" s="1006"/>
      <c r="F288" s="88"/>
      <c r="G288" s="427">
        <v>42235.136111111111</v>
      </c>
      <c r="H288" s="427">
        <v>42235.348611111112</v>
      </c>
      <c r="I288" s="88"/>
      <c r="J288" s="88"/>
      <c r="K288" s="88"/>
      <c r="L288" s="78">
        <f t="shared" si="289"/>
        <v>0</v>
      </c>
      <c r="M288" s="78">
        <f t="shared" si="290"/>
        <v>0</v>
      </c>
      <c r="N288" s="78">
        <f t="shared" si="291"/>
        <v>0</v>
      </c>
      <c r="O288" s="78">
        <f t="shared" si="292"/>
        <v>0.21250000000145519</v>
      </c>
      <c r="P288" s="88"/>
      <c r="Q288" s="88"/>
      <c r="R288" s="88"/>
      <c r="S288" s="421" t="s">
        <v>57</v>
      </c>
      <c r="T288" s="805" t="s">
        <v>828</v>
      </c>
      <c r="U288" s="89"/>
      <c r="V288" s="80"/>
      <c r="W288" s="81"/>
      <c r="X288" s="81"/>
      <c r="Y288" s="81"/>
      <c r="Z288" s="81"/>
      <c r="AA288" s="82"/>
    </row>
    <row r="289" spans="1:44" s="69" customFormat="1" ht="30" customHeight="1" thickBot="1">
      <c r="A289" s="429"/>
      <c r="B289" s="60"/>
      <c r="C289" s="430" t="s">
        <v>58</v>
      </c>
      <c r="D289" s="60"/>
      <c r="E289" s="61"/>
      <c r="F289" s="62" t="s">
        <v>54</v>
      </c>
      <c r="G289" s="431"/>
      <c r="H289" s="431"/>
      <c r="I289" s="62" t="s">
        <v>54</v>
      </c>
      <c r="J289" s="62" t="s">
        <v>54</v>
      </c>
      <c r="K289" s="62" t="s">
        <v>54</v>
      </c>
      <c r="L289" s="63">
        <f>SUM(L283:L288)</f>
        <v>0</v>
      </c>
      <c r="M289" s="63">
        <f>SUM(M283:M288)</f>
        <v>0</v>
      </c>
      <c r="N289" s="63">
        <f>SUM(N283:N288)</f>
        <v>0</v>
      </c>
      <c r="O289" s="63">
        <f>SUM(O283:O288)</f>
        <v>15.923611111109494</v>
      </c>
      <c r="P289" s="62" t="s">
        <v>54</v>
      </c>
      <c r="Q289" s="62" t="s">
        <v>54</v>
      </c>
      <c r="R289" s="62" t="s">
        <v>54</v>
      </c>
      <c r="S289" s="471"/>
      <c r="T289" s="441"/>
      <c r="U289" s="60"/>
      <c r="V289" s="433">
        <f>$AB$15-((N289*24))</f>
        <v>744</v>
      </c>
      <c r="W289" s="434">
        <v>309</v>
      </c>
      <c r="X289" s="100">
        <v>255.56</v>
      </c>
      <c r="Y289" s="435">
        <f>W289*X289</f>
        <v>78968.039999999994</v>
      </c>
      <c r="Z289" s="433">
        <f>(Y289*(V289-L289*24))/V289</f>
        <v>78968.039999999994</v>
      </c>
      <c r="AA289" s="436">
        <f>(Z289/Y289)*100</f>
        <v>100</v>
      </c>
      <c r="AB289" s="59"/>
    </row>
    <row r="290" spans="1:44" s="51" customFormat="1" ht="30" customHeight="1">
      <c r="A290" s="1018">
        <v>83</v>
      </c>
      <c r="B290" s="989" t="s">
        <v>235</v>
      </c>
      <c r="C290" s="1013" t="s">
        <v>236</v>
      </c>
      <c r="D290" s="999">
        <v>50.5</v>
      </c>
      <c r="E290" s="1001" t="s">
        <v>53</v>
      </c>
      <c r="F290" s="38" t="s">
        <v>54</v>
      </c>
      <c r="G290" s="427">
        <v>42222.473611111112</v>
      </c>
      <c r="H290" s="427">
        <v>42222.7</v>
      </c>
      <c r="I290" s="143"/>
      <c r="J290" s="143"/>
      <c r="K290" s="143"/>
      <c r="L290" s="78">
        <f t="shared" ref="L290" si="293">IF(RIGHT(S290)="T",(+H290-G290),0)</f>
        <v>0.226388888884685</v>
      </c>
      <c r="M290" s="78">
        <f t="shared" ref="M290" si="294">IF(RIGHT(S290)="U",(+H290-G290),0)</f>
        <v>0</v>
      </c>
      <c r="N290" s="78">
        <f t="shared" ref="N290" si="295">IF(RIGHT(S290)="C",(+H290-G290),0)</f>
        <v>0</v>
      </c>
      <c r="O290" s="78">
        <f t="shared" ref="O290" si="296">IF(RIGHT(S290)="D",(+H290-G290),0)</f>
        <v>0</v>
      </c>
      <c r="P290" s="44"/>
      <c r="Q290" s="44"/>
      <c r="R290" s="44"/>
      <c r="S290" s="421" t="s">
        <v>129</v>
      </c>
      <c r="T290" s="805" t="s">
        <v>907</v>
      </c>
      <c r="U290" s="191"/>
      <c r="V290" s="192"/>
      <c r="W290" s="45"/>
      <c r="X290" s="607"/>
      <c r="Y290" s="46"/>
      <c r="Z290" s="47"/>
      <c r="AA290" s="193"/>
      <c r="AB290" s="194"/>
      <c r="AC290" s="195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  <c r="AQ290" s="50"/>
      <c r="AR290" s="50"/>
    </row>
    <row r="291" spans="1:44" s="59" customFormat="1" ht="30" customHeight="1">
      <c r="A291" s="1158"/>
      <c r="B291" s="990"/>
      <c r="C291" s="1081"/>
      <c r="D291" s="1017"/>
      <c r="E291" s="1006"/>
      <c r="F291" s="77"/>
      <c r="G291" s="427">
        <v>42232.125</v>
      </c>
      <c r="H291" s="427">
        <v>42232.390277777777</v>
      </c>
      <c r="I291" s="77"/>
      <c r="J291" s="77"/>
      <c r="K291" s="77"/>
      <c r="L291" s="78">
        <f t="shared" ref="L291" si="297">IF(RIGHT(S291)="T",(+H291-G291),0)</f>
        <v>0</v>
      </c>
      <c r="M291" s="78">
        <f t="shared" ref="M291" si="298">IF(RIGHT(S291)="U",(+H291-G291),0)</f>
        <v>0</v>
      </c>
      <c r="N291" s="78">
        <f t="shared" ref="N291" si="299">IF(RIGHT(S291)="C",(+H291-G291),0)</f>
        <v>0</v>
      </c>
      <c r="O291" s="78">
        <f t="shared" ref="O291" si="300">IF(RIGHT(S291)="D",(+H291-G291),0)</f>
        <v>0.26527777777664596</v>
      </c>
      <c r="P291" s="77"/>
      <c r="Q291" s="77"/>
      <c r="R291" s="77"/>
      <c r="S291" s="421" t="s">
        <v>57</v>
      </c>
      <c r="T291" s="805" t="s">
        <v>908</v>
      </c>
      <c r="U291" s="113"/>
      <c r="V291" s="714"/>
      <c r="W291" s="714"/>
      <c r="X291" s="714"/>
      <c r="Y291" s="714"/>
      <c r="Z291" s="714"/>
      <c r="AA291" s="714"/>
      <c r="AB291" s="196"/>
      <c r="AC291" s="197"/>
    </row>
    <row r="292" spans="1:44" s="69" customFormat="1" ht="30" customHeight="1" thickBot="1">
      <c r="A292" s="474"/>
      <c r="B292" s="175"/>
      <c r="C292" s="475" t="s">
        <v>58</v>
      </c>
      <c r="D292" s="175"/>
      <c r="E292" s="583"/>
      <c r="F292" s="176" t="s">
        <v>54</v>
      </c>
      <c r="G292" s="476"/>
      <c r="H292" s="476"/>
      <c r="I292" s="176" t="s">
        <v>54</v>
      </c>
      <c r="J292" s="176" t="s">
        <v>54</v>
      </c>
      <c r="K292" s="176" t="s">
        <v>54</v>
      </c>
      <c r="L292" s="177">
        <f>SUM(L290:L291)</f>
        <v>0.226388888884685</v>
      </c>
      <c r="M292" s="177">
        <f>SUM(M290:M291)</f>
        <v>0</v>
      </c>
      <c r="N292" s="177">
        <f>SUM(N290:N291)</f>
        <v>0</v>
      </c>
      <c r="O292" s="177">
        <f>SUM(O290:O291)</f>
        <v>0.26527777777664596</v>
      </c>
      <c r="P292" s="176" t="s">
        <v>54</v>
      </c>
      <c r="Q292" s="176" t="s">
        <v>54</v>
      </c>
      <c r="R292" s="176" t="s">
        <v>54</v>
      </c>
      <c r="S292" s="477"/>
      <c r="T292" s="478"/>
      <c r="U292" s="175"/>
      <c r="V292" s="424">
        <f>$AB$15-((N292*24))</f>
        <v>744</v>
      </c>
      <c r="W292" s="464">
        <v>515</v>
      </c>
      <c r="X292" s="154">
        <v>50.5</v>
      </c>
      <c r="Y292" s="425">
        <f>W292*X292</f>
        <v>26007.5</v>
      </c>
      <c r="Z292" s="424">
        <f>(Y292*(V292-L292*24))/V292</f>
        <v>25817.570676526826</v>
      </c>
      <c r="AA292" s="426">
        <f>(Z292/Y292)*100</f>
        <v>99.269713261662318</v>
      </c>
      <c r="AB292" s="59"/>
    </row>
    <row r="293" spans="1:44" s="59" customFormat="1" ht="30" customHeight="1" thickBot="1">
      <c r="A293" s="919">
        <v>84</v>
      </c>
      <c r="B293" s="918" t="s">
        <v>237</v>
      </c>
      <c r="C293" s="917" t="s">
        <v>238</v>
      </c>
      <c r="D293" s="911">
        <v>2.7</v>
      </c>
      <c r="E293" s="913" t="s">
        <v>53</v>
      </c>
      <c r="F293" s="71" t="s">
        <v>54</v>
      </c>
      <c r="G293" s="427">
        <v>42244.546527777777</v>
      </c>
      <c r="H293" s="427">
        <v>42244.62222222222</v>
      </c>
      <c r="I293" s="71" t="s">
        <v>54</v>
      </c>
      <c r="J293" s="71" t="s">
        <v>54</v>
      </c>
      <c r="K293" s="71" t="s">
        <v>54</v>
      </c>
      <c r="L293" s="72">
        <f>IF(RIGHT(S293)="T",(+H293-G293),0)</f>
        <v>0</v>
      </c>
      <c r="M293" s="72">
        <f>IF(RIGHT(S293)="U",(+H293-G293),0)</f>
        <v>0</v>
      </c>
      <c r="N293" s="72">
        <f>IF(RIGHT(S293)="C",(+H293-G293),0)</f>
        <v>0</v>
      </c>
      <c r="O293" s="72">
        <f>IF(RIGHT(S293)="D",(+H293-G293),0)</f>
        <v>7.5694444443797693E-2</v>
      </c>
      <c r="P293" s="71" t="s">
        <v>54</v>
      </c>
      <c r="Q293" s="71" t="s">
        <v>54</v>
      </c>
      <c r="R293" s="71" t="s">
        <v>54</v>
      </c>
      <c r="S293" s="421" t="s">
        <v>145</v>
      </c>
      <c r="T293" s="805" t="s">
        <v>909</v>
      </c>
      <c r="U293" s="73"/>
      <c r="V293" s="74"/>
      <c r="W293" s="75"/>
      <c r="X293" s="75"/>
      <c r="Y293" s="75"/>
      <c r="Z293" s="75"/>
      <c r="AA293" s="76"/>
    </row>
    <row r="294" spans="1:44" s="69" customFormat="1" ht="30" customHeight="1" thickBot="1">
      <c r="A294" s="429"/>
      <c r="B294" s="60"/>
      <c r="C294" s="430" t="s">
        <v>58</v>
      </c>
      <c r="D294" s="60"/>
      <c r="E294" s="70"/>
      <c r="F294" s="62" t="s">
        <v>54</v>
      </c>
      <c r="G294" s="431"/>
      <c r="H294" s="431"/>
      <c r="I294" s="62" t="s">
        <v>54</v>
      </c>
      <c r="J294" s="62" t="s">
        <v>54</v>
      </c>
      <c r="K294" s="62" t="s">
        <v>54</v>
      </c>
      <c r="L294" s="63">
        <f>SUM(L293:L293)</f>
        <v>0</v>
      </c>
      <c r="M294" s="63">
        <f>SUM(M293:M293)</f>
        <v>0</v>
      </c>
      <c r="N294" s="63">
        <f>SUM(N293:N293)</f>
        <v>0</v>
      </c>
      <c r="O294" s="63">
        <f>SUM(O293:O293)</f>
        <v>7.5694444443797693E-2</v>
      </c>
      <c r="P294" s="62" t="s">
        <v>54</v>
      </c>
      <c r="Q294" s="62" t="s">
        <v>54</v>
      </c>
      <c r="R294" s="62" t="s">
        <v>54</v>
      </c>
      <c r="S294" s="471"/>
      <c r="T294" s="441"/>
      <c r="U294" s="60"/>
      <c r="V294" s="433">
        <f>$AB$15-((N294*24))</f>
        <v>744</v>
      </c>
      <c r="W294" s="434">
        <v>515</v>
      </c>
      <c r="X294" s="100">
        <v>2.7</v>
      </c>
      <c r="Y294" s="435">
        <f>W294*X294</f>
        <v>1390.5</v>
      </c>
      <c r="Z294" s="433">
        <f>(Y294*(V294-L294*24))/V294</f>
        <v>1390.5</v>
      </c>
      <c r="AA294" s="436">
        <f>(Z294/Y294)*100</f>
        <v>100</v>
      </c>
      <c r="AB294" s="59"/>
    </row>
    <row r="295" spans="1:44" s="59" customFormat="1" ht="17.25" thickBot="1">
      <c r="A295" s="577">
        <v>85</v>
      </c>
      <c r="B295" s="576" t="s">
        <v>239</v>
      </c>
      <c r="C295" s="575" t="s">
        <v>240</v>
      </c>
      <c r="D295" s="567">
        <v>2.7</v>
      </c>
      <c r="E295" s="61" t="s">
        <v>53</v>
      </c>
      <c r="F295" s="71" t="s">
        <v>54</v>
      </c>
      <c r="G295" s="427"/>
      <c r="H295" s="427"/>
      <c r="I295" s="71" t="s">
        <v>54</v>
      </c>
      <c r="J295" s="71" t="s">
        <v>54</v>
      </c>
      <c r="K295" s="71" t="s">
        <v>54</v>
      </c>
      <c r="L295" s="72">
        <f>IF(RIGHT(S295)="T",(+H295-G295),0)</f>
        <v>0</v>
      </c>
      <c r="M295" s="72">
        <f>IF(RIGHT(S295)="U",(+H295-G295),0)</f>
        <v>0</v>
      </c>
      <c r="N295" s="72">
        <f>IF(RIGHT(S295)="C",(+H295-G295),0)</f>
        <v>0</v>
      </c>
      <c r="O295" s="72">
        <f>IF(RIGHT(S295)="D",(+H295-G295),0)</f>
        <v>0</v>
      </c>
      <c r="P295" s="71" t="s">
        <v>54</v>
      </c>
      <c r="Q295" s="71" t="s">
        <v>54</v>
      </c>
      <c r="R295" s="71" t="s">
        <v>54</v>
      </c>
      <c r="S295" s="421"/>
      <c r="T295" s="753"/>
      <c r="U295" s="73"/>
      <c r="V295" s="74"/>
      <c r="W295" s="75"/>
      <c r="X295" s="75"/>
      <c r="Y295" s="75"/>
      <c r="Z295" s="75"/>
      <c r="AA295" s="76"/>
    </row>
    <row r="296" spans="1:44" s="69" customFormat="1" ht="30" customHeight="1" thickBot="1">
      <c r="A296" s="429"/>
      <c r="B296" s="60"/>
      <c r="C296" s="430" t="s">
        <v>58</v>
      </c>
      <c r="D296" s="60"/>
      <c r="E296" s="61"/>
      <c r="F296" s="62" t="s">
        <v>54</v>
      </c>
      <c r="G296" s="431"/>
      <c r="H296" s="431"/>
      <c r="I296" s="62" t="s">
        <v>54</v>
      </c>
      <c r="J296" s="62" t="s">
        <v>54</v>
      </c>
      <c r="K296" s="170"/>
      <c r="L296" s="63">
        <f>SUM(L295:L295)</f>
        <v>0</v>
      </c>
      <c r="M296" s="63">
        <f>SUM(M295:M295)</f>
        <v>0</v>
      </c>
      <c r="N296" s="63">
        <f>SUM(N295:N295)</f>
        <v>0</v>
      </c>
      <c r="O296" s="63">
        <f>SUM(O295:O295)</f>
        <v>0</v>
      </c>
      <c r="P296" s="62" t="s">
        <v>54</v>
      </c>
      <c r="Q296" s="62" t="s">
        <v>54</v>
      </c>
      <c r="R296" s="62" t="s">
        <v>54</v>
      </c>
      <c r="S296" s="471"/>
      <c r="T296" s="441"/>
      <c r="U296" s="60"/>
      <c r="V296" s="433">
        <f>$AB$15-((N296*24))</f>
        <v>744</v>
      </c>
      <c r="W296" s="434">
        <v>515</v>
      </c>
      <c r="X296" s="100">
        <v>2.7</v>
      </c>
      <c r="Y296" s="435">
        <f>W296*X296</f>
        <v>1390.5</v>
      </c>
      <c r="Z296" s="433">
        <f>(Y296*(V296-L296*24))/V296</f>
        <v>1390.5</v>
      </c>
      <c r="AA296" s="436">
        <f>(Z296/Y296)*100</f>
        <v>100</v>
      </c>
      <c r="AB296" s="59"/>
    </row>
    <row r="297" spans="1:44" s="51" customFormat="1" ht="30" customHeight="1">
      <c r="A297" s="90">
        <v>86</v>
      </c>
      <c r="B297" s="91" t="s">
        <v>241</v>
      </c>
      <c r="C297" s="92" t="s">
        <v>242</v>
      </c>
      <c r="D297" s="604">
        <v>14.462999999999999</v>
      </c>
      <c r="E297" s="70" t="s">
        <v>53</v>
      </c>
      <c r="F297" s="71" t="s">
        <v>54</v>
      </c>
      <c r="G297" s="427"/>
      <c r="H297" s="427"/>
      <c r="I297" s="83"/>
      <c r="J297" s="83"/>
      <c r="K297" s="83"/>
      <c r="L297" s="72">
        <f>IF(RIGHT(S297)="T",(+H297-G297),0)</f>
        <v>0</v>
      </c>
      <c r="M297" s="72">
        <f>IF(RIGHT(S297)="U",(+H297-G297),0)</f>
        <v>0</v>
      </c>
      <c r="N297" s="72">
        <f>IF(RIGHT(S297)="C",(+H297-G297),0)</f>
        <v>0</v>
      </c>
      <c r="O297" s="72">
        <f>IF(RIGHT(S297)="D",(+H297-G297),0)</f>
        <v>0</v>
      </c>
      <c r="P297" s="94"/>
      <c r="Q297" s="94"/>
      <c r="R297" s="94"/>
      <c r="S297" s="421"/>
      <c r="T297" s="422"/>
      <c r="U297" s="94"/>
      <c r="V297" s="96"/>
      <c r="W297" s="97"/>
      <c r="X297" s="97"/>
      <c r="Y297" s="97"/>
      <c r="Z297" s="97"/>
      <c r="AA297" s="98"/>
      <c r="AB297" s="185"/>
      <c r="AC297" s="186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</row>
    <row r="298" spans="1:44" s="69" customFormat="1" ht="30" customHeight="1" thickBot="1">
      <c r="A298" s="429"/>
      <c r="B298" s="60"/>
      <c r="C298" s="430" t="s">
        <v>58</v>
      </c>
      <c r="D298" s="60"/>
      <c r="E298" s="61"/>
      <c r="F298" s="62" t="s">
        <v>54</v>
      </c>
      <c r="G298" s="431"/>
      <c r="H298" s="431"/>
      <c r="I298" s="62" t="s">
        <v>54</v>
      </c>
      <c r="J298" s="62" t="s">
        <v>54</v>
      </c>
      <c r="K298" s="170"/>
      <c r="L298" s="63">
        <f>SUM(L297:L297)</f>
        <v>0</v>
      </c>
      <c r="M298" s="63">
        <f t="shared" ref="M298:O298" si="301">SUM(M297:M297)</f>
        <v>0</v>
      </c>
      <c r="N298" s="63">
        <f t="shared" si="301"/>
        <v>0</v>
      </c>
      <c r="O298" s="63">
        <f t="shared" si="301"/>
        <v>0</v>
      </c>
      <c r="P298" s="62" t="s">
        <v>54</v>
      </c>
      <c r="Q298" s="62" t="s">
        <v>54</v>
      </c>
      <c r="R298" s="62" t="s">
        <v>54</v>
      </c>
      <c r="S298" s="471"/>
      <c r="T298" s="441"/>
      <c r="U298" s="60"/>
      <c r="V298" s="433">
        <f>$AB$15-((N298*24))</f>
        <v>744</v>
      </c>
      <c r="W298" s="434">
        <v>633</v>
      </c>
      <c r="X298" s="100">
        <v>14.462999999999999</v>
      </c>
      <c r="Y298" s="435">
        <f>W298*X298</f>
        <v>9155.0789999999997</v>
      </c>
      <c r="Z298" s="433">
        <f>(Y298*(V298-L298*24))/V298</f>
        <v>9155.0789999999997</v>
      </c>
      <c r="AA298" s="436">
        <f>(Z298/Y298)*100</f>
        <v>100</v>
      </c>
      <c r="AB298" s="59"/>
    </row>
    <row r="299" spans="1:44" s="51" customFormat="1" ht="30" customHeight="1">
      <c r="A299" s="997">
        <v>87</v>
      </c>
      <c r="B299" s="989" t="s">
        <v>243</v>
      </c>
      <c r="C299" s="1013" t="s">
        <v>244</v>
      </c>
      <c r="D299" s="999">
        <v>16.489999999999998</v>
      </c>
      <c r="E299" s="1001" t="s">
        <v>53</v>
      </c>
      <c r="F299" s="71" t="s">
        <v>54</v>
      </c>
      <c r="G299" s="427"/>
      <c r="H299" s="427"/>
      <c r="I299" s="83"/>
      <c r="J299" s="83"/>
      <c r="K299" s="83"/>
      <c r="L299" s="84">
        <f>IF(RIGHT(S299)="T",(+H299-G299),0)</f>
        <v>0</v>
      </c>
      <c r="M299" s="84">
        <f>IF(RIGHT(S299)="U",(+H299-G299),0)</f>
        <v>0</v>
      </c>
      <c r="N299" s="84">
        <f>IF(RIGHT(S299)="C",(+H299-G299),0)</f>
        <v>0</v>
      </c>
      <c r="O299" s="84">
        <f>IF(RIGHT(S299)="D",(+H299-G299),0)</f>
        <v>0</v>
      </c>
      <c r="P299" s="94"/>
      <c r="Q299" s="94"/>
      <c r="R299" s="94"/>
      <c r="S299" s="421"/>
      <c r="T299" s="422"/>
      <c r="U299" s="94"/>
      <c r="V299" s="96"/>
      <c r="W299" s="97"/>
      <c r="X299" s="97"/>
      <c r="Y299" s="97"/>
      <c r="Z299" s="97"/>
      <c r="AA299" s="98"/>
      <c r="AB299" s="185"/>
      <c r="AC299" s="186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</row>
    <row r="300" spans="1:44" s="51" customFormat="1" ht="30" customHeight="1">
      <c r="A300" s="998"/>
      <c r="B300" s="996"/>
      <c r="C300" s="1014"/>
      <c r="D300" s="1000"/>
      <c r="E300" s="1002"/>
      <c r="F300" s="88"/>
      <c r="G300" s="427"/>
      <c r="H300" s="427"/>
      <c r="I300" s="40"/>
      <c r="J300" s="40"/>
      <c r="K300" s="40"/>
      <c r="L300" s="78">
        <f>IF(RIGHT(S300)="T",(+H300-G300),0)</f>
        <v>0</v>
      </c>
      <c r="M300" s="78">
        <f>IF(RIGHT(S300)="U",(+H300-G300),0)</f>
        <v>0</v>
      </c>
      <c r="N300" s="78">
        <f>IF(RIGHT(S300)="C",(+H300-G300),0)</f>
        <v>0</v>
      </c>
      <c r="O300" s="78">
        <f>IF(RIGHT(S300)="D",(+H300-G300),0)</f>
        <v>0</v>
      </c>
      <c r="P300" s="42"/>
      <c r="Q300" s="42"/>
      <c r="R300" s="42"/>
      <c r="S300" s="421"/>
      <c r="T300" s="422"/>
      <c r="U300" s="42"/>
      <c r="V300" s="131"/>
      <c r="W300" s="117"/>
      <c r="X300" s="117"/>
      <c r="Y300" s="117"/>
      <c r="Z300" s="117"/>
      <c r="AA300" s="132"/>
      <c r="AB300" s="185"/>
      <c r="AC300" s="186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  <c r="AQ300" s="50"/>
      <c r="AR300" s="50"/>
    </row>
    <row r="301" spans="1:44" s="69" customFormat="1" ht="30" customHeight="1" thickBot="1">
      <c r="A301" s="429"/>
      <c r="B301" s="60"/>
      <c r="C301" s="430" t="s">
        <v>58</v>
      </c>
      <c r="D301" s="60"/>
      <c r="E301" s="61"/>
      <c r="F301" s="62" t="s">
        <v>54</v>
      </c>
      <c r="G301" s="431"/>
      <c r="H301" s="431"/>
      <c r="I301" s="62" t="s">
        <v>54</v>
      </c>
      <c r="J301" s="62" t="s">
        <v>54</v>
      </c>
      <c r="K301" s="170"/>
      <c r="L301" s="63">
        <f>SUM(L299:L300)</f>
        <v>0</v>
      </c>
      <c r="M301" s="63">
        <f t="shared" ref="M301:R301" si="302">SUM(M299:M300)</f>
        <v>0</v>
      </c>
      <c r="N301" s="63">
        <f t="shared" si="302"/>
        <v>0</v>
      </c>
      <c r="O301" s="63">
        <f t="shared" si="302"/>
        <v>0</v>
      </c>
      <c r="P301" s="63">
        <f t="shared" si="302"/>
        <v>0</v>
      </c>
      <c r="Q301" s="63">
        <f t="shared" si="302"/>
        <v>0</v>
      </c>
      <c r="R301" s="63">
        <f t="shared" si="302"/>
        <v>0</v>
      </c>
      <c r="S301" s="471"/>
      <c r="T301" s="441"/>
      <c r="U301" s="60"/>
      <c r="V301" s="433">
        <f>$AB$15-((N301*24))</f>
        <v>744</v>
      </c>
      <c r="W301" s="434">
        <v>633</v>
      </c>
      <c r="X301" s="100">
        <v>16.489999999999998</v>
      </c>
      <c r="Y301" s="435">
        <f>W301*X301</f>
        <v>10438.169999999998</v>
      </c>
      <c r="Z301" s="433">
        <f>(Y301*(V301-L301*24))/V301</f>
        <v>10438.169999999998</v>
      </c>
      <c r="AA301" s="436">
        <f>(Z301/Y301)*100</f>
        <v>100</v>
      </c>
      <c r="AB301" s="59"/>
    </row>
    <row r="302" spans="1:44" s="59" customFormat="1" ht="16.5">
      <c r="A302" s="597">
        <v>88</v>
      </c>
      <c r="B302" s="602" t="s">
        <v>245</v>
      </c>
      <c r="C302" s="603" t="s">
        <v>246</v>
      </c>
      <c r="D302" s="604">
        <v>263.93299999999999</v>
      </c>
      <c r="E302" s="70" t="s">
        <v>53</v>
      </c>
      <c r="F302" s="71" t="s">
        <v>54</v>
      </c>
      <c r="G302" s="427"/>
      <c r="H302" s="427"/>
      <c r="I302" s="71" t="s">
        <v>54</v>
      </c>
      <c r="J302" s="71" t="s">
        <v>54</v>
      </c>
      <c r="K302" s="83"/>
      <c r="L302" s="72">
        <f>IF(RIGHT(S302)="T",(+H302-G302),0)</f>
        <v>0</v>
      </c>
      <c r="M302" s="72">
        <f>IF(RIGHT(S302)="U",(+H302-G302),0)</f>
        <v>0</v>
      </c>
      <c r="N302" s="72">
        <f>IF(RIGHT(S302)="C",(+H302-G302),0)</f>
        <v>0</v>
      </c>
      <c r="O302" s="72">
        <f>IF(RIGHT(S302)="D",(+H302-G302),0)</f>
        <v>0</v>
      </c>
      <c r="P302" s="71" t="s">
        <v>54</v>
      </c>
      <c r="Q302" s="71" t="s">
        <v>54</v>
      </c>
      <c r="R302" s="71" t="s">
        <v>54</v>
      </c>
      <c r="S302" s="421"/>
      <c r="T302" s="753"/>
      <c r="U302" s="73"/>
      <c r="V302" s="85"/>
      <c r="W302" s="86"/>
      <c r="X302" s="86"/>
      <c r="Y302" s="86"/>
      <c r="Z302" s="86"/>
      <c r="AA302" s="87"/>
    </row>
    <row r="303" spans="1:44" s="69" customFormat="1" ht="30" customHeight="1" thickBot="1">
      <c r="A303" s="429"/>
      <c r="B303" s="60"/>
      <c r="C303" s="430" t="s">
        <v>58</v>
      </c>
      <c r="D303" s="60"/>
      <c r="E303" s="61"/>
      <c r="F303" s="62" t="s">
        <v>54</v>
      </c>
      <c r="G303" s="431"/>
      <c r="H303" s="431"/>
      <c r="I303" s="62" t="s">
        <v>54</v>
      </c>
      <c r="J303" s="62" t="s">
        <v>54</v>
      </c>
      <c r="K303" s="170"/>
      <c r="L303" s="63">
        <f>SUM(L302:L302)</f>
        <v>0</v>
      </c>
      <c r="M303" s="63">
        <f>SUM(M302:M302)</f>
        <v>0</v>
      </c>
      <c r="N303" s="63">
        <f>SUM(N302:N302)</f>
        <v>0</v>
      </c>
      <c r="O303" s="63">
        <f>SUM(O302:O302)</f>
        <v>0</v>
      </c>
      <c r="P303" s="62" t="s">
        <v>54</v>
      </c>
      <c r="Q303" s="62" t="s">
        <v>54</v>
      </c>
      <c r="R303" s="62" t="s">
        <v>54</v>
      </c>
      <c r="S303" s="471"/>
      <c r="T303" s="441"/>
      <c r="U303" s="60"/>
      <c r="V303" s="433">
        <f>$AB$15-((N303*24))</f>
        <v>744</v>
      </c>
      <c r="W303" s="434">
        <v>289</v>
      </c>
      <c r="X303" s="100">
        <v>263.93299999999999</v>
      </c>
      <c r="Y303" s="435">
        <f>W303*X303</f>
        <v>76276.637000000002</v>
      </c>
      <c r="Z303" s="433">
        <f>(Y303*(V303-L303*24))/V303</f>
        <v>76276.637000000002</v>
      </c>
      <c r="AA303" s="436">
        <f>(Z303/Y303)*100</f>
        <v>100</v>
      </c>
      <c r="AB303" s="59"/>
    </row>
    <row r="304" spans="1:44" s="59" customFormat="1" ht="30" customHeight="1">
      <c r="A304" s="597">
        <v>89</v>
      </c>
      <c r="B304" s="576" t="s">
        <v>247</v>
      </c>
      <c r="C304" s="575" t="s">
        <v>248</v>
      </c>
      <c r="D304" s="567">
        <v>263.93299999999999</v>
      </c>
      <c r="E304" s="70" t="s">
        <v>53</v>
      </c>
      <c r="F304" s="71" t="s">
        <v>54</v>
      </c>
      <c r="G304" s="168"/>
      <c r="H304" s="168"/>
      <c r="I304" s="71" t="s">
        <v>54</v>
      </c>
      <c r="J304" s="71" t="s">
        <v>54</v>
      </c>
      <c r="K304" s="71" t="s">
        <v>54</v>
      </c>
      <c r="L304" s="72">
        <f>IF(RIGHT(S304)="T",(+H304-G304),0)</f>
        <v>0</v>
      </c>
      <c r="M304" s="72">
        <f>IF(RIGHT(S304)="U",(+H304-G304),0)</f>
        <v>0</v>
      </c>
      <c r="N304" s="72">
        <f>IF(RIGHT(S304)="C",(+H304-G304),0)</f>
        <v>0</v>
      </c>
      <c r="O304" s="72">
        <f>IF(RIGHT(S304)="D",(+H304-G304),0)</f>
        <v>0</v>
      </c>
      <c r="P304" s="71" t="s">
        <v>54</v>
      </c>
      <c r="Q304" s="71" t="s">
        <v>54</v>
      </c>
      <c r="R304" s="71" t="s">
        <v>54</v>
      </c>
      <c r="S304" s="169"/>
      <c r="T304" s="126"/>
      <c r="U304" s="73"/>
      <c r="V304" s="85"/>
      <c r="W304" s="86"/>
      <c r="X304" s="86"/>
      <c r="Y304" s="86"/>
      <c r="Z304" s="86"/>
      <c r="AA304" s="87"/>
    </row>
    <row r="305" spans="1:44" s="69" customFormat="1" ht="30" customHeight="1" thickBot="1">
      <c r="A305" s="429"/>
      <c r="B305" s="60"/>
      <c r="C305" s="430" t="s">
        <v>58</v>
      </c>
      <c r="D305" s="60"/>
      <c r="E305" s="61"/>
      <c r="F305" s="62" t="s">
        <v>54</v>
      </c>
      <c r="G305" s="431"/>
      <c r="H305" s="431"/>
      <c r="I305" s="62" t="s">
        <v>54</v>
      </c>
      <c r="J305" s="62" t="s">
        <v>54</v>
      </c>
      <c r="K305" s="170"/>
      <c r="L305" s="63">
        <f>SUM(L304:L304)</f>
        <v>0</v>
      </c>
      <c r="M305" s="63">
        <f>SUM(M304:M304)</f>
        <v>0</v>
      </c>
      <c r="N305" s="63">
        <f>SUM(N304:N304)</f>
        <v>0</v>
      </c>
      <c r="O305" s="63">
        <f>SUM(O304:O304)</f>
        <v>0</v>
      </c>
      <c r="P305" s="62" t="s">
        <v>54</v>
      </c>
      <c r="Q305" s="62" t="s">
        <v>54</v>
      </c>
      <c r="R305" s="62" t="s">
        <v>54</v>
      </c>
      <c r="S305" s="471"/>
      <c r="T305" s="441"/>
      <c r="U305" s="60"/>
      <c r="V305" s="433">
        <f>$AB$15-((N305*24))</f>
        <v>744</v>
      </c>
      <c r="W305" s="434">
        <v>289</v>
      </c>
      <c r="X305" s="100">
        <v>263.93299999999999</v>
      </c>
      <c r="Y305" s="435">
        <f>W305*X305</f>
        <v>76276.637000000002</v>
      </c>
      <c r="Z305" s="433">
        <f>(Y305*(V305-L305*24))/V305</f>
        <v>76276.637000000002</v>
      </c>
      <c r="AA305" s="436">
        <f>(Z305/Y305)*100</f>
        <v>100</v>
      </c>
      <c r="AB305" s="59"/>
    </row>
    <row r="306" spans="1:44" s="51" customFormat="1" ht="30" customHeight="1" thickBot="1">
      <c r="A306" s="101">
        <v>90</v>
      </c>
      <c r="B306" s="102" t="s">
        <v>249</v>
      </c>
      <c r="C306" s="103" t="s">
        <v>250</v>
      </c>
      <c r="D306" s="66">
        <v>2.86</v>
      </c>
      <c r="E306" s="70" t="s">
        <v>53</v>
      </c>
      <c r="F306" s="105" t="s">
        <v>54</v>
      </c>
      <c r="G306" s="104"/>
      <c r="H306" s="104"/>
      <c r="I306" s="106"/>
      <c r="J306" s="106"/>
      <c r="K306" s="106"/>
      <c r="L306" s="107"/>
      <c r="M306" s="107"/>
      <c r="N306" s="107"/>
      <c r="O306" s="107"/>
      <c r="P306" s="107"/>
      <c r="Q306" s="107"/>
      <c r="R306" s="107"/>
      <c r="S306" s="107"/>
      <c r="T306" s="402"/>
      <c r="U306" s="107"/>
      <c r="V306" s="64">
        <f>$AB$15-((N306*24))</f>
        <v>744</v>
      </c>
      <c r="W306" s="65">
        <v>687</v>
      </c>
      <c r="X306" s="66">
        <v>2.86</v>
      </c>
      <c r="Y306" s="67">
        <f>W306*X306</f>
        <v>1964.82</v>
      </c>
      <c r="Z306" s="64">
        <f>(Y306*(V306-L306*24))/V306</f>
        <v>1964.8199999999997</v>
      </c>
      <c r="AA306" s="68">
        <f>(Z306/Y306)*100</f>
        <v>99.999999999999986</v>
      </c>
      <c r="AB306" s="185"/>
      <c r="AC306" s="186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  <c r="AQ306" s="50"/>
      <c r="AR306" s="50"/>
    </row>
    <row r="307" spans="1:44" s="51" customFormat="1" ht="30" customHeight="1" thickBot="1">
      <c r="A307" s="101">
        <v>91</v>
      </c>
      <c r="B307" s="102" t="s">
        <v>251</v>
      </c>
      <c r="C307" s="103" t="s">
        <v>252</v>
      </c>
      <c r="D307" s="717">
        <v>2.86</v>
      </c>
      <c r="E307" s="61" t="s">
        <v>53</v>
      </c>
      <c r="F307" s="105" t="s">
        <v>54</v>
      </c>
      <c r="G307" s="104"/>
      <c r="H307" s="104"/>
      <c r="I307" s="106"/>
      <c r="J307" s="106"/>
      <c r="K307" s="106"/>
      <c r="L307" s="107"/>
      <c r="M307" s="107"/>
      <c r="N307" s="107"/>
      <c r="O307" s="107"/>
      <c r="P307" s="107"/>
      <c r="Q307" s="107"/>
      <c r="R307" s="107"/>
      <c r="S307" s="107"/>
      <c r="T307" s="402"/>
      <c r="U307" s="107"/>
      <c r="V307" s="64">
        <f>$AB$15-((N307*24))</f>
        <v>744</v>
      </c>
      <c r="W307" s="65">
        <v>687</v>
      </c>
      <c r="X307" s="66">
        <v>2.86</v>
      </c>
      <c r="Y307" s="67">
        <f>W307*X307</f>
        <v>1964.82</v>
      </c>
      <c r="Z307" s="64">
        <f>(Y307*(V307-L307*24))/V307</f>
        <v>1964.8199999999997</v>
      </c>
      <c r="AA307" s="68">
        <f>(Z307/Y307)*100</f>
        <v>99.999999999999986</v>
      </c>
      <c r="AB307" s="185"/>
      <c r="AC307" s="186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  <c r="AQ307" s="50"/>
      <c r="AR307" s="50"/>
    </row>
    <row r="308" spans="1:44" s="51" customFormat="1" ht="30" customHeight="1">
      <c r="A308" s="1124">
        <v>92</v>
      </c>
      <c r="B308" s="1122" t="s">
        <v>253</v>
      </c>
      <c r="C308" s="1120" t="s">
        <v>254</v>
      </c>
      <c r="D308" s="1022">
        <v>41.743000000000002</v>
      </c>
      <c r="E308" s="1045" t="s">
        <v>53</v>
      </c>
      <c r="F308" s="38" t="s">
        <v>54</v>
      </c>
      <c r="G308" s="427"/>
      <c r="H308" s="427"/>
      <c r="I308" s="143"/>
      <c r="J308" s="143"/>
      <c r="K308" s="143"/>
      <c r="L308" s="78">
        <f t="shared" ref="L308:L309" si="303">IF(RIGHT(S308)="T",(+H308-G308),0)</f>
        <v>0</v>
      </c>
      <c r="M308" s="78">
        <f t="shared" ref="M308:M309" si="304">IF(RIGHT(S308)="U",(+H308-G308),0)</f>
        <v>0</v>
      </c>
      <c r="N308" s="78">
        <f t="shared" ref="N308:N309" si="305">IF(RIGHT(S308)="C",(+H308-G308),0)</f>
        <v>0</v>
      </c>
      <c r="O308" s="78">
        <f t="shared" ref="O308:O309" si="306">IF(RIGHT(S308)="D",(+H308-G308),0)</f>
        <v>0</v>
      </c>
      <c r="P308" s="44"/>
      <c r="Q308" s="44"/>
      <c r="R308" s="44"/>
      <c r="S308" s="421"/>
      <c r="T308" s="422"/>
      <c r="U308" s="44"/>
      <c r="V308" s="109"/>
      <c r="W308" s="110"/>
      <c r="X308" s="567"/>
      <c r="Y308" s="111"/>
      <c r="Z308" s="109"/>
      <c r="AA308" s="112"/>
      <c r="AB308" s="185"/>
      <c r="AC308" s="186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  <c r="AQ308" s="50"/>
      <c r="AR308" s="50"/>
    </row>
    <row r="309" spans="1:44" s="51" customFormat="1" ht="30" customHeight="1">
      <c r="A309" s="1125"/>
      <c r="B309" s="1123"/>
      <c r="C309" s="1121"/>
      <c r="D309" s="1022"/>
      <c r="E309" s="1046"/>
      <c r="F309" s="481"/>
      <c r="G309" s="53"/>
      <c r="H309" s="53"/>
      <c r="I309" s="482"/>
      <c r="J309" s="482"/>
      <c r="K309" s="482"/>
      <c r="L309" s="78">
        <f t="shared" si="303"/>
        <v>0</v>
      </c>
      <c r="M309" s="78">
        <f t="shared" si="304"/>
        <v>0</v>
      </c>
      <c r="N309" s="78">
        <f t="shared" si="305"/>
        <v>0</v>
      </c>
      <c r="O309" s="78">
        <f t="shared" si="306"/>
        <v>0</v>
      </c>
      <c r="P309" s="483"/>
      <c r="Q309" s="483"/>
      <c r="R309" s="483"/>
      <c r="S309" s="54"/>
      <c r="T309" s="398"/>
      <c r="U309" s="483"/>
      <c r="V309" s="47"/>
      <c r="W309" s="45"/>
      <c r="X309" s="607"/>
      <c r="Y309" s="46"/>
      <c r="Z309" s="47"/>
      <c r="AA309" s="193"/>
      <c r="AB309" s="185"/>
      <c r="AC309" s="186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</row>
    <row r="310" spans="1:44" s="69" customFormat="1" ht="30" customHeight="1" thickBot="1">
      <c r="A310" s="429"/>
      <c r="B310" s="60"/>
      <c r="C310" s="430" t="s">
        <v>58</v>
      </c>
      <c r="D310" s="60"/>
      <c r="E310" s="61"/>
      <c r="F310" s="176" t="s">
        <v>54</v>
      </c>
      <c r="G310" s="476"/>
      <c r="H310" s="476"/>
      <c r="I310" s="176" t="s">
        <v>54</v>
      </c>
      <c r="J310" s="176" t="s">
        <v>54</v>
      </c>
      <c r="K310" s="187"/>
      <c r="L310" s="177">
        <f t="shared" ref="L310:N310" si="307">SUM(L308:L309)</f>
        <v>0</v>
      </c>
      <c r="M310" s="177">
        <f t="shared" si="307"/>
        <v>0</v>
      </c>
      <c r="N310" s="177">
        <f t="shared" si="307"/>
        <v>0</v>
      </c>
      <c r="O310" s="177">
        <f>SUM(O308:O309)</f>
        <v>0</v>
      </c>
      <c r="P310" s="176" t="s">
        <v>54</v>
      </c>
      <c r="Q310" s="176" t="s">
        <v>54</v>
      </c>
      <c r="R310" s="176" t="s">
        <v>54</v>
      </c>
      <c r="S310" s="477"/>
      <c r="T310" s="478"/>
      <c r="U310" s="175"/>
      <c r="V310" s="424">
        <f>$AB$15-((N310*24))</f>
        <v>744</v>
      </c>
      <c r="W310" s="464">
        <v>515</v>
      </c>
      <c r="X310" s="154">
        <v>41.743000000000002</v>
      </c>
      <c r="Y310" s="425">
        <f>W310*X310</f>
        <v>21497.645</v>
      </c>
      <c r="Z310" s="424">
        <f>(Y310*(V310-L310*24))/V310</f>
        <v>21497.645</v>
      </c>
      <c r="AA310" s="426">
        <f>(Z310/Y310)*100</f>
        <v>100</v>
      </c>
      <c r="AB310" s="59"/>
    </row>
    <row r="311" spans="1:44" s="51" customFormat="1" ht="30" customHeight="1">
      <c r="A311" s="997">
        <v>93</v>
      </c>
      <c r="B311" s="989" t="s">
        <v>255</v>
      </c>
      <c r="C311" s="1013" t="s">
        <v>256</v>
      </c>
      <c r="D311" s="999">
        <v>169.785</v>
      </c>
      <c r="E311" s="983" t="s">
        <v>53</v>
      </c>
      <c r="F311" s="38" t="s">
        <v>54</v>
      </c>
      <c r="G311" s="427">
        <v>42241.251388888886</v>
      </c>
      <c r="H311" s="427">
        <v>42241.4375</v>
      </c>
      <c r="I311" s="143"/>
      <c r="J311" s="143"/>
      <c r="K311" s="143"/>
      <c r="L311" s="506">
        <f t="shared" ref="L311" si="308">IF(RIGHT(S311)="T",(+H311-G311),0)</f>
        <v>0</v>
      </c>
      <c r="M311" s="506">
        <f t="shared" ref="M311" si="309">IF(RIGHT(S311)="U",(+H311-G311),0)</f>
        <v>0</v>
      </c>
      <c r="N311" s="506">
        <f t="shared" ref="N311" si="310">IF(RIGHT(S311)="C",(+H311-G311),0)</f>
        <v>0</v>
      </c>
      <c r="O311" s="506">
        <f t="shared" ref="O311" si="311">IF(RIGHT(S311)="D",(+H311-G311),0)</f>
        <v>0.18611111111385981</v>
      </c>
      <c r="P311" s="44"/>
      <c r="Q311" s="44"/>
      <c r="R311" s="44"/>
      <c r="S311" s="421" t="s">
        <v>142</v>
      </c>
      <c r="T311" s="805" t="s">
        <v>860</v>
      </c>
      <c r="U311" s="44"/>
      <c r="V311" s="109"/>
      <c r="W311" s="110"/>
      <c r="X311" s="567"/>
      <c r="Y311" s="111"/>
      <c r="Z311" s="109"/>
      <c r="AA311" s="112"/>
      <c r="AB311" s="185"/>
      <c r="AC311" s="186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</row>
    <row r="312" spans="1:44" s="51" customFormat="1" ht="30" customHeight="1">
      <c r="A312" s="1005"/>
      <c r="B312" s="990"/>
      <c r="C312" s="1081"/>
      <c r="D312" s="1017"/>
      <c r="E312" s="984"/>
      <c r="F312" s="88"/>
      <c r="G312" s="427"/>
      <c r="H312" s="427"/>
      <c r="I312" s="146"/>
      <c r="J312" s="146"/>
      <c r="K312" s="146"/>
      <c r="L312" s="78">
        <f t="shared" ref="L312" si="312">IF(RIGHT(S312)="T",(+H312-G312),0)</f>
        <v>0</v>
      </c>
      <c r="M312" s="78">
        <f t="shared" ref="M312" si="313">IF(RIGHT(S312)="U",(+H312-G312),0)</f>
        <v>0</v>
      </c>
      <c r="N312" s="78">
        <f t="shared" ref="N312" si="314">IF(RIGHT(S312)="C",(+H312-G312),0)</f>
        <v>0</v>
      </c>
      <c r="O312" s="78">
        <f t="shared" ref="O312" si="315">IF(RIGHT(S312)="D",(+H312-G312),0)</f>
        <v>0</v>
      </c>
      <c r="P312" s="147"/>
      <c r="Q312" s="147"/>
      <c r="R312" s="147"/>
      <c r="S312" s="421"/>
      <c r="T312" s="805"/>
      <c r="U312" s="147"/>
      <c r="V312" s="148"/>
      <c r="W312" s="149"/>
      <c r="X312" s="750"/>
      <c r="Y312" s="150"/>
      <c r="Z312" s="148"/>
      <c r="AA312" s="251"/>
      <c r="AB312" s="185"/>
      <c r="AC312" s="186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  <c r="AQ312" s="50"/>
      <c r="AR312" s="50"/>
    </row>
    <row r="313" spans="1:44" s="69" customFormat="1" ht="30" customHeight="1" thickBot="1">
      <c r="A313" s="606"/>
      <c r="B313" s="611"/>
      <c r="C313" s="484" t="s">
        <v>58</v>
      </c>
      <c r="D313" s="611"/>
      <c r="E313" s="582"/>
      <c r="F313" s="122" t="s">
        <v>54</v>
      </c>
      <c r="G313" s="485"/>
      <c r="H313" s="485"/>
      <c r="I313" s="122" t="s">
        <v>54</v>
      </c>
      <c r="J313" s="122" t="s">
        <v>54</v>
      </c>
      <c r="K313" s="494"/>
      <c r="L313" s="202">
        <f>SUM(L311:L312)</f>
        <v>0</v>
      </c>
      <c r="M313" s="202">
        <f>SUM(M311:M312)</f>
        <v>0</v>
      </c>
      <c r="N313" s="202">
        <f>SUM(N311:N312)</f>
        <v>0</v>
      </c>
      <c r="O313" s="202">
        <f>SUM(O311:O312)</f>
        <v>0.18611111111385981</v>
      </c>
      <c r="P313" s="122" t="s">
        <v>54</v>
      </c>
      <c r="Q313" s="122" t="s">
        <v>54</v>
      </c>
      <c r="R313" s="122" t="s">
        <v>54</v>
      </c>
      <c r="S313" s="598"/>
      <c r="T313" s="486"/>
      <c r="U313" s="611"/>
      <c r="V313" s="198">
        <f>$AB$15-((N313*24))</f>
        <v>744</v>
      </c>
      <c r="W313" s="199">
        <v>371</v>
      </c>
      <c r="X313" s="574">
        <v>169.785</v>
      </c>
      <c r="Y313" s="200">
        <f>W313*X313</f>
        <v>62990.235000000001</v>
      </c>
      <c r="Z313" s="198">
        <f>(Y313*(V313-L313*24))/V313</f>
        <v>62990.235000000008</v>
      </c>
      <c r="AA313" s="472">
        <f>(Z313/Y313)*100</f>
        <v>100.00000000000003</v>
      </c>
      <c r="AB313" s="59"/>
    </row>
    <row r="314" spans="1:44" s="69" customFormat="1" ht="30" customHeight="1">
      <c r="A314" s="1126">
        <v>94</v>
      </c>
      <c r="B314" s="1139" t="s">
        <v>797</v>
      </c>
      <c r="C314" s="1137" t="s">
        <v>798</v>
      </c>
      <c r="D314" s="999">
        <v>169.72900000000001</v>
      </c>
      <c r="E314" s="1036" t="s">
        <v>53</v>
      </c>
      <c r="F314" s="565"/>
      <c r="G314" s="880"/>
      <c r="H314" s="881"/>
      <c r="I314" s="758"/>
      <c r="J314" s="758"/>
      <c r="K314" s="759"/>
      <c r="L314" s="78">
        <f t="shared" ref="L314" si="316">IF(RIGHT(S314)="T",(+H314-G314),0)</f>
        <v>0</v>
      </c>
      <c r="M314" s="78">
        <f t="shared" ref="M314" si="317">IF(RIGHT(S314)="U",(+H314-G314),0)</f>
        <v>0</v>
      </c>
      <c r="N314" s="78">
        <f t="shared" ref="N314" si="318">IF(RIGHT(S314)="C",(+H314-G314),0)</f>
        <v>0</v>
      </c>
      <c r="O314" s="78">
        <f t="shared" ref="O314" si="319">IF(RIGHT(S314)="D",(+H314-G314),0)</f>
        <v>0</v>
      </c>
      <c r="P314" s="758"/>
      <c r="Q314" s="758"/>
      <c r="R314" s="758"/>
      <c r="S314" s="421"/>
      <c r="T314" s="753"/>
      <c r="U314" s="760"/>
      <c r="V314" s="761"/>
      <c r="W314" s="762"/>
      <c r="X314" s="763"/>
      <c r="Y314" s="764"/>
      <c r="Z314" s="765"/>
      <c r="AA314" s="765"/>
      <c r="AB314" s="59"/>
    </row>
    <row r="315" spans="1:44" s="69" customFormat="1" ht="30" customHeight="1">
      <c r="A315" s="1127"/>
      <c r="B315" s="1140"/>
      <c r="C315" s="1138"/>
      <c r="D315" s="1017"/>
      <c r="E315" s="984"/>
      <c r="F315" s="122"/>
      <c r="G315" s="427"/>
      <c r="H315" s="427"/>
      <c r="I315" s="758"/>
      <c r="J315" s="758"/>
      <c r="K315" s="759"/>
      <c r="L315" s="78">
        <f t="shared" ref="L315" si="320">IF(RIGHT(S315)="T",(+H315-G315),0)</f>
        <v>0</v>
      </c>
      <c r="M315" s="78">
        <f t="shared" ref="M315" si="321">IF(RIGHT(S315)="U",(+H315-G315),0)</f>
        <v>0</v>
      </c>
      <c r="N315" s="78">
        <f t="shared" ref="N315" si="322">IF(RIGHT(S315)="C",(+H315-G315),0)</f>
        <v>0</v>
      </c>
      <c r="O315" s="78">
        <f t="shared" ref="O315" si="323">IF(RIGHT(S315)="D",(+H315-G315),0)</f>
        <v>0</v>
      </c>
      <c r="P315" s="758"/>
      <c r="Q315" s="758"/>
      <c r="R315" s="758"/>
      <c r="S315" s="421"/>
      <c r="T315" s="753"/>
      <c r="U315" s="760"/>
      <c r="V315" s="761"/>
      <c r="W315" s="762"/>
      <c r="X315" s="763"/>
      <c r="Y315" s="764"/>
      <c r="Z315" s="765"/>
      <c r="AA315" s="765"/>
      <c r="AB315" s="59"/>
    </row>
    <row r="316" spans="1:44" s="69" customFormat="1" ht="30" customHeight="1">
      <c r="A316" s="1127"/>
      <c r="B316" s="1140"/>
      <c r="C316" s="1138"/>
      <c r="D316" s="1017"/>
      <c r="E316" s="984"/>
      <c r="F316" s="122"/>
      <c r="G316" s="427"/>
      <c r="H316" s="427"/>
      <c r="I316" s="758"/>
      <c r="J316" s="758"/>
      <c r="K316" s="759"/>
      <c r="L316" s="78">
        <f t="shared" ref="L316:L318" si="324">IF(RIGHT(S316)="T",(+H316-G316),0)</f>
        <v>0</v>
      </c>
      <c r="M316" s="78">
        <f t="shared" ref="M316:M318" si="325">IF(RIGHT(S316)="U",(+H316-G316),0)</f>
        <v>0</v>
      </c>
      <c r="N316" s="78">
        <f t="shared" ref="N316:N318" si="326">IF(RIGHT(S316)="C",(+H316-G316),0)</f>
        <v>0</v>
      </c>
      <c r="O316" s="78">
        <f t="shared" ref="O316:O318" si="327">IF(RIGHT(S316)="D",(+H316-G316),0)</f>
        <v>0</v>
      </c>
      <c r="P316" s="758"/>
      <c r="Q316" s="758"/>
      <c r="R316" s="758"/>
      <c r="S316" s="421"/>
      <c r="T316" s="753"/>
      <c r="U316" s="863"/>
      <c r="V316" s="761"/>
      <c r="W316" s="762"/>
      <c r="X316" s="763"/>
      <c r="Y316" s="764"/>
      <c r="Z316" s="765"/>
      <c r="AA316" s="765"/>
      <c r="AB316" s="59"/>
    </row>
    <row r="317" spans="1:44" s="69" customFormat="1" ht="30" customHeight="1">
      <c r="A317" s="1127"/>
      <c r="B317" s="1140"/>
      <c r="C317" s="1138"/>
      <c r="D317" s="1017"/>
      <c r="E317" s="984"/>
      <c r="F317" s="122"/>
      <c r="G317" s="427"/>
      <c r="H317" s="427"/>
      <c r="I317" s="758"/>
      <c r="J317" s="758"/>
      <c r="K317" s="759"/>
      <c r="L317" s="78">
        <f t="shared" si="324"/>
        <v>0</v>
      </c>
      <c r="M317" s="78">
        <f t="shared" si="325"/>
        <v>0</v>
      </c>
      <c r="N317" s="78">
        <f t="shared" si="326"/>
        <v>0</v>
      </c>
      <c r="O317" s="78">
        <f t="shared" si="327"/>
        <v>0</v>
      </c>
      <c r="P317" s="758"/>
      <c r="Q317" s="758"/>
      <c r="R317" s="758"/>
      <c r="S317" s="421"/>
      <c r="T317" s="805"/>
      <c r="U317" s="863"/>
      <c r="V317" s="761"/>
      <c r="W317" s="762"/>
      <c r="X317" s="763"/>
      <c r="Y317" s="764"/>
      <c r="Z317" s="765"/>
      <c r="AA317" s="765"/>
      <c r="AB317" s="59"/>
    </row>
    <row r="318" spans="1:44" s="69" customFormat="1" ht="30" customHeight="1">
      <c r="A318" s="1127"/>
      <c r="B318" s="1140"/>
      <c r="C318" s="1138"/>
      <c r="D318" s="1000"/>
      <c r="E318" s="984"/>
      <c r="F318" s="122"/>
      <c r="G318" s="427"/>
      <c r="H318" s="427"/>
      <c r="I318" s="758"/>
      <c r="J318" s="758"/>
      <c r="K318" s="759"/>
      <c r="L318" s="78">
        <f t="shared" si="324"/>
        <v>0</v>
      </c>
      <c r="M318" s="78">
        <f t="shared" si="325"/>
        <v>0</v>
      </c>
      <c r="N318" s="78">
        <f t="shared" si="326"/>
        <v>0</v>
      </c>
      <c r="O318" s="78">
        <f t="shared" si="327"/>
        <v>0</v>
      </c>
      <c r="P318" s="758"/>
      <c r="Q318" s="758"/>
      <c r="R318" s="758"/>
      <c r="S318" s="421"/>
      <c r="T318" s="805"/>
      <c r="U318" s="863"/>
      <c r="V318" s="761"/>
      <c r="W318" s="762"/>
      <c r="X318" s="763"/>
      <c r="Y318" s="764"/>
      <c r="Z318" s="765"/>
      <c r="AA318" s="765"/>
      <c r="AB318" s="59"/>
    </row>
    <row r="319" spans="1:44" s="69" customFormat="1" ht="30" customHeight="1">
      <c r="A319" s="744"/>
      <c r="B319" s="727"/>
      <c r="C319" s="484" t="s">
        <v>58</v>
      </c>
      <c r="D319" s="215"/>
      <c r="E319" s="728"/>
      <c r="F319" s="122" t="s">
        <v>54</v>
      </c>
      <c r="G319" s="485"/>
      <c r="H319" s="485"/>
      <c r="I319" s="122" t="s">
        <v>54</v>
      </c>
      <c r="J319" s="122" t="s">
        <v>54</v>
      </c>
      <c r="K319" s="494"/>
      <c r="L319" s="202">
        <f>SUM(L314:L318)</f>
        <v>0</v>
      </c>
      <c r="M319" s="202">
        <f>SUM(M314:M318)</f>
        <v>0</v>
      </c>
      <c r="N319" s="202">
        <f>SUM(N314:N318)</f>
        <v>0</v>
      </c>
      <c r="O319" s="202">
        <f>SUM(O314:O318)</f>
        <v>0</v>
      </c>
      <c r="P319" s="122" t="s">
        <v>54</v>
      </c>
      <c r="Q319" s="122" t="s">
        <v>54</v>
      </c>
      <c r="R319" s="122" t="s">
        <v>54</v>
      </c>
      <c r="S319" s="726"/>
      <c r="T319" s="486"/>
      <c r="U319" s="727"/>
      <c r="V319" s="198">
        <f>$AB$15-((N319*24))</f>
        <v>744</v>
      </c>
      <c r="W319" s="775">
        <v>515</v>
      </c>
      <c r="X319" s="776">
        <v>169.72900000000001</v>
      </c>
      <c r="Y319" s="777">
        <f t="shared" ref="Y319" si="328">W319*X319</f>
        <v>87410.435000000012</v>
      </c>
      <c r="Z319" s="778">
        <f>(Y319*(V319-L319*24))/V319</f>
        <v>87410.435000000012</v>
      </c>
      <c r="AA319" s="882">
        <f t="shared" ref="AA319" si="329">(Z319/Y319)*100</f>
        <v>100</v>
      </c>
      <c r="AB319" s="59"/>
    </row>
    <row r="320" spans="1:44" s="59" customFormat="1" ht="30" customHeight="1">
      <c r="A320" s="779">
        <v>95</v>
      </c>
      <c r="B320" s="746" t="s">
        <v>257</v>
      </c>
      <c r="C320" s="780" t="s">
        <v>258</v>
      </c>
      <c r="D320" s="750">
        <v>98.281000000000006</v>
      </c>
      <c r="E320" s="613" t="s">
        <v>53</v>
      </c>
      <c r="F320" s="77" t="s">
        <v>54</v>
      </c>
      <c r="G320" s="711"/>
      <c r="H320" s="711"/>
      <c r="I320" s="77" t="s">
        <v>54</v>
      </c>
      <c r="J320" s="77" t="s">
        <v>54</v>
      </c>
      <c r="K320" s="77" t="s">
        <v>54</v>
      </c>
      <c r="L320" s="78">
        <f>IF(RIGHT(S320)="T",(+H320-G320),0)</f>
        <v>0</v>
      </c>
      <c r="M320" s="78">
        <f>IF(RIGHT(S320)="U",(+H320-G320),0)</f>
        <v>0</v>
      </c>
      <c r="N320" s="78">
        <f>IF(RIGHT(S320)="C",(+H320-G320),0)</f>
        <v>0</v>
      </c>
      <c r="O320" s="78">
        <f>IF(RIGHT(S320)="D",(+H320-G320),0)</f>
        <v>0</v>
      </c>
      <c r="P320" s="77" t="s">
        <v>54</v>
      </c>
      <c r="Q320" s="77" t="s">
        <v>54</v>
      </c>
      <c r="R320" s="77" t="s">
        <v>54</v>
      </c>
      <c r="S320" s="708"/>
      <c r="T320" s="709"/>
      <c r="U320" s="79"/>
      <c r="V320" s="714"/>
      <c r="W320" s="714"/>
      <c r="X320" s="714"/>
      <c r="Y320" s="714"/>
      <c r="Z320" s="714"/>
      <c r="AA320" s="714"/>
    </row>
    <row r="321" spans="1:44" s="69" customFormat="1" ht="30" customHeight="1">
      <c r="A321" s="606"/>
      <c r="B321" s="611"/>
      <c r="C321" s="484" t="s">
        <v>58</v>
      </c>
      <c r="D321" s="611"/>
      <c r="E321" s="728"/>
      <c r="F321" s="122" t="s">
        <v>54</v>
      </c>
      <c r="G321" s="485"/>
      <c r="H321" s="485"/>
      <c r="I321" s="122" t="s">
        <v>54</v>
      </c>
      <c r="J321" s="122" t="s">
        <v>54</v>
      </c>
      <c r="K321" s="122" t="s">
        <v>54</v>
      </c>
      <c r="L321" s="202">
        <f>SUM(L320:L320)</f>
        <v>0</v>
      </c>
      <c r="M321" s="202">
        <f>SUM(M320:M320)</f>
        <v>0</v>
      </c>
      <c r="N321" s="202">
        <f>SUM(N320:N320)</f>
        <v>0</v>
      </c>
      <c r="O321" s="202">
        <f>SUM(O320:O320)</f>
        <v>0</v>
      </c>
      <c r="P321" s="122" t="s">
        <v>54</v>
      </c>
      <c r="Q321" s="122" t="s">
        <v>54</v>
      </c>
      <c r="R321" s="122" t="s">
        <v>54</v>
      </c>
      <c r="S321" s="598"/>
      <c r="T321" s="486"/>
      <c r="U321" s="611"/>
      <c r="V321" s="198">
        <f>$AB$15-((N321*24))</f>
        <v>744</v>
      </c>
      <c r="W321" s="199">
        <v>515</v>
      </c>
      <c r="X321" s="574">
        <v>98.281000000000006</v>
      </c>
      <c r="Y321" s="200">
        <f>W321*X321</f>
        <v>50614.715000000004</v>
      </c>
      <c r="Z321" s="198">
        <f>(Y321*(V321-L321*24))/V321</f>
        <v>50614.715000000004</v>
      </c>
      <c r="AA321" s="472">
        <f>(Z321/Y321)*100</f>
        <v>100</v>
      </c>
      <c r="AB321" s="59"/>
    </row>
    <row r="322" spans="1:44" s="69" customFormat="1" ht="30" customHeight="1" thickBot="1">
      <c r="A322" s="144">
        <v>96</v>
      </c>
      <c r="B322" s="743" t="s">
        <v>259</v>
      </c>
      <c r="C322" s="145" t="s">
        <v>260</v>
      </c>
      <c r="D322" s="750">
        <v>98.281000000000006</v>
      </c>
      <c r="E322" s="613" t="s">
        <v>53</v>
      </c>
      <c r="F322" s="758"/>
      <c r="G322" s="711"/>
      <c r="H322" s="711"/>
      <c r="I322" s="77" t="s">
        <v>54</v>
      </c>
      <c r="J322" s="77" t="s">
        <v>54</v>
      </c>
      <c r="K322" s="77" t="s">
        <v>54</v>
      </c>
      <c r="L322" s="78">
        <f>IF(RIGHT(S322)="T",(+H322-G322),0)</f>
        <v>0</v>
      </c>
      <c r="M322" s="78">
        <f>IF(RIGHT(S322)="U",(+H322-G322),0)</f>
        <v>0</v>
      </c>
      <c r="N322" s="78">
        <f>IF(RIGHT(S322)="C",(+H322-G322),0)</f>
        <v>0</v>
      </c>
      <c r="O322" s="78">
        <f>IF(RIGHT(S322)="D",(+H322-G322),0)</f>
        <v>0</v>
      </c>
      <c r="P322" s="77" t="s">
        <v>54</v>
      </c>
      <c r="Q322" s="77" t="s">
        <v>54</v>
      </c>
      <c r="R322" s="77" t="s">
        <v>54</v>
      </c>
      <c r="S322" s="421"/>
      <c r="T322" s="753"/>
      <c r="U322" s="79"/>
      <c r="V322" s="714"/>
      <c r="W322" s="714"/>
      <c r="X322" s="714"/>
      <c r="Y322" s="714"/>
      <c r="Z322" s="714"/>
      <c r="AA322" s="714"/>
      <c r="AB322" s="59"/>
    </row>
    <row r="323" spans="1:44" s="51" customFormat="1" ht="30" customHeight="1" thickBot="1">
      <c r="A323" s="767"/>
      <c r="B323" s="768"/>
      <c r="C323" s="484" t="s">
        <v>58</v>
      </c>
      <c r="D323" s="727"/>
      <c r="E323" s="566"/>
      <c r="F323" s="758" t="s">
        <v>54</v>
      </c>
      <c r="G323" s="773"/>
      <c r="H323" s="773"/>
      <c r="I323" s="122" t="s">
        <v>54</v>
      </c>
      <c r="J323" s="122" t="s">
        <v>54</v>
      </c>
      <c r="K323" s="122" t="s">
        <v>54</v>
      </c>
      <c r="L323" s="202">
        <f>SUM(L322:L322)</f>
        <v>0</v>
      </c>
      <c r="M323" s="202">
        <f>SUM(M322:M322)</f>
        <v>0</v>
      </c>
      <c r="N323" s="202">
        <f>SUM(N322:N322)</f>
        <v>0</v>
      </c>
      <c r="O323" s="202">
        <f>SUM(O322:O322)</f>
        <v>0</v>
      </c>
      <c r="P323" s="769"/>
      <c r="Q323" s="769"/>
      <c r="R323" s="769"/>
      <c r="S323" s="147"/>
      <c r="T323" s="757"/>
      <c r="U323" s="769"/>
      <c r="V323" s="424">
        <f>$AB$15-((N323*24))</f>
        <v>744</v>
      </c>
      <c r="W323" s="464">
        <v>515</v>
      </c>
      <c r="X323" s="154">
        <v>98.281000000000006</v>
      </c>
      <c r="Y323" s="425">
        <f>W323*X323</f>
        <v>50614.715000000004</v>
      </c>
      <c r="Z323" s="424">
        <f>(Y323*(V323-L323*24))/V323</f>
        <v>50614.715000000004</v>
      </c>
      <c r="AA323" s="770">
        <f>(Z323/Y323)*100</f>
        <v>100</v>
      </c>
      <c r="AB323" s="204"/>
      <c r="AC323" s="205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  <c r="AN323" s="50"/>
      <c r="AO323" s="50"/>
      <c r="AP323" s="50"/>
      <c r="AQ323" s="50"/>
      <c r="AR323" s="50"/>
    </row>
    <row r="324" spans="1:44" s="59" customFormat="1" ht="30" customHeight="1">
      <c r="A324" s="856">
        <v>97</v>
      </c>
      <c r="B324" s="854" t="s">
        <v>261</v>
      </c>
      <c r="C324" s="852" t="s">
        <v>262</v>
      </c>
      <c r="D324" s="843">
        <v>41.743000000000002</v>
      </c>
      <c r="E324" s="859" t="s">
        <v>53</v>
      </c>
      <c r="F324" s="88" t="s">
        <v>54</v>
      </c>
      <c r="G324" s="427"/>
      <c r="H324" s="427"/>
      <c r="I324" s="38" t="s">
        <v>54</v>
      </c>
      <c r="J324" s="38" t="s">
        <v>54</v>
      </c>
      <c r="K324" s="38" t="s">
        <v>54</v>
      </c>
      <c r="L324" s="84">
        <f>IF(RIGHT(S324)="T",(+H324-G324),0)</f>
        <v>0</v>
      </c>
      <c r="M324" s="84">
        <f>IF(RIGHT(S324)="U",(+H324-G324),0)</f>
        <v>0</v>
      </c>
      <c r="N324" s="84">
        <f>IF(RIGHT(S324)="C",(+H324-G324),0)</f>
        <v>0</v>
      </c>
      <c r="O324" s="84">
        <f>IF(RIGHT(S324)="D",(+H324-G324),0)</f>
        <v>0</v>
      </c>
      <c r="P324" s="38" t="s">
        <v>54</v>
      </c>
      <c r="Q324" s="38" t="s">
        <v>54</v>
      </c>
      <c r="R324" s="38" t="s">
        <v>54</v>
      </c>
      <c r="S324" s="421"/>
      <c r="T324" s="753"/>
      <c r="U324" s="201"/>
      <c r="V324" s="74"/>
      <c r="W324" s="75"/>
      <c r="X324" s="75"/>
      <c r="Y324" s="75"/>
      <c r="Z324" s="75"/>
      <c r="AA324" s="76"/>
    </row>
    <row r="325" spans="1:44" s="69" customFormat="1" ht="30" customHeight="1" thickBot="1">
      <c r="A325" s="474"/>
      <c r="B325" s="175"/>
      <c r="C325" s="475" t="s">
        <v>58</v>
      </c>
      <c r="D325" s="175"/>
      <c r="E325" s="140"/>
      <c r="F325" s="176" t="s">
        <v>54</v>
      </c>
      <c r="G325" s="476"/>
      <c r="H325" s="476"/>
      <c r="I325" s="176" t="s">
        <v>54</v>
      </c>
      <c r="J325" s="176" t="s">
        <v>54</v>
      </c>
      <c r="K325" s="176" t="s">
        <v>54</v>
      </c>
      <c r="L325" s="177">
        <f>SUM(L324:L324)</f>
        <v>0</v>
      </c>
      <c r="M325" s="177">
        <f>SUM(M324:M324)</f>
        <v>0</v>
      </c>
      <c r="N325" s="177">
        <f>SUM(N324:N324)</f>
        <v>0</v>
      </c>
      <c r="O325" s="177">
        <f>SUM(O324:O324)</f>
        <v>0</v>
      </c>
      <c r="P325" s="176" t="s">
        <v>54</v>
      </c>
      <c r="Q325" s="176" t="s">
        <v>54</v>
      </c>
      <c r="R325" s="176" t="s">
        <v>54</v>
      </c>
      <c r="S325" s="477"/>
      <c r="T325" s="478"/>
      <c r="U325" s="175"/>
      <c r="V325" s="424">
        <f>$AB$15-((N325*24))</f>
        <v>744</v>
      </c>
      <c r="W325" s="464">
        <v>515</v>
      </c>
      <c r="X325" s="154">
        <v>41.743000000000002</v>
      </c>
      <c r="Y325" s="425">
        <f>W325*X325</f>
        <v>21497.645</v>
      </c>
      <c r="Z325" s="424">
        <f>(Y325*(V325-L325*24))/V325</f>
        <v>21497.645</v>
      </c>
      <c r="AA325" s="426">
        <f>(Z325/Y325)*100</f>
        <v>100</v>
      </c>
      <c r="AB325" s="59"/>
    </row>
    <row r="326" spans="1:44" s="51" customFormat="1" ht="30" customHeight="1">
      <c r="A326" s="997">
        <v>98</v>
      </c>
      <c r="B326" s="989" t="s">
        <v>263</v>
      </c>
      <c r="C326" s="1013" t="s">
        <v>264</v>
      </c>
      <c r="D326" s="999">
        <v>73.825999999999993</v>
      </c>
      <c r="E326" s="984" t="s">
        <v>53</v>
      </c>
      <c r="F326" s="38" t="s">
        <v>54</v>
      </c>
      <c r="G326" s="427"/>
      <c r="H326" s="427"/>
      <c r="I326" s="143"/>
      <c r="J326" s="143"/>
      <c r="K326" s="143"/>
      <c r="L326" s="84">
        <f>IF(RIGHT(S326)="T",(+H326-G326),0)</f>
        <v>0</v>
      </c>
      <c r="M326" s="84">
        <f>IF(RIGHT(S326)="U",(+H326-G326),0)</f>
        <v>0</v>
      </c>
      <c r="N326" s="84">
        <f>IF(RIGHT(S326)="C",(+H326-G326),0)</f>
        <v>0</v>
      </c>
      <c r="O326" s="84">
        <f>IF(RIGHT(S326)="D",(+H326-G326),0)</f>
        <v>0</v>
      </c>
      <c r="P326" s="44"/>
      <c r="Q326" s="44"/>
      <c r="R326" s="44"/>
      <c r="S326" s="421"/>
      <c r="T326" s="753"/>
      <c r="U326" s="44"/>
      <c r="V326" s="109"/>
      <c r="W326" s="110"/>
      <c r="X326" s="567"/>
      <c r="Y326" s="111"/>
      <c r="Z326" s="109"/>
      <c r="AA326" s="112"/>
      <c r="AB326" s="185"/>
      <c r="AC326" s="186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  <c r="AQ326" s="50"/>
      <c r="AR326" s="50"/>
    </row>
    <row r="327" spans="1:44" s="51" customFormat="1" ht="30" customHeight="1">
      <c r="A327" s="1005"/>
      <c r="B327" s="990"/>
      <c r="C327" s="1081"/>
      <c r="D327" s="1017"/>
      <c r="E327" s="984"/>
      <c r="F327" s="88"/>
      <c r="G327" s="178"/>
      <c r="H327" s="178"/>
      <c r="I327" s="40"/>
      <c r="J327" s="40"/>
      <c r="K327" s="40"/>
      <c r="L327" s="78">
        <f t="shared" ref="L327" si="330">IF(RIGHT(S327)="T",(+H327-G327),0)</f>
        <v>0</v>
      </c>
      <c r="M327" s="78">
        <f t="shared" ref="M327" si="331">IF(RIGHT(S327)="U",(+H327-G327),0)</f>
        <v>0</v>
      </c>
      <c r="N327" s="78">
        <f t="shared" ref="N327" si="332">IF(RIGHT(S327)="C",(+H327-G327),0)</f>
        <v>0</v>
      </c>
      <c r="O327" s="78">
        <f t="shared" ref="O327" si="333">IF(RIGHT(S327)="D",(+H327-G327),0)</f>
        <v>0</v>
      </c>
      <c r="P327" s="42"/>
      <c r="Q327" s="42"/>
      <c r="R327" s="42"/>
      <c r="S327" s="179"/>
      <c r="T327" s="403"/>
      <c r="U327" s="42"/>
      <c r="V327" s="198"/>
      <c r="W327" s="199"/>
      <c r="X327" s="574"/>
      <c r="Y327" s="200"/>
      <c r="Z327" s="198"/>
      <c r="AA327" s="472"/>
      <c r="AB327" s="185"/>
      <c r="AC327" s="186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  <c r="AQ327" s="50"/>
      <c r="AR327" s="50"/>
    </row>
    <row r="328" spans="1:44" s="69" customFormat="1" ht="30" customHeight="1" thickBot="1">
      <c r="A328" s="429"/>
      <c r="B328" s="60"/>
      <c r="C328" s="430" t="s">
        <v>58</v>
      </c>
      <c r="D328" s="60"/>
      <c r="E328" s="140"/>
      <c r="F328" s="62" t="s">
        <v>54</v>
      </c>
      <c r="G328" s="498"/>
      <c r="H328" s="498"/>
      <c r="I328" s="62" t="s">
        <v>54</v>
      </c>
      <c r="J328" s="62" t="s">
        <v>54</v>
      </c>
      <c r="K328" s="62" t="s">
        <v>54</v>
      </c>
      <c r="L328" s="63">
        <f>SUM(L326:L327)</f>
        <v>0</v>
      </c>
      <c r="M328" s="63">
        <f>SUM(M326:M327)</f>
        <v>0</v>
      </c>
      <c r="N328" s="63">
        <f>SUM(N326:N327)</f>
        <v>0</v>
      </c>
      <c r="O328" s="63">
        <f>SUM(O326:O327)</f>
        <v>0</v>
      </c>
      <c r="P328" s="62" t="s">
        <v>54</v>
      </c>
      <c r="Q328" s="62" t="s">
        <v>54</v>
      </c>
      <c r="R328" s="62" t="s">
        <v>54</v>
      </c>
      <c r="S328" s="471"/>
      <c r="T328" s="441"/>
      <c r="U328" s="60"/>
      <c r="V328" s="433">
        <f>$AB$15-((N328*24))</f>
        <v>744</v>
      </c>
      <c r="W328" s="434">
        <v>515</v>
      </c>
      <c r="X328" s="100">
        <v>73.825999999999993</v>
      </c>
      <c r="Y328" s="435">
        <f>W328*X328</f>
        <v>38020.39</v>
      </c>
      <c r="Z328" s="433">
        <f>(Y328*(V328-L328*24))/V328</f>
        <v>38020.39</v>
      </c>
      <c r="AA328" s="436">
        <f>(Z328/Y328)*100</f>
        <v>100</v>
      </c>
      <c r="AB328" s="59"/>
    </row>
    <row r="329" spans="1:44" s="59" customFormat="1" ht="30" customHeight="1">
      <c r="A329" s="1128">
        <v>99</v>
      </c>
      <c r="B329" s="1023" t="s">
        <v>265</v>
      </c>
      <c r="C329" s="1011" t="s">
        <v>266</v>
      </c>
      <c r="D329" s="999">
        <v>73.825999999999993</v>
      </c>
      <c r="E329" s="1001" t="s">
        <v>53</v>
      </c>
      <c r="F329" s="38" t="s">
        <v>54</v>
      </c>
      <c r="G329" s="944">
        <v>42221.722916666666</v>
      </c>
      <c r="H329" s="945">
        <v>42221.74722222222</v>
      </c>
      <c r="I329" s="38" t="s">
        <v>54</v>
      </c>
      <c r="J329" s="38" t="s">
        <v>54</v>
      </c>
      <c r="K329" s="38" t="s">
        <v>54</v>
      </c>
      <c r="L329" s="84">
        <f>IF(RIGHT(S329)="T",(+H329-G329),0)</f>
        <v>0</v>
      </c>
      <c r="M329" s="84">
        <f>IF(RIGHT(S329)="U",(+H329-G329),0)</f>
        <v>2.4305555554747116E-2</v>
      </c>
      <c r="N329" s="84">
        <f>IF(RIGHT(S329)="C",(+H329-G329),0)</f>
        <v>0</v>
      </c>
      <c r="O329" s="84">
        <f>IF(RIGHT(S329)="D",(+H329-G329),0)</f>
        <v>0</v>
      </c>
      <c r="P329" s="38" t="s">
        <v>54</v>
      </c>
      <c r="Q329" s="38" t="s">
        <v>54</v>
      </c>
      <c r="R329" s="38" t="s">
        <v>54</v>
      </c>
      <c r="S329" s="421" t="s">
        <v>78</v>
      </c>
      <c r="T329" s="805" t="s">
        <v>910</v>
      </c>
      <c r="U329" s="201"/>
      <c r="V329" s="74"/>
      <c r="W329" s="75"/>
      <c r="X329" s="75"/>
      <c r="Y329" s="75"/>
      <c r="Z329" s="75"/>
      <c r="AA329" s="76"/>
    </row>
    <row r="330" spans="1:44" s="59" customFormat="1" ht="30" customHeight="1">
      <c r="A330" s="1129"/>
      <c r="B330" s="1024"/>
      <c r="C330" s="1042"/>
      <c r="D330" s="1017"/>
      <c r="E330" s="1006"/>
      <c r="F330" s="88"/>
      <c r="G330" s="946">
        <v>42222.563888888886</v>
      </c>
      <c r="H330" s="947">
        <v>42222.581944444442</v>
      </c>
      <c r="I330" s="77" t="s">
        <v>54</v>
      </c>
      <c r="J330" s="77" t="s">
        <v>54</v>
      </c>
      <c r="K330" s="77" t="s">
        <v>54</v>
      </c>
      <c r="L330" s="78">
        <f t="shared" ref="L330:L331" si="334">IF(RIGHT(S330)="T",(+H330-G330),0)</f>
        <v>0</v>
      </c>
      <c r="M330" s="78">
        <f t="shared" ref="M330:M331" si="335">IF(RIGHT(S330)="U",(+H330-G330),0)</f>
        <v>1.8055555556202307E-2</v>
      </c>
      <c r="N330" s="78">
        <f t="shared" ref="N330:N331" si="336">IF(RIGHT(S330)="C",(+H330-G330),0)</f>
        <v>0</v>
      </c>
      <c r="O330" s="78">
        <f t="shared" ref="O330:O331" si="337">IF(RIGHT(S330)="D",(+H330-G330),0)</f>
        <v>0</v>
      </c>
      <c r="P330" s="77" t="s">
        <v>54</v>
      </c>
      <c r="Q330" s="77" t="s">
        <v>54</v>
      </c>
      <c r="R330" s="77" t="s">
        <v>54</v>
      </c>
      <c r="S330" s="421" t="s">
        <v>78</v>
      </c>
      <c r="T330" s="805" t="s">
        <v>911</v>
      </c>
      <c r="U330" s="89"/>
      <c r="V330" s="80"/>
      <c r="W330" s="81"/>
      <c r="X330" s="81"/>
      <c r="Y330" s="81"/>
      <c r="Z330" s="81"/>
      <c r="AA330" s="81"/>
    </row>
    <row r="331" spans="1:44" s="59" customFormat="1" ht="30" customHeight="1">
      <c r="A331" s="1130"/>
      <c r="B331" s="1087"/>
      <c r="C331" s="1012"/>
      <c r="D331" s="1000"/>
      <c r="E331" s="1002"/>
      <c r="F331" s="77"/>
      <c r="G331" s="948">
        <v>42222.72152777778</v>
      </c>
      <c r="H331" s="949">
        <v>42222.745138888888</v>
      </c>
      <c r="I331" s="88" t="s">
        <v>54</v>
      </c>
      <c r="J331" s="88" t="s">
        <v>54</v>
      </c>
      <c r="K331" s="88" t="s">
        <v>54</v>
      </c>
      <c r="L331" s="341">
        <f t="shared" si="334"/>
        <v>0</v>
      </c>
      <c r="M331" s="341">
        <f t="shared" si="335"/>
        <v>2.361111110803904E-2</v>
      </c>
      <c r="N331" s="341">
        <f t="shared" si="336"/>
        <v>0</v>
      </c>
      <c r="O331" s="341">
        <f t="shared" si="337"/>
        <v>0</v>
      </c>
      <c r="P331" s="88" t="s">
        <v>54</v>
      </c>
      <c r="Q331" s="88" t="s">
        <v>54</v>
      </c>
      <c r="R331" s="88" t="s">
        <v>54</v>
      </c>
      <c r="S331" s="421" t="s">
        <v>78</v>
      </c>
      <c r="T331" s="805" t="s">
        <v>912</v>
      </c>
      <c r="U331" s="79"/>
      <c r="V331" s="714"/>
      <c r="W331" s="714"/>
      <c r="X331" s="714"/>
      <c r="Y331" s="714"/>
      <c r="Z331" s="714"/>
      <c r="AA331" s="714"/>
    </row>
    <row r="332" spans="1:44" s="69" customFormat="1" ht="30" customHeight="1" thickBot="1">
      <c r="A332" s="474"/>
      <c r="B332" s="727"/>
      <c r="C332" s="484" t="s">
        <v>58</v>
      </c>
      <c r="D332" s="727"/>
      <c r="E332" s="728"/>
      <c r="F332" s="122" t="s">
        <v>54</v>
      </c>
      <c r="G332" s="485"/>
      <c r="H332" s="485"/>
      <c r="I332" s="176" t="s">
        <v>54</v>
      </c>
      <c r="J332" s="176" t="s">
        <v>54</v>
      </c>
      <c r="K332" s="176" t="s">
        <v>54</v>
      </c>
      <c r="L332" s="177">
        <f>SUM(L329:L331)</f>
        <v>0</v>
      </c>
      <c r="M332" s="177">
        <f>SUM(M329:M331)</f>
        <v>6.5972222218988463E-2</v>
      </c>
      <c r="N332" s="177">
        <f>SUM(N329:N331)</f>
        <v>0</v>
      </c>
      <c r="O332" s="177">
        <f>SUM(O329:O331)</f>
        <v>0</v>
      </c>
      <c r="P332" s="176" t="s">
        <v>54</v>
      </c>
      <c r="Q332" s="176" t="s">
        <v>54</v>
      </c>
      <c r="R332" s="176" t="s">
        <v>54</v>
      </c>
      <c r="S332" s="477"/>
      <c r="T332" s="478"/>
      <c r="U332" s="175"/>
      <c r="V332" s="424">
        <f>$AB$15-((N332*24))</f>
        <v>744</v>
      </c>
      <c r="W332" s="464">
        <v>515</v>
      </c>
      <c r="X332" s="154">
        <v>73.825999999999993</v>
      </c>
      <c r="Y332" s="425">
        <f>W332*X332</f>
        <v>38020.39</v>
      </c>
      <c r="Z332" s="424">
        <f>(Y332*(V332-L332*24))/V332</f>
        <v>38020.39</v>
      </c>
      <c r="AA332" s="426">
        <f>(Z332/Y332)*100</f>
        <v>100</v>
      </c>
      <c r="AB332" s="59"/>
    </row>
    <row r="333" spans="1:44" s="51" customFormat="1" ht="30" customHeight="1">
      <c r="A333" s="847">
        <v>100</v>
      </c>
      <c r="B333" s="867" t="s">
        <v>267</v>
      </c>
      <c r="C333" s="866" t="s">
        <v>268</v>
      </c>
      <c r="D333" s="861">
        <v>133.5</v>
      </c>
      <c r="E333" s="864" t="s">
        <v>53</v>
      </c>
      <c r="F333" s="77" t="s">
        <v>54</v>
      </c>
      <c r="G333" s="880"/>
      <c r="H333" s="881"/>
      <c r="I333" s="143"/>
      <c r="J333" s="143"/>
      <c r="K333" s="143"/>
      <c r="L333" s="84">
        <f>IF(RIGHT(S333)="T",(+H333-G333),0)</f>
        <v>0</v>
      </c>
      <c r="M333" s="84">
        <f>IF(RIGHT(S333)="U",(+H333-G333),0)</f>
        <v>0</v>
      </c>
      <c r="N333" s="84">
        <f>IF(RIGHT(S333)="C",(+H333-G333),0)</f>
        <v>0</v>
      </c>
      <c r="O333" s="84">
        <f>IF(RIGHT(S333)="D",(+H333-G333),0)</f>
        <v>0</v>
      </c>
      <c r="P333" s="44"/>
      <c r="Q333" s="44"/>
      <c r="R333" s="44"/>
      <c r="S333" s="421"/>
      <c r="T333" s="753"/>
      <c r="U333" s="44"/>
      <c r="V333" s="114"/>
      <c r="W333" s="115"/>
      <c r="X333" s="115"/>
      <c r="Y333" s="115"/>
      <c r="Z333" s="115"/>
      <c r="AA333" s="116"/>
      <c r="AB333" s="185"/>
      <c r="AC333" s="186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  <c r="AN333" s="50"/>
      <c r="AO333" s="50"/>
      <c r="AP333" s="50"/>
      <c r="AQ333" s="50"/>
      <c r="AR333" s="50"/>
    </row>
    <row r="334" spans="1:44" s="69" customFormat="1" ht="30" customHeight="1" thickBot="1">
      <c r="A334" s="474"/>
      <c r="B334" s="175"/>
      <c r="C334" s="475" t="s">
        <v>58</v>
      </c>
      <c r="D334" s="175"/>
      <c r="E334" s="740"/>
      <c r="F334" s="176" t="s">
        <v>54</v>
      </c>
      <c r="G334" s="476"/>
      <c r="H334" s="476"/>
      <c r="I334" s="176" t="s">
        <v>54</v>
      </c>
      <c r="J334" s="176" t="s">
        <v>54</v>
      </c>
      <c r="K334" s="176" t="s">
        <v>54</v>
      </c>
      <c r="L334" s="177">
        <f>SUM(L333:L333)</f>
        <v>0</v>
      </c>
      <c r="M334" s="177">
        <f>SUM(M333:M333)</f>
        <v>0</v>
      </c>
      <c r="N334" s="177">
        <f>SUM(N333:N333)</f>
        <v>0</v>
      </c>
      <c r="O334" s="177">
        <f>SUM(O333:O333)</f>
        <v>0</v>
      </c>
      <c r="P334" s="176" t="s">
        <v>54</v>
      </c>
      <c r="Q334" s="176" t="s">
        <v>54</v>
      </c>
      <c r="R334" s="176" t="s">
        <v>54</v>
      </c>
      <c r="S334" s="477"/>
      <c r="T334" s="478"/>
      <c r="U334" s="175"/>
      <c r="V334" s="424">
        <f>$AB$15-((N334*24))</f>
        <v>744</v>
      </c>
      <c r="W334" s="464">
        <v>515</v>
      </c>
      <c r="X334" s="154">
        <v>133.5</v>
      </c>
      <c r="Y334" s="425">
        <f>W334*X334</f>
        <v>68752.5</v>
      </c>
      <c r="Z334" s="424">
        <f>(Y334*(V334-L334*24))/V334</f>
        <v>68752.5</v>
      </c>
      <c r="AA334" s="426">
        <f>(Z334/Y334)*100</f>
        <v>100</v>
      </c>
      <c r="AB334" s="59"/>
    </row>
    <row r="335" spans="1:44" s="59" customFormat="1" ht="25.5" customHeight="1" thickBot="1">
      <c r="A335" s="1043">
        <v>101</v>
      </c>
      <c r="B335" s="1023" t="s">
        <v>269</v>
      </c>
      <c r="C335" s="1011" t="s">
        <v>270</v>
      </c>
      <c r="D335" s="999">
        <v>66.009</v>
      </c>
      <c r="E335" s="983" t="s">
        <v>53</v>
      </c>
      <c r="F335" s="38" t="s">
        <v>54</v>
      </c>
      <c r="G335" s="427">
        <v>42239.465277777781</v>
      </c>
      <c r="H335" s="427">
        <v>42239.487500000003</v>
      </c>
      <c r="I335" s="38" t="s">
        <v>54</v>
      </c>
      <c r="J335" s="38" t="s">
        <v>54</v>
      </c>
      <c r="K335" s="38" t="s">
        <v>54</v>
      </c>
      <c r="L335" s="84">
        <f>IF(RIGHT(S335)="T",(+H335-G335),0)</f>
        <v>0</v>
      </c>
      <c r="M335" s="84">
        <f>IF(RIGHT(S335)="U",(+H335-G335),0)</f>
        <v>2.2222222221898846E-2</v>
      </c>
      <c r="N335" s="84">
        <f>IF(RIGHT(S335)="C",(+H335-G335),0)</f>
        <v>0</v>
      </c>
      <c r="O335" s="84">
        <f>IF(RIGHT(S335)="D",(+H335-G335),0)</f>
        <v>0</v>
      </c>
      <c r="P335" s="38" t="s">
        <v>54</v>
      </c>
      <c r="Q335" s="38" t="s">
        <v>54</v>
      </c>
      <c r="R335" s="38" t="s">
        <v>54</v>
      </c>
      <c r="S335" s="421" t="s">
        <v>78</v>
      </c>
      <c r="T335" s="805" t="s">
        <v>913</v>
      </c>
      <c r="U335" s="201"/>
      <c r="V335" s="74"/>
      <c r="W335" s="75"/>
      <c r="X335" s="75"/>
      <c r="Y335" s="75"/>
      <c r="Z335" s="75"/>
      <c r="AA335" s="76"/>
    </row>
    <row r="336" spans="1:44" s="59" customFormat="1" ht="25.5" customHeight="1">
      <c r="A336" s="1041"/>
      <c r="B336" s="1024"/>
      <c r="C336" s="1042"/>
      <c r="D336" s="1017"/>
      <c r="E336" s="993"/>
      <c r="F336" s="88"/>
      <c r="G336" s="427">
        <v>42239.566666666666</v>
      </c>
      <c r="H336" s="427">
        <v>42239.729166666664</v>
      </c>
      <c r="I336" s="38" t="s">
        <v>54</v>
      </c>
      <c r="J336" s="38" t="s">
        <v>54</v>
      </c>
      <c r="K336" s="38" t="s">
        <v>54</v>
      </c>
      <c r="L336" s="84">
        <f>IF(RIGHT(S336)="T",(+H336-G336),0)</f>
        <v>0</v>
      </c>
      <c r="M336" s="84">
        <f>IF(RIGHT(S336)="U",(+H336-G336),0)</f>
        <v>0.16249999999854481</v>
      </c>
      <c r="N336" s="84">
        <f>IF(RIGHT(S336)="C",(+H336-G336),0)</f>
        <v>0</v>
      </c>
      <c r="O336" s="84">
        <f>IF(RIGHT(S336)="D",(+H336-G336),0)</f>
        <v>0</v>
      </c>
      <c r="P336" s="38" t="s">
        <v>54</v>
      </c>
      <c r="Q336" s="38" t="s">
        <v>54</v>
      </c>
      <c r="R336" s="38" t="s">
        <v>54</v>
      </c>
      <c r="S336" s="421" t="s">
        <v>78</v>
      </c>
      <c r="T336" s="805" t="s">
        <v>914</v>
      </c>
      <c r="U336" s="89"/>
      <c r="V336" s="80"/>
      <c r="W336" s="81"/>
      <c r="X336" s="81"/>
      <c r="Y336" s="81"/>
      <c r="Z336" s="81"/>
      <c r="AA336" s="82"/>
    </row>
    <row r="337" spans="1:44" s="69" customFormat="1" ht="30" customHeight="1" thickBot="1">
      <c r="A337" s="474"/>
      <c r="B337" s="175"/>
      <c r="C337" s="475" t="s">
        <v>58</v>
      </c>
      <c r="D337" s="175"/>
      <c r="E337" s="140"/>
      <c r="F337" s="176" t="s">
        <v>54</v>
      </c>
      <c r="G337" s="476"/>
      <c r="H337" s="476"/>
      <c r="I337" s="176" t="s">
        <v>54</v>
      </c>
      <c r="J337" s="176" t="s">
        <v>54</v>
      </c>
      <c r="K337" s="176" t="s">
        <v>54</v>
      </c>
      <c r="L337" s="177">
        <f>SUM(L335:L336)</f>
        <v>0</v>
      </c>
      <c r="M337" s="177">
        <f>SUM(M335:M336)</f>
        <v>0.18472222222044365</v>
      </c>
      <c r="N337" s="177">
        <f>SUM(N335:N336)</f>
        <v>0</v>
      </c>
      <c r="O337" s="177">
        <f>SUM(O335:O336)</f>
        <v>0</v>
      </c>
      <c r="P337" s="176" t="s">
        <v>54</v>
      </c>
      <c r="Q337" s="176" t="s">
        <v>54</v>
      </c>
      <c r="R337" s="176" t="s">
        <v>54</v>
      </c>
      <c r="S337" s="477"/>
      <c r="T337" s="478"/>
      <c r="U337" s="175"/>
      <c r="V337" s="424">
        <f t="shared" ref="V337:V348" si="338">$AB$15-((N337*24))</f>
        <v>744</v>
      </c>
      <c r="W337" s="464">
        <v>616</v>
      </c>
      <c r="X337" s="154">
        <v>66.009</v>
      </c>
      <c r="Y337" s="425">
        <f t="shared" ref="Y337:Y348" si="339">W337*X337</f>
        <v>40661.544000000002</v>
      </c>
      <c r="Z337" s="424">
        <f t="shared" ref="Z337:Z348" si="340">(Y337*(V337-L337*24))/V337</f>
        <v>40661.544000000002</v>
      </c>
      <c r="AA337" s="487">
        <f t="shared" ref="AA337:AA348" si="341">(Z337/Y337)*100</f>
        <v>100</v>
      </c>
      <c r="AB337" s="59"/>
    </row>
    <row r="338" spans="1:44" s="51" customFormat="1" ht="30" customHeight="1">
      <c r="A338" s="997">
        <v>102</v>
      </c>
      <c r="B338" s="989" t="s">
        <v>271</v>
      </c>
      <c r="C338" s="1013" t="s">
        <v>272</v>
      </c>
      <c r="D338" s="999">
        <v>66.009</v>
      </c>
      <c r="E338" s="582" t="s">
        <v>53</v>
      </c>
      <c r="F338" s="71" t="s">
        <v>54</v>
      </c>
      <c r="G338" s="178"/>
      <c r="H338" s="178"/>
      <c r="I338" s="83"/>
      <c r="J338" s="83"/>
      <c r="K338" s="83"/>
      <c r="L338" s="72">
        <f>IF(RIGHT(S338)="T",(+H338-G338),0)</f>
        <v>0</v>
      </c>
      <c r="M338" s="72">
        <f>IF(RIGHT(S338)="U",(+H338-G338),0)</f>
        <v>0</v>
      </c>
      <c r="N338" s="72">
        <f>IF(RIGHT(S338)="C",(+H338-G338),0)</f>
        <v>0</v>
      </c>
      <c r="O338" s="72">
        <f>IF(RIGHT(S338)="D",(+H338-G338),0)</f>
        <v>0</v>
      </c>
      <c r="P338" s="94"/>
      <c r="Q338" s="94"/>
      <c r="R338" s="94"/>
      <c r="S338" s="179"/>
      <c r="T338" s="403"/>
      <c r="U338" s="94"/>
      <c r="V338" s="96"/>
      <c r="W338" s="97"/>
      <c r="X338" s="97"/>
      <c r="Y338" s="97"/>
      <c r="Z338" s="97"/>
      <c r="AA338" s="98"/>
      <c r="AB338" s="185"/>
      <c r="AC338" s="186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  <c r="AQ338" s="50"/>
      <c r="AR338" s="50"/>
    </row>
    <row r="339" spans="1:44" s="51" customFormat="1" ht="30" customHeight="1">
      <c r="A339" s="998"/>
      <c r="B339" s="996"/>
      <c r="C339" s="1014"/>
      <c r="D339" s="1000"/>
      <c r="E339" s="566"/>
      <c r="F339" s="88"/>
      <c r="G339" s="178"/>
      <c r="H339" s="178"/>
      <c r="I339" s="40"/>
      <c r="J339" s="40"/>
      <c r="K339" s="40"/>
      <c r="L339" s="78">
        <f>IF(RIGHT(S339)="T",(+H339-G339),0)</f>
        <v>0</v>
      </c>
      <c r="M339" s="78">
        <f>IF(RIGHT(S339)="U",(+H339-G339),0)</f>
        <v>0</v>
      </c>
      <c r="N339" s="78">
        <f>IF(RIGHT(S339)="C",(+H339-G339),0)</f>
        <v>0</v>
      </c>
      <c r="O339" s="78">
        <f>IF(RIGHT(S339)="D",(+H339-G339),0)</f>
        <v>0</v>
      </c>
      <c r="P339" s="42"/>
      <c r="Q339" s="42"/>
      <c r="R339" s="42"/>
      <c r="S339" s="179"/>
      <c r="T339" s="403"/>
      <c r="U339" s="42"/>
      <c r="V339" s="131"/>
      <c r="W339" s="117"/>
      <c r="X339" s="117"/>
      <c r="Y339" s="117"/>
      <c r="Z339" s="117"/>
      <c r="AA339" s="132"/>
      <c r="AB339" s="185"/>
      <c r="AC339" s="186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  <c r="AQ339" s="50"/>
      <c r="AR339" s="50"/>
    </row>
    <row r="340" spans="1:44" s="69" customFormat="1" ht="30" customHeight="1" thickBot="1">
      <c r="A340" s="429"/>
      <c r="B340" s="60"/>
      <c r="C340" s="430" t="s">
        <v>58</v>
      </c>
      <c r="D340" s="60"/>
      <c r="E340" s="140"/>
      <c r="F340" s="62" t="s">
        <v>54</v>
      </c>
      <c r="G340" s="431"/>
      <c r="H340" s="431"/>
      <c r="I340" s="62" t="s">
        <v>54</v>
      </c>
      <c r="J340" s="62" t="s">
        <v>54</v>
      </c>
      <c r="K340" s="62" t="s">
        <v>54</v>
      </c>
      <c r="L340" s="63">
        <f>SUM(L338:L338)</f>
        <v>0</v>
      </c>
      <c r="M340" s="63">
        <f>SUM(M338:M338)</f>
        <v>0</v>
      </c>
      <c r="N340" s="63">
        <f>SUM(N338:N338)</f>
        <v>0</v>
      </c>
      <c r="O340" s="63">
        <f>SUM(O338:O338)</f>
        <v>0</v>
      </c>
      <c r="P340" s="62" t="s">
        <v>54</v>
      </c>
      <c r="Q340" s="62" t="s">
        <v>54</v>
      </c>
      <c r="R340" s="62" t="s">
        <v>54</v>
      </c>
      <c r="S340" s="471"/>
      <c r="T340" s="441"/>
      <c r="U340" s="60"/>
      <c r="V340" s="433">
        <f t="shared" ref="V340" si="342">$AB$15-((N340*24))</f>
        <v>744</v>
      </c>
      <c r="W340" s="434">
        <v>616</v>
      </c>
      <c r="X340" s="100">
        <v>66.009</v>
      </c>
      <c r="Y340" s="435">
        <f t="shared" ref="Y340" si="343">W340*X340</f>
        <v>40661.544000000002</v>
      </c>
      <c r="Z340" s="433">
        <f t="shared" ref="Z340" si="344">(Y340*(V340-L340*24))/V340</f>
        <v>40661.544000000002</v>
      </c>
      <c r="AA340" s="436">
        <f t="shared" ref="AA340" si="345">(Z340/Y340)*100</f>
        <v>100</v>
      </c>
      <c r="AB340" s="59"/>
    </row>
    <row r="341" spans="1:44" s="51" customFormat="1" ht="30" customHeight="1">
      <c r="A341" s="847">
        <v>103</v>
      </c>
      <c r="B341" s="846" t="s">
        <v>273</v>
      </c>
      <c r="C341" s="845" t="s">
        <v>274</v>
      </c>
      <c r="D341" s="843">
        <v>178.69</v>
      </c>
      <c r="E341" s="860" t="s">
        <v>53</v>
      </c>
      <c r="F341" s="71" t="s">
        <v>54</v>
      </c>
      <c r="G341" s="427"/>
      <c r="H341" s="427"/>
      <c r="I341" s="83"/>
      <c r="J341" s="83"/>
      <c r="K341" s="83"/>
      <c r="L341" s="72">
        <f>IF(RIGHT(S341)="T",(+H341-G341),0)</f>
        <v>0</v>
      </c>
      <c r="M341" s="72">
        <f>IF(RIGHT(S341)="U",(+H341-G341),0)</f>
        <v>0</v>
      </c>
      <c r="N341" s="72">
        <f>IF(RIGHT(S341)="C",(+H341-G341),0)</f>
        <v>0</v>
      </c>
      <c r="O341" s="72">
        <f>IF(RIGHT(S341)="D",(+H341-G341),0)</f>
        <v>0</v>
      </c>
      <c r="P341" s="94"/>
      <c r="Q341" s="94"/>
      <c r="R341" s="94"/>
      <c r="S341" s="421"/>
      <c r="T341" s="753"/>
      <c r="U341" s="94"/>
      <c r="V341" s="488"/>
      <c r="W341" s="206"/>
      <c r="X341" s="206"/>
      <c r="Y341" s="206"/>
      <c r="Z341" s="206"/>
      <c r="AA341" s="207"/>
      <c r="AB341" s="185"/>
      <c r="AC341" s="186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  <c r="AQ341" s="50"/>
      <c r="AR341" s="50"/>
    </row>
    <row r="342" spans="1:44" s="69" customFormat="1" ht="30" customHeight="1" thickBot="1">
      <c r="A342" s="429"/>
      <c r="B342" s="60"/>
      <c r="C342" s="430" t="s">
        <v>58</v>
      </c>
      <c r="D342" s="60"/>
      <c r="E342" s="140"/>
      <c r="F342" s="62" t="s">
        <v>54</v>
      </c>
      <c r="G342" s="431"/>
      <c r="H342" s="431"/>
      <c r="I342" s="62" t="s">
        <v>54</v>
      </c>
      <c r="J342" s="62" t="s">
        <v>54</v>
      </c>
      <c r="K342" s="62" t="s">
        <v>54</v>
      </c>
      <c r="L342" s="63">
        <f>SUM(L341:L341)</f>
        <v>0</v>
      </c>
      <c r="M342" s="63">
        <f>SUM(M341:M341)</f>
        <v>0</v>
      </c>
      <c r="N342" s="63">
        <f>SUM(N341:N341)</f>
        <v>0</v>
      </c>
      <c r="O342" s="63">
        <f>SUM(O341:O341)</f>
        <v>0</v>
      </c>
      <c r="P342" s="63"/>
      <c r="Q342" s="63"/>
      <c r="R342" s="63"/>
      <c r="S342" s="471"/>
      <c r="T342" s="441"/>
      <c r="U342" s="60"/>
      <c r="V342" s="433">
        <f t="shared" ref="V342" si="346">$AB$15-((N342*24))</f>
        <v>744</v>
      </c>
      <c r="W342" s="434">
        <v>678</v>
      </c>
      <c r="X342" s="100">
        <v>178.69</v>
      </c>
      <c r="Y342" s="435">
        <f t="shared" ref="Y342" si="347">W342*X342</f>
        <v>121151.81999999999</v>
      </c>
      <c r="Z342" s="433">
        <f t="shared" ref="Z342" si="348">(Y342*(V342-L342*24))/V342</f>
        <v>121151.81999999999</v>
      </c>
      <c r="AA342" s="442">
        <f t="shared" ref="AA342" si="349">(Z342/Y342)*100</f>
        <v>100</v>
      </c>
      <c r="AB342" s="59"/>
    </row>
    <row r="343" spans="1:44" s="51" customFormat="1" ht="30" customHeight="1">
      <c r="A343" s="90">
        <v>104</v>
      </c>
      <c r="B343" s="91" t="s">
        <v>275</v>
      </c>
      <c r="C343" s="92" t="s">
        <v>276</v>
      </c>
      <c r="D343" s="604">
        <v>175.63</v>
      </c>
      <c r="E343" s="582" t="s">
        <v>53</v>
      </c>
      <c r="F343" s="71" t="s">
        <v>54</v>
      </c>
      <c r="G343" s="427"/>
      <c r="H343" s="427"/>
      <c r="I343" s="83"/>
      <c r="J343" s="83"/>
      <c r="K343" s="83"/>
      <c r="L343" s="72">
        <f>IF(RIGHT(S343)="T",(+H343-G343),0)</f>
        <v>0</v>
      </c>
      <c r="M343" s="72">
        <f>IF(RIGHT(S343)="U",(+H343-G343),0)</f>
        <v>0</v>
      </c>
      <c r="N343" s="72">
        <f>IF(RIGHT(S343)="C",(+H343-G343),0)</f>
        <v>0</v>
      </c>
      <c r="O343" s="72">
        <f>IF(RIGHT(S343)="D",(+H343-G343),0)</f>
        <v>0</v>
      </c>
      <c r="P343" s="94"/>
      <c r="Q343" s="94"/>
      <c r="R343" s="94"/>
      <c r="S343" s="421"/>
      <c r="T343" s="422"/>
      <c r="U343" s="94"/>
      <c r="V343" s="208"/>
      <c r="W343" s="209"/>
      <c r="X343" s="209"/>
      <c r="Y343" s="209"/>
      <c r="Z343" s="209"/>
      <c r="AA343" s="210"/>
      <c r="AB343" s="185"/>
      <c r="AC343" s="186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/>
      <c r="AQ343" s="50"/>
      <c r="AR343" s="50"/>
    </row>
    <row r="344" spans="1:44" s="69" customFormat="1" ht="30" customHeight="1" thickBot="1">
      <c r="A344" s="429"/>
      <c r="B344" s="60"/>
      <c r="C344" s="430" t="s">
        <v>58</v>
      </c>
      <c r="D344" s="60"/>
      <c r="E344" s="140"/>
      <c r="F344" s="62" t="s">
        <v>54</v>
      </c>
      <c r="G344" s="431"/>
      <c r="H344" s="431"/>
      <c r="I344" s="62" t="s">
        <v>54</v>
      </c>
      <c r="J344" s="62" t="s">
        <v>54</v>
      </c>
      <c r="K344" s="62" t="s">
        <v>54</v>
      </c>
      <c r="L344" s="63">
        <f>SUM(L343:L343)</f>
        <v>0</v>
      </c>
      <c r="M344" s="63">
        <f t="shared" ref="M344:O344" si="350">SUM(M343:M343)</f>
        <v>0</v>
      </c>
      <c r="N344" s="63">
        <f t="shared" si="350"/>
        <v>0</v>
      </c>
      <c r="O344" s="63">
        <f t="shared" si="350"/>
        <v>0</v>
      </c>
      <c r="P344" s="63"/>
      <c r="Q344" s="63"/>
      <c r="R344" s="63"/>
      <c r="S344" s="471"/>
      <c r="T344" s="441"/>
      <c r="U344" s="60"/>
      <c r="V344" s="433">
        <f t="shared" ref="V344" si="351">$AB$15-((N344*24))</f>
        <v>744</v>
      </c>
      <c r="W344" s="434">
        <v>673</v>
      </c>
      <c r="X344" s="100">
        <v>175.63</v>
      </c>
      <c r="Y344" s="435">
        <f t="shared" ref="Y344" si="352">W344*X344</f>
        <v>118198.98999999999</v>
      </c>
      <c r="Z344" s="433">
        <f t="shared" ref="Z344" si="353">(Y344*(V344-L344*24))/V344</f>
        <v>118198.98999999998</v>
      </c>
      <c r="AA344" s="436">
        <f t="shared" ref="AA344" si="354">(Z344/Y344)*100</f>
        <v>99.999999999999986</v>
      </c>
      <c r="AB344" s="59"/>
    </row>
    <row r="345" spans="1:44" s="51" customFormat="1" ht="30" customHeight="1">
      <c r="A345" s="997">
        <v>105</v>
      </c>
      <c r="B345" s="989" t="s">
        <v>277</v>
      </c>
      <c r="C345" s="1013" t="s">
        <v>278</v>
      </c>
      <c r="D345" s="999">
        <v>59.868000000000002</v>
      </c>
      <c r="E345" s="984" t="s">
        <v>53</v>
      </c>
      <c r="F345" s="38" t="s">
        <v>54</v>
      </c>
      <c r="G345" s="178"/>
      <c r="H345" s="178"/>
      <c r="I345" s="143"/>
      <c r="J345" s="143"/>
      <c r="K345" s="143"/>
      <c r="L345" s="72">
        <f>IF(RIGHT(S345)="T",(+H345-G345),0)</f>
        <v>0</v>
      </c>
      <c r="M345" s="72">
        <f>IF(RIGHT(S345)="U",(+H345-G345),0)</f>
        <v>0</v>
      </c>
      <c r="N345" s="72">
        <f>IF(RIGHT(S345)="C",(+H345-G345),0)</f>
        <v>0</v>
      </c>
      <c r="O345" s="72">
        <f>IF(RIGHT(S345)="D",(+H345-G345),0)</f>
        <v>0</v>
      </c>
      <c r="P345" s="44"/>
      <c r="Q345" s="44"/>
      <c r="R345" s="44"/>
      <c r="S345" s="179"/>
      <c r="T345" s="403"/>
      <c r="U345" s="44"/>
      <c r="V345" s="109"/>
      <c r="W345" s="110"/>
      <c r="X345" s="567"/>
      <c r="Y345" s="111"/>
      <c r="Z345" s="109"/>
      <c r="AA345" s="112"/>
      <c r="AB345" s="185"/>
      <c r="AC345" s="186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  <c r="AQ345" s="50"/>
      <c r="AR345" s="50"/>
    </row>
    <row r="346" spans="1:44" s="51" customFormat="1" ht="30" customHeight="1">
      <c r="A346" s="998"/>
      <c r="B346" s="996"/>
      <c r="C346" s="1014"/>
      <c r="D346" s="1000"/>
      <c r="E346" s="993"/>
      <c r="F346" s="88"/>
      <c r="G346" s="178"/>
      <c r="H346" s="178"/>
      <c r="I346" s="40"/>
      <c r="J346" s="40"/>
      <c r="K346" s="40"/>
      <c r="L346" s="78">
        <f>IF(RIGHT(S346)="T",(+H346-G346),0)</f>
        <v>0</v>
      </c>
      <c r="M346" s="78">
        <f>IF(RIGHT(S346)="U",(+H346-G346),0)</f>
        <v>0</v>
      </c>
      <c r="N346" s="78">
        <f>IF(RIGHT(S346)="C",(+H346-G346),0)</f>
        <v>0</v>
      </c>
      <c r="O346" s="78">
        <f>IF(RIGHT(S346)="D",(+H346-G346),0)</f>
        <v>0</v>
      </c>
      <c r="P346" s="42"/>
      <c r="Q346" s="42"/>
      <c r="R346" s="42"/>
      <c r="S346" s="179"/>
      <c r="T346" s="403"/>
      <c r="U346" s="42"/>
      <c r="V346" s="198"/>
      <c r="W346" s="199"/>
      <c r="X346" s="574"/>
      <c r="Y346" s="200"/>
      <c r="Z346" s="198"/>
      <c r="AA346" s="472"/>
      <c r="AB346" s="185"/>
      <c r="AC346" s="186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</row>
    <row r="347" spans="1:44" s="69" customFormat="1" ht="30" customHeight="1" thickBot="1">
      <c r="A347" s="429"/>
      <c r="B347" s="60"/>
      <c r="C347" s="430" t="s">
        <v>58</v>
      </c>
      <c r="D347" s="60"/>
      <c r="E347" s="140"/>
      <c r="F347" s="62" t="s">
        <v>54</v>
      </c>
      <c r="G347" s="431"/>
      <c r="H347" s="431"/>
      <c r="I347" s="62" t="s">
        <v>54</v>
      </c>
      <c r="J347" s="62" t="s">
        <v>54</v>
      </c>
      <c r="K347" s="62" t="s">
        <v>54</v>
      </c>
      <c r="L347" s="63">
        <f>SUM(L345:L345)</f>
        <v>0</v>
      </c>
      <c r="M347" s="63">
        <f>SUM(M345:M345)</f>
        <v>0</v>
      </c>
      <c r="N347" s="63">
        <f>SUM(N345:N345)</f>
        <v>0</v>
      </c>
      <c r="O347" s="63">
        <f>SUM(O345:O345)</f>
        <v>0</v>
      </c>
      <c r="P347" s="63">
        <f>SUM(P344:P345)</f>
        <v>0</v>
      </c>
      <c r="Q347" s="63">
        <f>SUM(Q344:Q345)</f>
        <v>0</v>
      </c>
      <c r="R347" s="63">
        <f>SUM(R344:R345)</f>
        <v>0</v>
      </c>
      <c r="S347" s="471"/>
      <c r="T347" s="441"/>
      <c r="U347" s="60"/>
      <c r="V347" s="433">
        <f t="shared" ref="V347" si="355">$AB$15-((N347*24))</f>
        <v>744</v>
      </c>
      <c r="W347" s="434">
        <v>515</v>
      </c>
      <c r="X347" s="100">
        <v>59.868000000000002</v>
      </c>
      <c r="Y347" s="435">
        <f t="shared" ref="Y347" si="356">W347*X347</f>
        <v>30832.02</v>
      </c>
      <c r="Z347" s="433">
        <f t="shared" ref="Z347" si="357">(Y347*(V347-L347*24))/V347</f>
        <v>30832.019999999997</v>
      </c>
      <c r="AA347" s="442">
        <f t="shared" ref="AA347" si="358">(Z347/Y347)*100</f>
        <v>99.999999999999986</v>
      </c>
      <c r="AB347" s="59"/>
    </row>
    <row r="348" spans="1:44" s="51" customFormat="1" ht="30" customHeight="1" thickBot="1">
      <c r="A348" s="101">
        <v>106</v>
      </c>
      <c r="B348" s="102" t="s">
        <v>279</v>
      </c>
      <c r="C348" s="103" t="s">
        <v>280</v>
      </c>
      <c r="D348" s="66">
        <v>59.868000000000002</v>
      </c>
      <c r="E348" s="70" t="s">
        <v>53</v>
      </c>
      <c r="F348" s="105" t="s">
        <v>54</v>
      </c>
      <c r="G348" s="104"/>
      <c r="H348" s="104"/>
      <c r="I348" s="106"/>
      <c r="J348" s="106"/>
      <c r="K348" s="106"/>
      <c r="L348" s="107"/>
      <c r="M348" s="107"/>
      <c r="N348" s="107"/>
      <c r="O348" s="107"/>
      <c r="P348" s="107"/>
      <c r="Q348" s="107"/>
      <c r="R348" s="107"/>
      <c r="S348" s="107"/>
      <c r="T348" s="402"/>
      <c r="U348" s="107"/>
      <c r="V348" s="64">
        <f t="shared" si="338"/>
        <v>744</v>
      </c>
      <c r="W348" s="65">
        <v>515</v>
      </c>
      <c r="X348" s="66">
        <v>59.868000000000002</v>
      </c>
      <c r="Y348" s="67">
        <f t="shared" si="339"/>
        <v>30832.02</v>
      </c>
      <c r="Z348" s="64">
        <f t="shared" si="340"/>
        <v>30832.019999999997</v>
      </c>
      <c r="AA348" s="68">
        <f t="shared" si="341"/>
        <v>99.999999999999986</v>
      </c>
      <c r="AB348" s="185"/>
      <c r="AC348" s="186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  <c r="AQ348" s="50"/>
      <c r="AR348" s="50"/>
    </row>
    <row r="349" spans="1:44" s="51" customFormat="1" ht="30" customHeight="1">
      <c r="A349" s="1083">
        <v>107</v>
      </c>
      <c r="B349" s="989" t="s">
        <v>281</v>
      </c>
      <c r="C349" s="1013" t="s">
        <v>282</v>
      </c>
      <c r="D349" s="999">
        <v>54.298000000000002</v>
      </c>
      <c r="E349" s="1036" t="s">
        <v>53</v>
      </c>
      <c r="F349" s="71" t="s">
        <v>54</v>
      </c>
      <c r="G349" s="178"/>
      <c r="H349" s="178"/>
      <c r="I349" s="83"/>
      <c r="J349" s="83"/>
      <c r="K349" s="83"/>
      <c r="L349" s="72">
        <f>IF(RIGHT(S349)="T",(+H349-G349),0)</f>
        <v>0</v>
      </c>
      <c r="M349" s="72">
        <f>IF(RIGHT(S349)="U",(+H349-G349),0)</f>
        <v>0</v>
      </c>
      <c r="N349" s="72">
        <f>IF(RIGHT(S349)="C",(+H349-G349),0)</f>
        <v>0</v>
      </c>
      <c r="O349" s="72">
        <f>IF(RIGHT(S349)="D",(+H349-G349),0)</f>
        <v>0</v>
      </c>
      <c r="P349" s="94"/>
      <c r="Q349" s="94"/>
      <c r="R349" s="94"/>
      <c r="S349" s="179"/>
      <c r="T349" s="403"/>
      <c r="U349" s="94"/>
      <c r="V349" s="488"/>
      <c r="W349" s="206"/>
      <c r="X349" s="206"/>
      <c r="Y349" s="206"/>
      <c r="Z349" s="206"/>
      <c r="AA349" s="207"/>
      <c r="AB349" s="185"/>
      <c r="AC349" s="186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  <c r="AQ349" s="50"/>
      <c r="AR349" s="50"/>
    </row>
    <row r="350" spans="1:44" s="51" customFormat="1" ht="30" customHeight="1">
      <c r="A350" s="1142"/>
      <c r="B350" s="990"/>
      <c r="C350" s="1081"/>
      <c r="D350" s="1017"/>
      <c r="E350" s="984"/>
      <c r="F350" s="52"/>
      <c r="G350" s="178"/>
      <c r="H350" s="178"/>
      <c r="I350" s="188"/>
      <c r="J350" s="188"/>
      <c r="K350" s="188"/>
      <c r="L350" s="78">
        <f t="shared" ref="L350" si="359">IF(RIGHT(S350)="T",(+H350-G350),0)</f>
        <v>0</v>
      </c>
      <c r="M350" s="78">
        <f t="shared" ref="M350" si="360">IF(RIGHT(S350)="U",(+H350-G350),0)</f>
        <v>0</v>
      </c>
      <c r="N350" s="78">
        <f t="shared" ref="N350" si="361">IF(RIGHT(S350)="C",(+H350-G350),0)</f>
        <v>0</v>
      </c>
      <c r="O350" s="78">
        <f t="shared" ref="O350" si="362">IF(RIGHT(S350)="D",(+H350-G350),0)</f>
        <v>0</v>
      </c>
      <c r="P350" s="230"/>
      <c r="Q350" s="230"/>
      <c r="R350" s="230"/>
      <c r="S350" s="179"/>
      <c r="T350" s="403"/>
      <c r="U350" s="230"/>
      <c r="V350" s="489"/>
      <c r="W350" s="490"/>
      <c r="X350" s="490"/>
      <c r="Y350" s="490"/>
      <c r="Z350" s="490"/>
      <c r="AA350" s="491"/>
      <c r="AB350" s="185"/>
      <c r="AC350" s="186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  <c r="AQ350" s="50"/>
      <c r="AR350" s="50"/>
    </row>
    <row r="351" spans="1:44" s="69" customFormat="1" ht="30" customHeight="1" thickBot="1">
      <c r="A351" s="429"/>
      <c r="B351" s="60"/>
      <c r="C351" s="430" t="s">
        <v>58</v>
      </c>
      <c r="D351" s="60"/>
      <c r="E351" s="61"/>
      <c r="F351" s="62" t="s">
        <v>54</v>
      </c>
      <c r="G351" s="431"/>
      <c r="H351" s="431"/>
      <c r="I351" s="62" t="s">
        <v>54</v>
      </c>
      <c r="J351" s="62" t="s">
        <v>54</v>
      </c>
      <c r="K351" s="62" t="s">
        <v>54</v>
      </c>
      <c r="L351" s="63">
        <f>SUM(L349:L350)</f>
        <v>0</v>
      </c>
      <c r="M351" s="63">
        <f>SUM(M349:M350)</f>
        <v>0</v>
      </c>
      <c r="N351" s="63">
        <f>SUM(N349:N350)</f>
        <v>0</v>
      </c>
      <c r="O351" s="63">
        <f>SUM(O349:O350)</f>
        <v>0</v>
      </c>
      <c r="P351" s="63">
        <f t="shared" ref="P351" si="363">SUM(P345:P349)</f>
        <v>0</v>
      </c>
      <c r="Q351" s="63">
        <f t="shared" ref="Q351" si="364">SUM(Q345:Q349)</f>
        <v>0</v>
      </c>
      <c r="R351" s="63">
        <f t="shared" ref="R351" si="365">SUM(R345:R349)</f>
        <v>0</v>
      </c>
      <c r="S351" s="471"/>
      <c r="T351" s="441"/>
      <c r="U351" s="60"/>
      <c r="V351" s="433">
        <f t="shared" ref="V351" si="366">$AB$15-((N351*24))</f>
        <v>744</v>
      </c>
      <c r="W351" s="434">
        <v>515</v>
      </c>
      <c r="X351" s="100">
        <v>54.298000000000002</v>
      </c>
      <c r="Y351" s="435">
        <f t="shared" ref="Y351" si="367">W351*X351</f>
        <v>27963.47</v>
      </c>
      <c r="Z351" s="433">
        <f t="shared" ref="Z351" si="368">(Y351*(V351-L351*24))/V351</f>
        <v>27963.47</v>
      </c>
      <c r="AA351" s="436">
        <f t="shared" ref="AA351" si="369">(Z351/Y351)*100</f>
        <v>100</v>
      </c>
      <c r="AB351" s="59"/>
    </row>
    <row r="352" spans="1:44" s="51" customFormat="1" ht="30" customHeight="1">
      <c r="A352" s="1083">
        <v>108</v>
      </c>
      <c r="B352" s="989" t="s">
        <v>283</v>
      </c>
      <c r="C352" s="1013" t="s">
        <v>284</v>
      </c>
      <c r="D352" s="999">
        <v>54.298000000000002</v>
      </c>
      <c r="E352" s="1001" t="s">
        <v>53</v>
      </c>
      <c r="F352" s="71" t="s">
        <v>54</v>
      </c>
      <c r="G352" s="427"/>
      <c r="H352" s="427"/>
      <c r="I352" s="83"/>
      <c r="J352" s="83"/>
      <c r="K352" s="83"/>
      <c r="L352" s="72">
        <f>IF(RIGHT(S352)="T",(+H352-G352),0)</f>
        <v>0</v>
      </c>
      <c r="M352" s="72">
        <f>IF(RIGHT(S352)="U",(+H352-G352),0)</f>
        <v>0</v>
      </c>
      <c r="N352" s="72">
        <f>IF(RIGHT(S352)="C",(+H352-G352),0)</f>
        <v>0</v>
      </c>
      <c r="O352" s="72">
        <f>IF(RIGHT(S352)="D",(+H352-G352),0)</f>
        <v>0</v>
      </c>
      <c r="P352" s="94"/>
      <c r="Q352" s="94"/>
      <c r="R352" s="94"/>
      <c r="S352" s="421"/>
      <c r="T352" s="753"/>
      <c r="U352" s="94"/>
      <c r="V352" s="488"/>
      <c r="W352" s="206"/>
      <c r="X352" s="206"/>
      <c r="Y352" s="206"/>
      <c r="Z352" s="206"/>
      <c r="AA352" s="207"/>
      <c r="AB352" s="185"/>
      <c r="AC352" s="186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  <c r="AQ352" s="50"/>
      <c r="AR352" s="50"/>
    </row>
    <row r="353" spans="1:44" s="51" customFormat="1" ht="30" customHeight="1">
      <c r="A353" s="1142"/>
      <c r="B353" s="990"/>
      <c r="C353" s="1006"/>
      <c r="D353" s="1017"/>
      <c r="E353" s="1006"/>
      <c r="F353" s="77"/>
      <c r="G353" s="178"/>
      <c r="H353" s="178"/>
      <c r="I353" s="146"/>
      <c r="J353" s="146"/>
      <c r="K353" s="146"/>
      <c r="L353" s="78">
        <f>IF(RIGHT(S353)="T",(+H353-G353),0)</f>
        <v>0</v>
      </c>
      <c r="M353" s="78">
        <f>IF(RIGHT(S353)="U",(+H353-G353),0)</f>
        <v>0</v>
      </c>
      <c r="N353" s="78">
        <f>IF(RIGHT(S353)="C",(+H353-G353),0)</f>
        <v>0</v>
      </c>
      <c r="O353" s="78">
        <f>IF(RIGHT(S353)="D",(+H353-G353),0)</f>
        <v>0</v>
      </c>
      <c r="P353" s="147"/>
      <c r="Q353" s="147"/>
      <c r="R353" s="147"/>
      <c r="S353" s="179"/>
      <c r="T353" s="403"/>
      <c r="U353" s="147"/>
      <c r="V353" s="492"/>
      <c r="W353" s="490"/>
      <c r="X353" s="490"/>
      <c r="Y353" s="490"/>
      <c r="Z353" s="490"/>
      <c r="AA353" s="491"/>
      <c r="AB353" s="185"/>
      <c r="AC353" s="186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</row>
    <row r="354" spans="1:44" s="69" customFormat="1" ht="30" customHeight="1" thickBot="1">
      <c r="A354" s="429"/>
      <c r="B354" s="60"/>
      <c r="C354" s="430" t="s">
        <v>58</v>
      </c>
      <c r="D354" s="60"/>
      <c r="E354" s="140"/>
      <c r="F354" s="62" t="s">
        <v>54</v>
      </c>
      <c r="G354" s="431"/>
      <c r="H354" s="431"/>
      <c r="I354" s="62" t="s">
        <v>54</v>
      </c>
      <c r="J354" s="62" t="s">
        <v>54</v>
      </c>
      <c r="K354" s="62" t="s">
        <v>54</v>
      </c>
      <c r="L354" s="63">
        <f>SUM(L352:L353)</f>
        <v>0</v>
      </c>
      <c r="M354" s="63">
        <f>SUM(M352:M353)</f>
        <v>0</v>
      </c>
      <c r="N354" s="63">
        <f>SUM(N352:N353)</f>
        <v>0</v>
      </c>
      <c r="O354" s="63">
        <f>SUM(O352:O353)</f>
        <v>0</v>
      </c>
      <c r="P354" s="63">
        <f>SUM(P349:P351)</f>
        <v>0</v>
      </c>
      <c r="Q354" s="63">
        <f>SUM(Q349:Q351)</f>
        <v>0</v>
      </c>
      <c r="R354" s="63">
        <f>SUM(R349:R351)</f>
        <v>0</v>
      </c>
      <c r="S354" s="471"/>
      <c r="T354" s="441"/>
      <c r="U354" s="60"/>
      <c r="V354" s="433">
        <f t="shared" ref="V354" si="370">$AB$15-((N354*24))</f>
        <v>744</v>
      </c>
      <c r="W354" s="434">
        <v>515</v>
      </c>
      <c r="X354" s="100">
        <v>54.298000000000002</v>
      </c>
      <c r="Y354" s="435">
        <f t="shared" ref="Y354" si="371">W354*X354</f>
        <v>27963.47</v>
      </c>
      <c r="Z354" s="433">
        <f t="shared" ref="Z354" si="372">(Y354*(V354-L354*24))/V354</f>
        <v>27963.47</v>
      </c>
      <c r="AA354" s="436">
        <f t="shared" ref="AA354" si="373">(Z354/Y354)*100</f>
        <v>100</v>
      </c>
      <c r="AB354" s="59"/>
    </row>
    <row r="355" spans="1:44" s="51" customFormat="1" ht="30" customHeight="1" thickBot="1">
      <c r="A355" s="101">
        <v>109</v>
      </c>
      <c r="B355" s="102" t="s">
        <v>285</v>
      </c>
      <c r="C355" s="103" t="s">
        <v>286</v>
      </c>
      <c r="D355" s="66">
        <v>37.380000000000003</v>
      </c>
      <c r="E355" s="583" t="s">
        <v>53</v>
      </c>
      <c r="F355" s="71" t="s">
        <v>54</v>
      </c>
      <c r="G355" s="427"/>
      <c r="H355" s="427"/>
      <c r="I355" s="83"/>
      <c r="J355" s="83"/>
      <c r="K355" s="83"/>
      <c r="L355" s="72">
        <f>IF(RIGHT(S355)="T",(+H355-G355),0)</f>
        <v>0</v>
      </c>
      <c r="M355" s="72">
        <f>IF(RIGHT(S355)="U",(+H355-G355),0)</f>
        <v>0</v>
      </c>
      <c r="N355" s="72">
        <f>IF(RIGHT(S355)="C",(+H355-G355),0)</f>
        <v>0</v>
      </c>
      <c r="O355" s="72">
        <f>IF(RIGHT(S355)="D",(+H355-G355),0)</f>
        <v>0</v>
      </c>
      <c r="P355" s="94"/>
      <c r="Q355" s="94"/>
      <c r="R355" s="94"/>
      <c r="S355" s="421"/>
      <c r="T355" s="753"/>
      <c r="U355" s="94"/>
      <c r="V355" s="488"/>
      <c r="W355" s="206"/>
      <c r="X355" s="206"/>
      <c r="Y355" s="206"/>
      <c r="Z355" s="206"/>
      <c r="AA355" s="207"/>
      <c r="AB355" s="185"/>
      <c r="AC355" s="186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  <c r="AQ355" s="50"/>
      <c r="AR355" s="50"/>
    </row>
    <row r="356" spans="1:44" s="51" customFormat="1" ht="30" customHeight="1" thickBot="1">
      <c r="A356" s="847"/>
      <c r="B356" s="846"/>
      <c r="C356" s="430" t="s">
        <v>58</v>
      </c>
      <c r="D356" s="60"/>
      <c r="E356" s="140"/>
      <c r="F356" s="62" t="s">
        <v>54</v>
      </c>
      <c r="G356" s="431"/>
      <c r="H356" s="431"/>
      <c r="I356" s="62" t="s">
        <v>54</v>
      </c>
      <c r="J356" s="62" t="s">
        <v>54</v>
      </c>
      <c r="K356" s="62" t="s">
        <v>54</v>
      </c>
      <c r="L356" s="63">
        <f>SUM(L355:L355)</f>
        <v>0</v>
      </c>
      <c r="M356" s="63">
        <f>SUM(M355:M355)</f>
        <v>0</v>
      </c>
      <c r="N356" s="63">
        <f>SUM(N355:N355)</f>
        <v>0</v>
      </c>
      <c r="O356" s="63">
        <f>SUM(O355:O355)</f>
        <v>0</v>
      </c>
      <c r="P356" s="63"/>
      <c r="Q356" s="63"/>
      <c r="R356" s="63"/>
      <c r="S356" s="471"/>
      <c r="T356" s="441"/>
      <c r="U356" s="60"/>
      <c r="V356" s="64">
        <f t="shared" ref="V356" si="374">$AB$15-((N356*24))</f>
        <v>744</v>
      </c>
      <c r="W356" s="65">
        <v>515</v>
      </c>
      <c r="X356" s="66">
        <v>37.380000000000003</v>
      </c>
      <c r="Y356" s="67">
        <f t="shared" ref="Y356" si="375">W356*X356</f>
        <v>19250.7</v>
      </c>
      <c r="Z356" s="64">
        <f t="shared" ref="Z356" si="376">(Y356*(V356-L356*24))/V356</f>
        <v>19250.7</v>
      </c>
      <c r="AA356" s="68">
        <f t="shared" ref="AA356" si="377">(Z356/Y356)*100</f>
        <v>100</v>
      </c>
      <c r="AB356" s="185"/>
      <c r="AC356" s="186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</row>
    <row r="357" spans="1:44" s="59" customFormat="1" ht="30" customHeight="1">
      <c r="A357" s="1043">
        <v>110</v>
      </c>
      <c r="B357" s="1023" t="s">
        <v>287</v>
      </c>
      <c r="C357" s="1011" t="s">
        <v>288</v>
      </c>
      <c r="D357" s="999">
        <v>76.018000000000001</v>
      </c>
      <c r="E357" s="1001" t="s">
        <v>53</v>
      </c>
      <c r="F357" s="71" t="s">
        <v>54</v>
      </c>
      <c r="G357" s="178"/>
      <c r="H357" s="178"/>
      <c r="I357" s="71" t="s">
        <v>54</v>
      </c>
      <c r="J357" s="71" t="s">
        <v>54</v>
      </c>
      <c r="K357" s="71" t="s">
        <v>54</v>
      </c>
      <c r="L357" s="72">
        <f>IF(RIGHT(S357)="T",(+H357-G357),0)</f>
        <v>0</v>
      </c>
      <c r="M357" s="72">
        <f>IF(RIGHT(S357)="U",(+H357-G357),0)</f>
        <v>0</v>
      </c>
      <c r="N357" s="72">
        <f>IF(RIGHT(S357)="C",(+H357-G357),0)</f>
        <v>0</v>
      </c>
      <c r="O357" s="72">
        <f>IF(RIGHT(S357)="D",(+H357-G357),0)</f>
        <v>0</v>
      </c>
      <c r="P357" s="71" t="s">
        <v>54</v>
      </c>
      <c r="Q357" s="71" t="s">
        <v>54</v>
      </c>
      <c r="R357" s="71" t="s">
        <v>54</v>
      </c>
      <c r="S357" s="179"/>
      <c r="T357" s="403"/>
      <c r="U357" s="73"/>
      <c r="V357" s="85"/>
      <c r="W357" s="86"/>
      <c r="X357" s="86"/>
      <c r="Y357" s="86"/>
      <c r="Z357" s="86"/>
      <c r="AA357" s="87"/>
    </row>
    <row r="358" spans="1:44" s="59" customFormat="1" ht="30" customHeight="1">
      <c r="A358" s="1071"/>
      <c r="B358" s="1087"/>
      <c r="C358" s="1012"/>
      <c r="D358" s="1000"/>
      <c r="E358" s="1002"/>
      <c r="F358" s="88"/>
      <c r="G358" s="178"/>
      <c r="H358" s="178"/>
      <c r="I358" s="88"/>
      <c r="J358" s="88"/>
      <c r="K358" s="88"/>
      <c r="L358" s="78">
        <f>IF(RIGHT(S358)="T",(+H358-G358),0)</f>
        <v>0</v>
      </c>
      <c r="M358" s="78">
        <f>IF(RIGHT(S358)="U",(+H358-G358),0)</f>
        <v>0</v>
      </c>
      <c r="N358" s="78">
        <f>IF(RIGHT(S358)="C",(+H358-G358),0)</f>
        <v>0</v>
      </c>
      <c r="O358" s="78">
        <f>IF(RIGHT(S358)="D",(+H358-G358),0)</f>
        <v>0</v>
      </c>
      <c r="P358" s="88"/>
      <c r="Q358" s="88"/>
      <c r="R358" s="88"/>
      <c r="S358" s="179"/>
      <c r="T358" s="403"/>
      <c r="U358" s="89"/>
      <c r="V358" s="80"/>
      <c r="W358" s="81"/>
      <c r="X358" s="81"/>
      <c r="Y358" s="81"/>
      <c r="Z358" s="81"/>
      <c r="AA358" s="82"/>
    </row>
    <row r="359" spans="1:44" s="69" customFormat="1" ht="30" customHeight="1" thickBot="1">
      <c r="A359" s="429"/>
      <c r="B359" s="60"/>
      <c r="C359" s="430" t="s">
        <v>58</v>
      </c>
      <c r="D359" s="60"/>
      <c r="E359" s="61"/>
      <c r="F359" s="62" t="s">
        <v>54</v>
      </c>
      <c r="G359" s="431"/>
      <c r="H359" s="431"/>
      <c r="I359" s="62" t="s">
        <v>54</v>
      </c>
      <c r="J359" s="62" t="s">
        <v>54</v>
      </c>
      <c r="K359" s="62" t="s">
        <v>54</v>
      </c>
      <c r="L359" s="63">
        <f>SUM(L357:L358)</f>
        <v>0</v>
      </c>
      <c r="M359" s="63">
        <f t="shared" ref="M359:O359" si="378">SUM(M357:M358)</f>
        <v>0</v>
      </c>
      <c r="N359" s="63">
        <f t="shared" si="378"/>
        <v>0</v>
      </c>
      <c r="O359" s="63">
        <f t="shared" si="378"/>
        <v>0</v>
      </c>
      <c r="P359" s="62" t="s">
        <v>54</v>
      </c>
      <c r="Q359" s="62" t="s">
        <v>54</v>
      </c>
      <c r="R359" s="62" t="s">
        <v>54</v>
      </c>
      <c r="S359" s="471"/>
      <c r="T359" s="441"/>
      <c r="U359" s="60"/>
      <c r="V359" s="433">
        <f>$AB$15-((N359*24))</f>
        <v>744</v>
      </c>
      <c r="W359" s="434">
        <v>515</v>
      </c>
      <c r="X359" s="100">
        <v>76.018000000000001</v>
      </c>
      <c r="Y359" s="435">
        <f>W359*X359</f>
        <v>39149.269999999997</v>
      </c>
      <c r="Z359" s="433">
        <f>(Y359*(V359-L359*24))/V359</f>
        <v>39149.269999999997</v>
      </c>
      <c r="AA359" s="436">
        <f>(Z359/Y359)*100</f>
        <v>100</v>
      </c>
      <c r="AB359" s="59"/>
    </row>
    <row r="360" spans="1:44" s="59" customFormat="1" ht="30" customHeight="1">
      <c r="A360" s="1043">
        <v>111</v>
      </c>
      <c r="B360" s="1023" t="s">
        <v>289</v>
      </c>
      <c r="C360" s="1011" t="s">
        <v>290</v>
      </c>
      <c r="D360" s="999">
        <v>30.15</v>
      </c>
      <c r="E360" s="1001" t="s">
        <v>53</v>
      </c>
      <c r="F360" s="71" t="s">
        <v>54</v>
      </c>
      <c r="G360" s="427">
        <v>42217.431944444441</v>
      </c>
      <c r="H360" s="427">
        <v>42217.759027777778</v>
      </c>
      <c r="I360" s="71" t="s">
        <v>54</v>
      </c>
      <c r="J360" s="71" t="s">
        <v>54</v>
      </c>
      <c r="K360" s="71" t="s">
        <v>54</v>
      </c>
      <c r="L360" s="72">
        <f>IF(RIGHT(S360)="T",(+H360-G360),0)</f>
        <v>0</v>
      </c>
      <c r="M360" s="72">
        <f>IF(RIGHT(S360)="U",(+H360-G360),0)</f>
        <v>0</v>
      </c>
      <c r="N360" s="72">
        <f>IF(RIGHT(S360)="C",(+H360-G360),0)</f>
        <v>0</v>
      </c>
      <c r="O360" s="72">
        <f>IF(RIGHT(S360)="D",(+H360-G360),0)</f>
        <v>0.32708333333721384</v>
      </c>
      <c r="P360" s="71" t="s">
        <v>54</v>
      </c>
      <c r="Q360" s="71" t="s">
        <v>54</v>
      </c>
      <c r="R360" s="71" t="s">
        <v>54</v>
      </c>
      <c r="S360" s="421" t="s">
        <v>73</v>
      </c>
      <c r="T360" s="805" t="s">
        <v>915</v>
      </c>
      <c r="U360" s="73"/>
      <c r="V360" s="85"/>
      <c r="W360" s="86"/>
      <c r="X360" s="86"/>
      <c r="Y360" s="86"/>
      <c r="Z360" s="86"/>
      <c r="AA360" s="87"/>
    </row>
    <row r="361" spans="1:44" s="59" customFormat="1" ht="30" customHeight="1">
      <c r="A361" s="1041"/>
      <c r="B361" s="1024"/>
      <c r="C361" s="1042"/>
      <c r="D361" s="1017"/>
      <c r="E361" s="1006"/>
      <c r="F361" s="88"/>
      <c r="G361" s="427"/>
      <c r="H361" s="427"/>
      <c r="I361" s="88"/>
      <c r="J361" s="88"/>
      <c r="K361" s="88"/>
      <c r="L361" s="78">
        <f t="shared" ref="L361" si="379">IF(RIGHT(S361)="T",(+H361-G361),0)</f>
        <v>0</v>
      </c>
      <c r="M361" s="78">
        <f t="shared" ref="M361" si="380">IF(RIGHT(S361)="U",(+H361-G361),0)</f>
        <v>0</v>
      </c>
      <c r="N361" s="78">
        <f t="shared" ref="N361" si="381">IF(RIGHT(S361)="C",(+H361-G361),0)</f>
        <v>0</v>
      </c>
      <c r="O361" s="78">
        <f t="shared" ref="O361" si="382">IF(RIGHT(S361)="D",(+H361-G361),0)</f>
        <v>0</v>
      </c>
      <c r="P361" s="88"/>
      <c r="Q361" s="88"/>
      <c r="R361" s="88"/>
      <c r="S361" s="421"/>
      <c r="T361" s="753"/>
      <c r="U361" s="89"/>
      <c r="V361" s="80"/>
      <c r="W361" s="81"/>
      <c r="X361" s="81"/>
      <c r="Y361" s="81"/>
      <c r="Z361" s="81"/>
      <c r="AA361" s="82"/>
    </row>
    <row r="362" spans="1:44" s="69" customFormat="1" ht="30" customHeight="1" thickBot="1">
      <c r="A362" s="429"/>
      <c r="B362" s="60"/>
      <c r="C362" s="430" t="s">
        <v>58</v>
      </c>
      <c r="D362" s="60"/>
      <c r="E362" s="61"/>
      <c r="F362" s="62" t="s">
        <v>54</v>
      </c>
      <c r="G362" s="431"/>
      <c r="H362" s="431"/>
      <c r="I362" s="62" t="s">
        <v>54</v>
      </c>
      <c r="J362" s="62" t="s">
        <v>54</v>
      </c>
      <c r="K362" s="62" t="s">
        <v>54</v>
      </c>
      <c r="L362" s="63">
        <f>SUM(L360:L361)</f>
        <v>0</v>
      </c>
      <c r="M362" s="63">
        <f>SUM(M360:M361)</f>
        <v>0</v>
      </c>
      <c r="N362" s="63">
        <f>SUM(N360:N361)</f>
        <v>0</v>
      </c>
      <c r="O362" s="63">
        <f>SUM(O360:O361)</f>
        <v>0.32708333333721384</v>
      </c>
      <c r="P362" s="62" t="s">
        <v>54</v>
      </c>
      <c r="Q362" s="62" t="s">
        <v>54</v>
      </c>
      <c r="R362" s="62" t="s">
        <v>54</v>
      </c>
      <c r="S362" s="471"/>
      <c r="T362" s="441"/>
      <c r="U362" s="60"/>
      <c r="V362" s="433">
        <f>$AB$15-((N362*24))</f>
        <v>744</v>
      </c>
      <c r="W362" s="434">
        <v>691</v>
      </c>
      <c r="X362" s="100">
        <v>30.15</v>
      </c>
      <c r="Y362" s="435">
        <f>W362*X362</f>
        <v>20833.649999999998</v>
      </c>
      <c r="Z362" s="433">
        <f>(Y362*(V362-L362*24))/V362</f>
        <v>20833.649999999998</v>
      </c>
      <c r="AA362" s="436">
        <f>(Z362/Y362)*100</f>
        <v>100</v>
      </c>
      <c r="AB362" s="59"/>
    </row>
    <row r="363" spans="1:44" s="59" customFormat="1" ht="30" customHeight="1">
      <c r="A363" s="1043">
        <v>112</v>
      </c>
      <c r="B363" s="1023" t="s">
        <v>291</v>
      </c>
      <c r="C363" s="1011" t="s">
        <v>292</v>
      </c>
      <c r="D363" s="999">
        <v>67.040999999999997</v>
      </c>
      <c r="E363" s="1001" t="s">
        <v>53</v>
      </c>
      <c r="F363" s="71" t="s">
        <v>54</v>
      </c>
      <c r="G363" s="178"/>
      <c r="H363" s="178"/>
      <c r="I363" s="71" t="s">
        <v>54</v>
      </c>
      <c r="J363" s="71" t="s">
        <v>54</v>
      </c>
      <c r="K363" s="71" t="s">
        <v>54</v>
      </c>
      <c r="L363" s="72">
        <f>IF(RIGHT(S363)="T",(+H363-G363),0)</f>
        <v>0</v>
      </c>
      <c r="M363" s="72">
        <f>IF(RIGHT(S363)="U",(+H363-G363),0)</f>
        <v>0</v>
      </c>
      <c r="N363" s="72">
        <f>IF(RIGHT(S363)="C",(+H363-G363),0)</f>
        <v>0</v>
      </c>
      <c r="O363" s="72">
        <f>IF(RIGHT(S363)="D",(+H363-G363),0)</f>
        <v>0</v>
      </c>
      <c r="P363" s="71" t="s">
        <v>54</v>
      </c>
      <c r="Q363" s="71" t="s">
        <v>54</v>
      </c>
      <c r="R363" s="71" t="s">
        <v>54</v>
      </c>
      <c r="S363" s="179"/>
      <c r="T363" s="403"/>
      <c r="U363" s="73"/>
      <c r="V363" s="85"/>
      <c r="W363" s="86"/>
      <c r="X363" s="86"/>
      <c r="Y363" s="86"/>
      <c r="Z363" s="86"/>
      <c r="AA363" s="87"/>
    </row>
    <row r="364" spans="1:44" s="59" customFormat="1" ht="30" customHeight="1">
      <c r="A364" s="1071"/>
      <c r="B364" s="1087"/>
      <c r="C364" s="1012"/>
      <c r="D364" s="1000"/>
      <c r="E364" s="1002"/>
      <c r="F364" s="88"/>
      <c r="G364" s="178"/>
      <c r="H364" s="178"/>
      <c r="I364" s="88"/>
      <c r="J364" s="88"/>
      <c r="K364" s="88"/>
      <c r="L364" s="78">
        <f t="shared" ref="L364" si="383">IF(RIGHT(S364)="T",(+H364-G364),0)</f>
        <v>0</v>
      </c>
      <c r="M364" s="78">
        <f t="shared" ref="M364" si="384">IF(RIGHT(S364)="U",(+H364-G364),0)</f>
        <v>0</v>
      </c>
      <c r="N364" s="78">
        <f t="shared" ref="N364" si="385">IF(RIGHT(S364)="C",(+H364-G364),0)</f>
        <v>0</v>
      </c>
      <c r="O364" s="78">
        <f t="shared" ref="O364" si="386">IF(RIGHT(S364)="D",(+H364-G364),0)</f>
        <v>0</v>
      </c>
      <c r="P364" s="88"/>
      <c r="Q364" s="88"/>
      <c r="R364" s="88"/>
      <c r="S364" s="179"/>
      <c r="T364" s="403"/>
      <c r="U364" s="89"/>
      <c r="V364" s="80"/>
      <c r="W364" s="81"/>
      <c r="X364" s="81"/>
      <c r="Y364" s="81"/>
      <c r="Z364" s="81"/>
      <c r="AA364" s="82"/>
    </row>
    <row r="365" spans="1:44" s="69" customFormat="1" ht="30" customHeight="1" thickBot="1">
      <c r="A365" s="429"/>
      <c r="B365" s="60"/>
      <c r="C365" s="430" t="s">
        <v>58</v>
      </c>
      <c r="D365" s="60"/>
      <c r="E365" s="61"/>
      <c r="F365" s="62" t="s">
        <v>54</v>
      </c>
      <c r="G365" s="431"/>
      <c r="H365" s="431"/>
      <c r="I365" s="62" t="s">
        <v>54</v>
      </c>
      <c r="J365" s="62" t="s">
        <v>54</v>
      </c>
      <c r="K365" s="62" t="s">
        <v>54</v>
      </c>
      <c r="L365" s="63">
        <f>SUM(L363:L364)</f>
        <v>0</v>
      </c>
      <c r="M365" s="63">
        <f t="shared" ref="M365:O365" si="387">SUM(M363:M364)</f>
        <v>0</v>
      </c>
      <c r="N365" s="63">
        <f t="shared" si="387"/>
        <v>0</v>
      </c>
      <c r="O365" s="63">
        <f t="shared" si="387"/>
        <v>0</v>
      </c>
      <c r="P365" s="62" t="s">
        <v>54</v>
      </c>
      <c r="Q365" s="62" t="s">
        <v>54</v>
      </c>
      <c r="R365" s="62" t="s">
        <v>54</v>
      </c>
      <c r="S365" s="471"/>
      <c r="T365" s="441"/>
      <c r="U365" s="60"/>
      <c r="V365" s="433">
        <f>$AB$15-((N365*24))</f>
        <v>744</v>
      </c>
      <c r="W365" s="434">
        <v>515</v>
      </c>
      <c r="X365" s="100">
        <v>67.040999999999997</v>
      </c>
      <c r="Y365" s="435">
        <f>W365*X365</f>
        <v>34526.114999999998</v>
      </c>
      <c r="Z365" s="433">
        <f>(Y365*(V365-L365*24))/V365</f>
        <v>34526.114999999998</v>
      </c>
      <c r="AA365" s="436">
        <f>(Z365/Y365)*100</f>
        <v>100</v>
      </c>
      <c r="AB365" s="59"/>
    </row>
    <row r="366" spans="1:44" s="59" customFormat="1" ht="30" customHeight="1">
      <c r="A366" s="597">
        <v>113</v>
      </c>
      <c r="B366" s="602" t="s">
        <v>293</v>
      </c>
      <c r="C366" s="603" t="s">
        <v>294</v>
      </c>
      <c r="D366" s="604">
        <v>67.040999999999997</v>
      </c>
      <c r="E366" s="70" t="s">
        <v>53</v>
      </c>
      <c r="F366" s="71" t="s">
        <v>54</v>
      </c>
      <c r="G366" s="427">
        <v>42231.538888888892</v>
      </c>
      <c r="H366" s="427">
        <v>42232.93472222222</v>
      </c>
      <c r="I366" s="71" t="s">
        <v>54</v>
      </c>
      <c r="J366" s="71" t="s">
        <v>54</v>
      </c>
      <c r="K366" s="71" t="s">
        <v>54</v>
      </c>
      <c r="L366" s="72">
        <f>IF(RIGHT(S366)="T",(+H366-G366),0)</f>
        <v>0</v>
      </c>
      <c r="M366" s="72">
        <f>IF(RIGHT(S366)="U",(+H366-G366),0)</f>
        <v>0</v>
      </c>
      <c r="N366" s="72">
        <f>IF(RIGHT(S366)="C",(+H366-G366),0)</f>
        <v>0</v>
      </c>
      <c r="O366" s="72">
        <f>IF(RIGHT(S366)="D",(+H366-G366),0)</f>
        <v>1.3958333333284827</v>
      </c>
      <c r="P366" s="71" t="s">
        <v>54</v>
      </c>
      <c r="Q366" s="71" t="s">
        <v>54</v>
      </c>
      <c r="R366" s="71" t="s">
        <v>54</v>
      </c>
      <c r="S366" s="421" t="s">
        <v>57</v>
      </c>
      <c r="T366" s="805" t="s">
        <v>916</v>
      </c>
      <c r="U366" s="73"/>
      <c r="V366" s="85"/>
      <c r="W366" s="86"/>
      <c r="X366" s="86"/>
      <c r="Y366" s="86"/>
      <c r="Z366" s="86"/>
      <c r="AA366" s="87"/>
    </row>
    <row r="367" spans="1:44" s="69" customFormat="1" ht="30" customHeight="1" thickBot="1">
      <c r="A367" s="429"/>
      <c r="B367" s="60"/>
      <c r="C367" s="430" t="s">
        <v>58</v>
      </c>
      <c r="D367" s="60"/>
      <c r="E367" s="61"/>
      <c r="F367" s="62" t="s">
        <v>54</v>
      </c>
      <c r="G367" s="431"/>
      <c r="H367" s="431"/>
      <c r="I367" s="62" t="s">
        <v>54</v>
      </c>
      <c r="J367" s="62" t="s">
        <v>54</v>
      </c>
      <c r="K367" s="62" t="s">
        <v>54</v>
      </c>
      <c r="L367" s="63">
        <f>SUM(L366:L366)</f>
        <v>0</v>
      </c>
      <c r="M367" s="63">
        <f>SUM(M366:M366)</f>
        <v>0</v>
      </c>
      <c r="N367" s="63">
        <f>SUM(N366:N366)</f>
        <v>0</v>
      </c>
      <c r="O367" s="63">
        <f>SUM(O366:O366)</f>
        <v>1.3958333333284827</v>
      </c>
      <c r="P367" s="62" t="s">
        <v>54</v>
      </c>
      <c r="Q367" s="62" t="s">
        <v>54</v>
      </c>
      <c r="R367" s="62" t="s">
        <v>54</v>
      </c>
      <c r="S367" s="471"/>
      <c r="T367" s="441"/>
      <c r="U367" s="60"/>
      <c r="V367" s="433">
        <f>$AB$15-((N367*24))</f>
        <v>744</v>
      </c>
      <c r="W367" s="434">
        <v>515</v>
      </c>
      <c r="X367" s="100">
        <v>67.040999999999997</v>
      </c>
      <c r="Y367" s="435">
        <f>W367*X367</f>
        <v>34526.114999999998</v>
      </c>
      <c r="Z367" s="433">
        <f>(Y367*(V367-L367*24))/V367</f>
        <v>34526.114999999998</v>
      </c>
      <c r="AA367" s="436">
        <f>(Z367/Y367)*100</f>
        <v>100</v>
      </c>
      <c r="AB367" s="59"/>
    </row>
    <row r="368" spans="1:44" s="59" customFormat="1" ht="30" customHeight="1">
      <c r="A368" s="1104">
        <v>114</v>
      </c>
      <c r="B368" s="1144" t="s">
        <v>295</v>
      </c>
      <c r="C368" s="1146" t="s">
        <v>296</v>
      </c>
      <c r="D368" s="1143">
        <v>175.85900000000001</v>
      </c>
      <c r="E368" s="1001" t="s">
        <v>53</v>
      </c>
      <c r="F368" s="71" t="s">
        <v>54</v>
      </c>
      <c r="G368" s="427"/>
      <c r="H368" s="427"/>
      <c r="I368" s="71" t="s">
        <v>54</v>
      </c>
      <c r="J368" s="71" t="s">
        <v>54</v>
      </c>
      <c r="K368" s="83"/>
      <c r="L368" s="72">
        <f t="shared" ref="L368:L369" si="388">IF(RIGHT(S368)="T",(+H368-G368),0)</f>
        <v>0</v>
      </c>
      <c r="M368" s="72">
        <f t="shared" ref="M368:M369" si="389">IF(RIGHT(S368)="U",(+H368-G368),0)</f>
        <v>0</v>
      </c>
      <c r="N368" s="72">
        <f t="shared" ref="N368:N369" si="390">IF(RIGHT(S368)="C",(+H368-G368),0)</f>
        <v>0</v>
      </c>
      <c r="O368" s="72">
        <f t="shared" ref="O368:O369" si="391">IF(RIGHT(S368)="D",(+H368-G368),0)</f>
        <v>0</v>
      </c>
      <c r="P368" s="71" t="s">
        <v>54</v>
      </c>
      <c r="Q368" s="71" t="s">
        <v>54</v>
      </c>
      <c r="R368" s="71" t="s">
        <v>54</v>
      </c>
      <c r="S368" s="421"/>
      <c r="T368" s="753"/>
      <c r="U368" s="73"/>
      <c r="V368" s="74"/>
      <c r="W368" s="75"/>
      <c r="X368" s="75"/>
      <c r="Y368" s="75"/>
      <c r="Z368" s="75"/>
      <c r="AA368" s="76"/>
    </row>
    <row r="369" spans="1:44" s="59" customFormat="1" ht="30" customHeight="1">
      <c r="A369" s="1105"/>
      <c r="B369" s="1145"/>
      <c r="C369" s="1147"/>
      <c r="D369" s="1022"/>
      <c r="E369" s="1006"/>
      <c r="F369" s="77" t="s">
        <v>54</v>
      </c>
      <c r="G369" s="427"/>
      <c r="H369" s="427"/>
      <c r="I369" s="77" t="s">
        <v>54</v>
      </c>
      <c r="J369" s="77" t="s">
        <v>54</v>
      </c>
      <c r="K369" s="77" t="s">
        <v>54</v>
      </c>
      <c r="L369" s="78">
        <f t="shared" si="388"/>
        <v>0</v>
      </c>
      <c r="M369" s="78">
        <f t="shared" si="389"/>
        <v>0</v>
      </c>
      <c r="N369" s="78">
        <f t="shared" si="390"/>
        <v>0</v>
      </c>
      <c r="O369" s="78">
        <f t="shared" si="391"/>
        <v>0</v>
      </c>
      <c r="P369" s="77" t="s">
        <v>54</v>
      </c>
      <c r="Q369" s="77" t="s">
        <v>54</v>
      </c>
      <c r="R369" s="77" t="s">
        <v>54</v>
      </c>
      <c r="S369" s="421"/>
      <c r="T369" s="753"/>
      <c r="U369" s="79"/>
      <c r="V369" s="80"/>
      <c r="W369" s="81"/>
      <c r="X369" s="81"/>
      <c r="Y369" s="81"/>
      <c r="Z369" s="81"/>
      <c r="AA369" s="82"/>
    </row>
    <row r="370" spans="1:44" s="69" customFormat="1" ht="30" customHeight="1" thickBot="1">
      <c r="A370" s="429"/>
      <c r="B370" s="60"/>
      <c r="C370" s="430" t="s">
        <v>58</v>
      </c>
      <c r="D370" s="60"/>
      <c r="E370" s="140"/>
      <c r="F370" s="62" t="s">
        <v>54</v>
      </c>
      <c r="G370" s="431"/>
      <c r="H370" s="431"/>
      <c r="I370" s="62" t="s">
        <v>54</v>
      </c>
      <c r="J370" s="62" t="s">
        <v>54</v>
      </c>
      <c r="K370" s="62" t="s">
        <v>54</v>
      </c>
      <c r="L370" s="63">
        <f>SUM(L368:L369)</f>
        <v>0</v>
      </c>
      <c r="M370" s="63">
        <f>SUM(M368:M369)</f>
        <v>0</v>
      </c>
      <c r="N370" s="63">
        <f>SUM(N368:N369)</f>
        <v>0</v>
      </c>
      <c r="O370" s="63">
        <f>SUM(O368:O369)</f>
        <v>0</v>
      </c>
      <c r="P370" s="62" t="s">
        <v>54</v>
      </c>
      <c r="Q370" s="62" t="s">
        <v>54</v>
      </c>
      <c r="R370" s="62" t="s">
        <v>54</v>
      </c>
      <c r="S370" s="471"/>
      <c r="T370" s="441"/>
      <c r="U370" s="60"/>
      <c r="V370" s="433">
        <f>$AB$15-((N370*24))</f>
        <v>744</v>
      </c>
      <c r="W370" s="434">
        <v>515</v>
      </c>
      <c r="X370" s="100">
        <v>175.85900000000001</v>
      </c>
      <c r="Y370" s="435">
        <f>W370*X370</f>
        <v>90567.385000000009</v>
      </c>
      <c r="Z370" s="433">
        <f>(Y370*(V370-L370*24))/V370</f>
        <v>90567.385000000024</v>
      </c>
      <c r="AA370" s="436">
        <f>(Z370/Y370)*100</f>
        <v>100.00000000000003</v>
      </c>
      <c r="AB370" s="59"/>
    </row>
    <row r="371" spans="1:44" s="59" customFormat="1" ht="30" customHeight="1">
      <c r="A371" s="742">
        <v>115</v>
      </c>
      <c r="B371" s="745" t="s">
        <v>297</v>
      </c>
      <c r="C371" s="747" t="s">
        <v>298</v>
      </c>
      <c r="D371" s="749">
        <v>175.85900000000001</v>
      </c>
      <c r="E371" s="728" t="s">
        <v>53</v>
      </c>
      <c r="F371" s="71" t="s">
        <v>54</v>
      </c>
      <c r="G371" s="427">
        <v>42228.01666666667</v>
      </c>
      <c r="H371" s="427">
        <v>42228.440972222219</v>
      </c>
      <c r="I371" s="71" t="s">
        <v>54</v>
      </c>
      <c r="J371" s="71" t="s">
        <v>54</v>
      </c>
      <c r="K371" s="71" t="s">
        <v>54</v>
      </c>
      <c r="L371" s="72">
        <f>IF(RIGHT(S371)="T",(+H371-G371),0)</f>
        <v>0</v>
      </c>
      <c r="M371" s="72">
        <f>IF(RIGHT(S371)="U",(+H371-G371),0)</f>
        <v>0</v>
      </c>
      <c r="N371" s="72">
        <f>IF(RIGHT(S371)="C",(+H371-G371),0)</f>
        <v>0</v>
      </c>
      <c r="O371" s="72">
        <f>IF(RIGHT(S371)="D",(+H371-G371),0)</f>
        <v>0.42430555554892635</v>
      </c>
      <c r="P371" s="71" t="s">
        <v>54</v>
      </c>
      <c r="Q371" s="71" t="s">
        <v>54</v>
      </c>
      <c r="R371" s="71" t="s">
        <v>54</v>
      </c>
      <c r="S371" s="421" t="s">
        <v>57</v>
      </c>
      <c r="T371" s="805" t="s">
        <v>846</v>
      </c>
      <c r="U371" s="73"/>
      <c r="V371" s="74"/>
      <c r="W371" s="75"/>
      <c r="X371" s="75"/>
      <c r="Y371" s="75"/>
      <c r="Z371" s="75"/>
      <c r="AA371" s="76"/>
    </row>
    <row r="372" spans="1:44" s="69" customFormat="1" ht="30" customHeight="1" thickBot="1">
      <c r="A372" s="429"/>
      <c r="B372" s="60"/>
      <c r="C372" s="430" t="s">
        <v>58</v>
      </c>
      <c r="D372" s="60"/>
      <c r="E372" s="140"/>
      <c r="F372" s="62" t="s">
        <v>54</v>
      </c>
      <c r="G372" s="431"/>
      <c r="H372" s="431"/>
      <c r="I372" s="62" t="s">
        <v>54</v>
      </c>
      <c r="J372" s="62" t="s">
        <v>54</v>
      </c>
      <c r="K372" s="62" t="s">
        <v>54</v>
      </c>
      <c r="L372" s="63">
        <f>SUM(L371:L371)</f>
        <v>0</v>
      </c>
      <c r="M372" s="63">
        <f>SUM(M371:M371)</f>
        <v>0</v>
      </c>
      <c r="N372" s="63">
        <f>SUM(N371:N371)</f>
        <v>0</v>
      </c>
      <c r="O372" s="63">
        <f>SUM(O371:O371)</f>
        <v>0.42430555554892635</v>
      </c>
      <c r="P372" s="62" t="s">
        <v>54</v>
      </c>
      <c r="Q372" s="62" t="s">
        <v>54</v>
      </c>
      <c r="R372" s="62" t="s">
        <v>54</v>
      </c>
      <c r="S372" s="471"/>
      <c r="T372" s="441"/>
      <c r="U372" s="60"/>
      <c r="V372" s="433">
        <f>$AB$15-((N372*24))</f>
        <v>744</v>
      </c>
      <c r="W372" s="434">
        <v>515</v>
      </c>
      <c r="X372" s="100">
        <v>175.85900000000001</v>
      </c>
      <c r="Y372" s="435">
        <f>W372*X372</f>
        <v>90567.385000000009</v>
      </c>
      <c r="Z372" s="433">
        <f>(Y372*(V372-L372*24))/V372</f>
        <v>90567.385000000024</v>
      </c>
      <c r="AA372" s="436">
        <f>(Z372/Y372)*100</f>
        <v>100.00000000000003</v>
      </c>
      <c r="AB372" s="59"/>
    </row>
    <row r="373" spans="1:44" s="59" customFormat="1" ht="30" customHeight="1">
      <c r="A373" s="597">
        <v>116</v>
      </c>
      <c r="B373" s="602" t="s">
        <v>299</v>
      </c>
      <c r="C373" s="603" t="s">
        <v>300</v>
      </c>
      <c r="D373" s="604">
        <v>279.245</v>
      </c>
      <c r="E373" s="582" t="s">
        <v>53</v>
      </c>
      <c r="F373" s="71" t="s">
        <v>54</v>
      </c>
      <c r="G373" s="427">
        <v>42231.824999999997</v>
      </c>
      <c r="H373" s="427">
        <v>42231.849305555559</v>
      </c>
      <c r="I373" s="71" t="s">
        <v>54</v>
      </c>
      <c r="J373" s="71" t="s">
        <v>54</v>
      </c>
      <c r="K373" s="71" t="s">
        <v>54</v>
      </c>
      <c r="L373" s="72">
        <f>IF(RIGHT(S373)="T",(+H373-G373),0)</f>
        <v>2.4305555562023073E-2</v>
      </c>
      <c r="M373" s="72">
        <f>IF(RIGHT(S373)="U",(+H373-G373),0)</f>
        <v>0</v>
      </c>
      <c r="N373" s="72">
        <f>IF(RIGHT(S373)="C",(+H373-G373),0)</f>
        <v>0</v>
      </c>
      <c r="O373" s="72">
        <f>IF(RIGHT(S373)="D",(+H373-G373),0)</f>
        <v>0</v>
      </c>
      <c r="P373" s="71" t="s">
        <v>54</v>
      </c>
      <c r="Q373" s="71" t="s">
        <v>54</v>
      </c>
      <c r="R373" s="71" t="s">
        <v>54</v>
      </c>
      <c r="S373" s="421" t="s">
        <v>218</v>
      </c>
      <c r="T373" s="805" t="s">
        <v>917</v>
      </c>
      <c r="U373" s="73"/>
      <c r="V373" s="85"/>
      <c r="W373" s="86"/>
      <c r="X373" s="86"/>
      <c r="Y373" s="86"/>
      <c r="Z373" s="86"/>
      <c r="AA373" s="87"/>
    </row>
    <row r="374" spans="1:44" s="69" customFormat="1" ht="30" customHeight="1" thickBot="1">
      <c r="A374" s="429"/>
      <c r="B374" s="60"/>
      <c r="C374" s="430" t="s">
        <v>58</v>
      </c>
      <c r="D374" s="60"/>
      <c r="E374" s="140"/>
      <c r="F374" s="62" t="s">
        <v>54</v>
      </c>
      <c r="G374" s="431"/>
      <c r="H374" s="431"/>
      <c r="I374" s="62" t="s">
        <v>54</v>
      </c>
      <c r="J374" s="62" t="s">
        <v>54</v>
      </c>
      <c r="K374" s="170"/>
      <c r="L374" s="63">
        <f>SUM(L373:L373)</f>
        <v>2.4305555562023073E-2</v>
      </c>
      <c r="M374" s="63">
        <f>SUM(M373:M373)</f>
        <v>0</v>
      </c>
      <c r="N374" s="63">
        <f>SUM(N373:N373)</f>
        <v>0</v>
      </c>
      <c r="O374" s="63">
        <f>SUM(O373:O373)</f>
        <v>0</v>
      </c>
      <c r="P374" s="62" t="s">
        <v>54</v>
      </c>
      <c r="Q374" s="62" t="s">
        <v>54</v>
      </c>
      <c r="R374" s="62" t="s">
        <v>54</v>
      </c>
      <c r="S374" s="471"/>
      <c r="T374" s="441"/>
      <c r="U374" s="60"/>
      <c r="V374" s="433">
        <f t="shared" ref="V374" si="392">$AB$15-((N374*24))</f>
        <v>744</v>
      </c>
      <c r="W374" s="434">
        <v>433</v>
      </c>
      <c r="X374" s="100">
        <v>279.245</v>
      </c>
      <c r="Y374" s="435">
        <f t="shared" ref="Y374" si="393">W374*X374</f>
        <v>120913.08500000001</v>
      </c>
      <c r="Z374" s="433">
        <f t="shared" ref="Z374" si="394">(Y374*(V374-L374*24))/V374</f>
        <v>120818.28307401153</v>
      </c>
      <c r="AA374" s="436">
        <f t="shared" ref="AA374" si="395">(Z374/Y374)*100</f>
        <v>99.921594982058011</v>
      </c>
      <c r="AB374" s="59"/>
    </row>
    <row r="375" spans="1:44" s="51" customFormat="1" ht="30" customHeight="1">
      <c r="A375" s="573">
        <v>117</v>
      </c>
      <c r="B375" s="571" t="s">
        <v>301</v>
      </c>
      <c r="C375" s="569" t="s">
        <v>302</v>
      </c>
      <c r="D375" s="567">
        <v>279.245</v>
      </c>
      <c r="E375" s="582" t="s">
        <v>53</v>
      </c>
      <c r="F375" s="38" t="s">
        <v>54</v>
      </c>
      <c r="G375" s="427"/>
      <c r="H375" s="427"/>
      <c r="I375" s="143"/>
      <c r="J375" s="143"/>
      <c r="K375" s="143"/>
      <c r="L375" s="72">
        <f>IF(RIGHT(S375)="T",(+H375-G375),0)</f>
        <v>0</v>
      </c>
      <c r="M375" s="72">
        <f>IF(RIGHT(S375)="U",(+H375-G375),0)</f>
        <v>0</v>
      </c>
      <c r="N375" s="72">
        <f>IF(RIGHT(S375)="C",(+H375-G375),0)</f>
        <v>0</v>
      </c>
      <c r="O375" s="72">
        <f>IF(RIGHT(S375)="D",(+H375-G375),0)</f>
        <v>0</v>
      </c>
      <c r="P375" s="44"/>
      <c r="Q375" s="44"/>
      <c r="R375" s="44"/>
      <c r="S375" s="421"/>
      <c r="T375" s="422"/>
      <c r="U375" s="44"/>
      <c r="V375" s="109"/>
      <c r="W375" s="110"/>
      <c r="X375" s="567"/>
      <c r="Y375" s="111"/>
      <c r="Z375" s="109"/>
      <c r="AA375" s="112"/>
      <c r="AB375" s="185"/>
      <c r="AC375" s="186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  <c r="AQ375" s="50"/>
      <c r="AR375" s="50"/>
    </row>
    <row r="376" spans="1:44" s="69" customFormat="1" ht="30" customHeight="1" thickBot="1">
      <c r="A376" s="429"/>
      <c r="B376" s="60"/>
      <c r="C376" s="430" t="s">
        <v>58</v>
      </c>
      <c r="D376" s="60"/>
      <c r="E376" s="140"/>
      <c r="F376" s="62" t="s">
        <v>54</v>
      </c>
      <c r="G376" s="431"/>
      <c r="H376" s="431"/>
      <c r="I376" s="62" t="s">
        <v>54</v>
      </c>
      <c r="J376" s="62" t="s">
        <v>54</v>
      </c>
      <c r="K376" s="170"/>
      <c r="L376" s="63">
        <f>SUM(L375:L375)</f>
        <v>0</v>
      </c>
      <c r="M376" s="63">
        <f>SUM(M375:M375)</f>
        <v>0</v>
      </c>
      <c r="N376" s="63">
        <f>SUM(N375:N375)</f>
        <v>0</v>
      </c>
      <c r="O376" s="63">
        <f>SUM(O375:O375)</f>
        <v>0</v>
      </c>
      <c r="P376" s="62" t="s">
        <v>54</v>
      </c>
      <c r="Q376" s="62" t="s">
        <v>54</v>
      </c>
      <c r="R376" s="62" t="s">
        <v>54</v>
      </c>
      <c r="S376" s="471"/>
      <c r="T376" s="441"/>
      <c r="U376" s="60"/>
      <c r="V376" s="433">
        <f t="shared" ref="V376" si="396">$AB$15-((N376*24))</f>
        <v>744</v>
      </c>
      <c r="W376" s="434">
        <v>433</v>
      </c>
      <c r="X376" s="100">
        <v>279.245</v>
      </c>
      <c r="Y376" s="435">
        <f t="shared" ref="Y376" si="397">W376*X376</f>
        <v>120913.08500000001</v>
      </c>
      <c r="Z376" s="433">
        <f t="shared" ref="Z376" si="398">(Y376*(V376-L376*24))/V376</f>
        <v>120913.08500000001</v>
      </c>
      <c r="AA376" s="436">
        <f t="shared" ref="AA376" si="399">(Z376/Y376)*100</f>
        <v>100</v>
      </c>
      <c r="AB376" s="59"/>
    </row>
    <row r="377" spans="1:44" s="51" customFormat="1" ht="37.5" customHeight="1">
      <c r="A377" s="1018">
        <v>118</v>
      </c>
      <c r="B377" s="1028" t="s">
        <v>303</v>
      </c>
      <c r="C377" s="1020" t="s">
        <v>304</v>
      </c>
      <c r="D377" s="1026">
        <v>2.1</v>
      </c>
      <c r="E377" s="1001" t="s">
        <v>53</v>
      </c>
      <c r="F377" s="38" t="s">
        <v>54</v>
      </c>
      <c r="G377" s="427">
        <v>42230.40625</v>
      </c>
      <c r="H377" s="427">
        <v>42230.4375</v>
      </c>
      <c r="I377" s="143"/>
      <c r="J377" s="143"/>
      <c r="K377" s="143"/>
      <c r="L377" s="84">
        <f>IF(RIGHT(S377)="T",(+H377-G377),0)</f>
        <v>0</v>
      </c>
      <c r="M377" s="84">
        <f>IF(RIGHT(S377)="U",(+H377-G377),0)</f>
        <v>3.125E-2</v>
      </c>
      <c r="N377" s="84">
        <f>IF(RIGHT(S377)="C",(+H377-G377),0)</f>
        <v>0</v>
      </c>
      <c r="O377" s="84">
        <f>IF(RIGHT(S377)="D",(+H377-G377),0)</f>
        <v>0</v>
      </c>
      <c r="P377" s="44"/>
      <c r="Q377" s="44"/>
      <c r="R377" s="44"/>
      <c r="S377" s="421" t="s">
        <v>78</v>
      </c>
      <c r="T377" s="805" t="s">
        <v>918</v>
      </c>
      <c r="U377" s="44"/>
      <c r="V377" s="114"/>
      <c r="W377" s="213"/>
      <c r="X377" s="213"/>
      <c r="Y377" s="213"/>
      <c r="Z377" s="213"/>
      <c r="AA377" s="214"/>
      <c r="AB377" s="185"/>
      <c r="AC377" s="186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0"/>
      <c r="AQ377" s="50"/>
      <c r="AR377" s="50"/>
    </row>
    <row r="378" spans="1:44" s="51" customFormat="1" ht="27.75" customHeight="1">
      <c r="A378" s="1158"/>
      <c r="B378" s="1029"/>
      <c r="C378" s="1021"/>
      <c r="D378" s="1027"/>
      <c r="E378" s="1006"/>
      <c r="F378" s="77" t="s">
        <v>54</v>
      </c>
      <c r="G378" s="711">
        <v>42234.15347222222</v>
      </c>
      <c r="H378" s="711">
        <v>42234.172222222223</v>
      </c>
      <c r="I378" s="146"/>
      <c r="J378" s="146"/>
      <c r="K378" s="146"/>
      <c r="L378" s="78">
        <f t="shared" ref="L378:L380" si="400">IF(RIGHT(S378)="T",(+H378-G378),0)</f>
        <v>0</v>
      </c>
      <c r="M378" s="78">
        <f t="shared" ref="M378:M380" si="401">IF(RIGHT(S378)="U",(+H378-G378),0)</f>
        <v>1.8750000002910383E-2</v>
      </c>
      <c r="N378" s="78">
        <f t="shared" ref="N378:N380" si="402">IF(RIGHT(S378)="C",(+H378-G378),0)</f>
        <v>0</v>
      </c>
      <c r="O378" s="78">
        <f t="shared" ref="O378:O380" si="403">IF(RIGHT(S378)="D",(+H378-G378),0)</f>
        <v>0</v>
      </c>
      <c r="P378" s="147"/>
      <c r="Q378" s="147"/>
      <c r="R378" s="147"/>
      <c r="S378" s="708" t="s">
        <v>78</v>
      </c>
      <c r="T378" s="950" t="s">
        <v>919</v>
      </c>
      <c r="U378" s="147"/>
      <c r="V378" s="710"/>
      <c r="W378" s="782"/>
      <c r="X378" s="782"/>
      <c r="Y378" s="782"/>
      <c r="Z378" s="782"/>
      <c r="AA378" s="782"/>
      <c r="AB378" s="185"/>
      <c r="AC378" s="186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  <c r="AN378" s="50"/>
      <c r="AO378" s="50"/>
      <c r="AP378" s="50"/>
      <c r="AQ378" s="50"/>
      <c r="AR378" s="50"/>
    </row>
    <row r="379" spans="1:44" s="51" customFormat="1" ht="27.75" customHeight="1">
      <c r="A379" s="1158"/>
      <c r="B379" s="1029"/>
      <c r="C379" s="1021"/>
      <c r="D379" s="1027"/>
      <c r="E379" s="1006"/>
      <c r="F379" s="77"/>
      <c r="G379" s="711">
        <v>42240.12222222222</v>
      </c>
      <c r="H379" s="711">
        <v>42240.138194444444</v>
      </c>
      <c r="I379" s="146"/>
      <c r="J379" s="146"/>
      <c r="K379" s="146"/>
      <c r="L379" s="78">
        <f t="shared" ref="L379" si="404">IF(RIGHT(S379)="T",(+H379-G379),0)</f>
        <v>0</v>
      </c>
      <c r="M379" s="78">
        <f t="shared" ref="M379" si="405">IF(RIGHT(S379)="U",(+H379-G379),0)</f>
        <v>1.5972222223354038E-2</v>
      </c>
      <c r="N379" s="78">
        <f t="shared" ref="N379" si="406">IF(RIGHT(S379)="C",(+H379-G379),0)</f>
        <v>0</v>
      </c>
      <c r="O379" s="78">
        <f t="shared" ref="O379" si="407">IF(RIGHT(S379)="D",(+H379-G379),0)</f>
        <v>0</v>
      </c>
      <c r="P379" s="147"/>
      <c r="Q379" s="147"/>
      <c r="R379" s="147"/>
      <c r="S379" s="708" t="s">
        <v>78</v>
      </c>
      <c r="T379" s="950" t="s">
        <v>920</v>
      </c>
      <c r="U379" s="147"/>
      <c r="V379" s="710"/>
      <c r="W379" s="782"/>
      <c r="X379" s="782"/>
      <c r="Y379" s="782"/>
      <c r="Z379" s="782"/>
      <c r="AA379" s="782"/>
      <c r="AB379" s="185"/>
      <c r="AC379" s="186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  <c r="AQ379" s="50"/>
      <c r="AR379" s="50"/>
    </row>
    <row r="380" spans="1:44" s="51" customFormat="1" ht="27.75" customHeight="1">
      <c r="A380" s="1019"/>
      <c r="B380" s="1153"/>
      <c r="C380" s="1177"/>
      <c r="D380" s="1159"/>
      <c r="E380" s="1002"/>
      <c r="F380" s="88" t="s">
        <v>54</v>
      </c>
      <c r="G380" s="427">
        <v>42247.589583333334</v>
      </c>
      <c r="H380" s="427">
        <v>42247.60833333333</v>
      </c>
      <c r="I380" s="40"/>
      <c r="J380" s="40"/>
      <c r="K380" s="40"/>
      <c r="L380" s="341">
        <f t="shared" si="400"/>
        <v>0</v>
      </c>
      <c r="M380" s="341">
        <f t="shared" si="401"/>
        <v>1.8749999995634425E-2</v>
      </c>
      <c r="N380" s="341">
        <f t="shared" si="402"/>
        <v>0</v>
      </c>
      <c r="O380" s="341">
        <f t="shared" si="403"/>
        <v>0</v>
      </c>
      <c r="P380" s="42"/>
      <c r="Q380" s="42"/>
      <c r="R380" s="42"/>
      <c r="S380" s="421" t="s">
        <v>78</v>
      </c>
      <c r="T380" s="805" t="s">
        <v>921</v>
      </c>
      <c r="U380" s="42"/>
      <c r="V380" s="131"/>
      <c r="W380" s="355"/>
      <c r="X380" s="355"/>
      <c r="Y380" s="355"/>
      <c r="Z380" s="355"/>
      <c r="AA380" s="356"/>
      <c r="AB380" s="185"/>
      <c r="AC380" s="186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  <c r="AQ380" s="50"/>
      <c r="AR380" s="50"/>
    </row>
    <row r="381" spans="1:44" s="69" customFormat="1" ht="30" customHeight="1" thickBot="1">
      <c r="A381" s="429"/>
      <c r="B381" s="60"/>
      <c r="C381" s="430" t="s">
        <v>58</v>
      </c>
      <c r="D381" s="60"/>
      <c r="E381" s="61"/>
      <c r="F381" s="62" t="s">
        <v>54</v>
      </c>
      <c r="G381" s="498"/>
      <c r="H381" s="498"/>
      <c r="I381" s="216" t="s">
        <v>54</v>
      </c>
      <c r="J381" s="216" t="s">
        <v>54</v>
      </c>
      <c r="K381" s="217"/>
      <c r="L381" s="499">
        <f>SUM(L377:L380)</f>
        <v>0</v>
      </c>
      <c r="M381" s="499">
        <f>SUM(M377:M380)</f>
        <v>8.4722222221898846E-2</v>
      </c>
      <c r="N381" s="499">
        <f>SUM(N377:N380)</f>
        <v>0</v>
      </c>
      <c r="O381" s="499">
        <f>SUM(O377:O380)</f>
        <v>0</v>
      </c>
      <c r="P381" s="216" t="s">
        <v>54</v>
      </c>
      <c r="Q381" s="216" t="s">
        <v>54</v>
      </c>
      <c r="R381" s="216" t="s">
        <v>54</v>
      </c>
      <c r="S381" s="500"/>
      <c r="T381" s="501"/>
      <c r="U381" s="215"/>
      <c r="V381" s="218">
        <f t="shared" ref="V381" si="408">$AB$15-((N381*24))</f>
        <v>744</v>
      </c>
      <c r="W381" s="219">
        <v>515</v>
      </c>
      <c r="X381" s="220">
        <v>2.1</v>
      </c>
      <c r="Y381" s="221">
        <f t="shared" ref="Y381" si="409">W381*X381</f>
        <v>1081.5</v>
      </c>
      <c r="Z381" s="218">
        <f t="shared" ref="Z381" si="410">(Y381*(V381-L381*24))/V381</f>
        <v>1081.5</v>
      </c>
      <c r="AA381" s="502">
        <f t="shared" ref="AA381" si="411">(Z381/Y381)*100</f>
        <v>100</v>
      </c>
      <c r="AB381" s="59"/>
    </row>
    <row r="382" spans="1:44" s="51" customFormat="1" ht="30" customHeight="1">
      <c r="A382" s="997">
        <v>119</v>
      </c>
      <c r="B382" s="1028" t="s">
        <v>305</v>
      </c>
      <c r="C382" s="1020" t="s">
        <v>306</v>
      </c>
      <c r="D382" s="1026">
        <v>2.1</v>
      </c>
      <c r="E382" s="1001" t="s">
        <v>53</v>
      </c>
      <c r="F382" s="71" t="s">
        <v>54</v>
      </c>
      <c r="G382" s="711"/>
      <c r="H382" s="711"/>
      <c r="I382" s="146"/>
      <c r="J382" s="146"/>
      <c r="K382" s="146"/>
      <c r="L382" s="78">
        <f>IF(RIGHT(S382)="T",(+H382-G382),0)</f>
        <v>0</v>
      </c>
      <c r="M382" s="78">
        <f>IF(RIGHT(S382)="U",(+H382-G382),0)</f>
        <v>0</v>
      </c>
      <c r="N382" s="78">
        <f>IF(RIGHT(S382)="C",(+H382-G382),0)</f>
        <v>0</v>
      </c>
      <c r="O382" s="78">
        <f>IF(RIGHT(S382)="D",(+H382-G382),0)</f>
        <v>0</v>
      </c>
      <c r="P382" s="147"/>
      <c r="Q382" s="147"/>
      <c r="R382" s="147"/>
      <c r="S382" s="708"/>
      <c r="T382" s="766"/>
      <c r="U382" s="147"/>
      <c r="V382" s="710"/>
      <c r="W382" s="782"/>
      <c r="X382" s="782"/>
      <c r="Y382" s="782"/>
      <c r="Z382" s="782"/>
      <c r="AA382" s="782"/>
      <c r="AB382" s="185"/>
      <c r="AC382" s="186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  <c r="AN382" s="50"/>
      <c r="AO382" s="50"/>
      <c r="AP382" s="50"/>
      <c r="AQ382" s="50"/>
      <c r="AR382" s="50"/>
    </row>
    <row r="383" spans="1:44" s="51" customFormat="1" ht="30" customHeight="1">
      <c r="A383" s="998"/>
      <c r="B383" s="1153"/>
      <c r="C383" s="1177"/>
      <c r="D383" s="1159"/>
      <c r="E383" s="1002"/>
      <c r="F383" s="88"/>
      <c r="G383" s="711"/>
      <c r="H383" s="711"/>
      <c r="I383" s="146"/>
      <c r="J383" s="146"/>
      <c r="K383" s="146"/>
      <c r="L383" s="78">
        <f>IF(RIGHT(S383)="T",(+H383-G383),0)</f>
        <v>0</v>
      </c>
      <c r="M383" s="78">
        <f>IF(RIGHT(S383)="U",(+H383-G383),0)</f>
        <v>0</v>
      </c>
      <c r="N383" s="78">
        <f>IF(RIGHT(S383)="C",(+H383-G383),0)</f>
        <v>0</v>
      </c>
      <c r="O383" s="78">
        <f>IF(RIGHT(S383)="D",(+H383-G383),0)</f>
        <v>0</v>
      </c>
      <c r="P383" s="147"/>
      <c r="Q383" s="147"/>
      <c r="R383" s="147"/>
      <c r="S383" s="708"/>
      <c r="T383" s="766"/>
      <c r="U383" s="147"/>
      <c r="V383" s="710"/>
      <c r="W383" s="782"/>
      <c r="X383" s="782"/>
      <c r="Y383" s="782"/>
      <c r="Z383" s="782"/>
      <c r="AA383" s="782"/>
      <c r="AB383" s="185"/>
      <c r="AC383" s="186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  <c r="AN383" s="50"/>
      <c r="AO383" s="50"/>
      <c r="AP383" s="50"/>
      <c r="AQ383" s="50"/>
      <c r="AR383" s="50"/>
    </row>
    <row r="384" spans="1:44" s="69" customFormat="1" ht="30" customHeight="1" thickBot="1">
      <c r="A384" s="429"/>
      <c r="B384" s="60"/>
      <c r="C384" s="430" t="s">
        <v>58</v>
      </c>
      <c r="D384" s="60"/>
      <c r="E384" s="140"/>
      <c r="F384" s="62" t="s">
        <v>54</v>
      </c>
      <c r="G384" s="431"/>
      <c r="H384" s="431"/>
      <c r="I384" s="62" t="s">
        <v>54</v>
      </c>
      <c r="J384" s="62" t="s">
        <v>54</v>
      </c>
      <c r="K384" s="170"/>
      <c r="L384" s="63">
        <f>SUM(L382:L383)</f>
        <v>0</v>
      </c>
      <c r="M384" s="63">
        <f>SUM(M382:M383)</f>
        <v>0</v>
      </c>
      <c r="N384" s="63">
        <f>SUM(N382:N383)</f>
        <v>0</v>
      </c>
      <c r="O384" s="63">
        <f>SUM(O382:O383)</f>
        <v>0</v>
      </c>
      <c r="P384" s="62" t="s">
        <v>54</v>
      </c>
      <c r="Q384" s="62" t="s">
        <v>54</v>
      </c>
      <c r="R384" s="62" t="s">
        <v>54</v>
      </c>
      <c r="S384" s="471"/>
      <c r="T384" s="441"/>
      <c r="U384" s="60"/>
      <c r="V384" s="433">
        <f t="shared" ref="V384" si="412">$AB$15-((N384*24))</f>
        <v>744</v>
      </c>
      <c r="W384" s="434">
        <v>515</v>
      </c>
      <c r="X384" s="100">
        <v>2.1</v>
      </c>
      <c r="Y384" s="435">
        <f t="shared" ref="Y384" si="413">W384*X384</f>
        <v>1081.5</v>
      </c>
      <c r="Z384" s="433">
        <f t="shared" ref="Z384" si="414">(Y384*(V384-L384*24))/V384</f>
        <v>1081.5</v>
      </c>
      <c r="AA384" s="436">
        <f t="shared" ref="AA384" si="415">(Z384/Y384)*100</f>
        <v>100</v>
      </c>
      <c r="AB384" s="59"/>
    </row>
    <row r="385" spans="1:28" s="69" customFormat="1" ht="30" customHeight="1">
      <c r="A385" s="1015">
        <v>120</v>
      </c>
      <c r="B385" s="1149" t="s">
        <v>789</v>
      </c>
      <c r="C385" s="1148" t="s">
        <v>790</v>
      </c>
      <c r="D385" s="1132">
        <v>76.48</v>
      </c>
      <c r="E385" s="1001" t="s">
        <v>53</v>
      </c>
      <c r="F385" s="122"/>
      <c r="G385" s="666">
        <v>42217</v>
      </c>
      <c r="H385" s="427">
        <v>42218.433333333334</v>
      </c>
      <c r="I385" s="122"/>
      <c r="J385" s="122"/>
      <c r="K385" s="494"/>
      <c r="L385" s="78">
        <f t="shared" ref="L385:L394" si="416">IF(RIGHT(S385)="T",(+H385-G385),0)</f>
        <v>0</v>
      </c>
      <c r="M385" s="78">
        <f t="shared" ref="M385:M394" si="417">IF(RIGHT(S385)="U",(+H385-G385),0)</f>
        <v>0</v>
      </c>
      <c r="N385" s="78">
        <f t="shared" ref="N385:N394" si="418">IF(RIGHT(S385)="C",(+H385-G385),0)</f>
        <v>0</v>
      </c>
      <c r="O385" s="78">
        <f t="shared" ref="O385:O394" si="419">IF(RIGHT(S385)="D",(+H385-G385),0)</f>
        <v>1.4333333333343035</v>
      </c>
      <c r="P385" s="122"/>
      <c r="Q385" s="122"/>
      <c r="R385" s="122"/>
      <c r="S385" s="421" t="s">
        <v>57</v>
      </c>
      <c r="T385" s="805" t="s">
        <v>922</v>
      </c>
      <c r="U385" s="611"/>
      <c r="V385" s="192"/>
      <c r="W385" s="45"/>
      <c r="X385" s="607"/>
      <c r="Y385" s="46"/>
      <c r="Z385" s="47"/>
      <c r="AA385" s="495"/>
      <c r="AB385" s="59"/>
    </row>
    <row r="386" spans="1:28" s="69" customFormat="1" ht="30" customHeight="1">
      <c r="A386" s="1016"/>
      <c r="B386" s="1150"/>
      <c r="C386" s="1138"/>
      <c r="D386" s="1133"/>
      <c r="E386" s="1006"/>
      <c r="F386" s="122"/>
      <c r="G386" s="427">
        <v>42219.115972222222</v>
      </c>
      <c r="H386" s="427">
        <v>42219.347916666666</v>
      </c>
      <c r="I386" s="122"/>
      <c r="J386" s="122"/>
      <c r="K386" s="494"/>
      <c r="L386" s="78">
        <f t="shared" si="416"/>
        <v>0</v>
      </c>
      <c r="M386" s="78">
        <f t="shared" si="417"/>
        <v>0</v>
      </c>
      <c r="N386" s="78">
        <f t="shared" si="418"/>
        <v>0</v>
      </c>
      <c r="O386" s="78">
        <f t="shared" si="419"/>
        <v>0.23194444444379769</v>
      </c>
      <c r="P386" s="122"/>
      <c r="Q386" s="122"/>
      <c r="R386" s="122"/>
      <c r="S386" s="421" t="s">
        <v>57</v>
      </c>
      <c r="T386" s="805" t="s">
        <v>923</v>
      </c>
      <c r="U386" s="611"/>
      <c r="V386" s="192"/>
      <c r="W386" s="45"/>
      <c r="X386" s="607"/>
      <c r="Y386" s="46"/>
      <c r="Z386" s="47"/>
      <c r="AA386" s="495"/>
      <c r="AB386" s="59"/>
    </row>
    <row r="387" spans="1:28" s="69" customFormat="1" ht="30" customHeight="1">
      <c r="A387" s="1016"/>
      <c r="B387" s="1150"/>
      <c r="C387" s="1138"/>
      <c r="D387" s="1133"/>
      <c r="E387" s="1006"/>
      <c r="F387" s="122"/>
      <c r="G387" s="427">
        <v>42219.56527777778</v>
      </c>
      <c r="H387" s="427">
        <v>42220.359722222223</v>
      </c>
      <c r="I387" s="122"/>
      <c r="J387" s="122"/>
      <c r="K387" s="494"/>
      <c r="L387" s="78">
        <f t="shared" si="416"/>
        <v>0</v>
      </c>
      <c r="M387" s="78">
        <f t="shared" si="417"/>
        <v>0</v>
      </c>
      <c r="N387" s="78">
        <f t="shared" si="418"/>
        <v>0</v>
      </c>
      <c r="O387" s="78">
        <f t="shared" si="419"/>
        <v>0.79444444444379769</v>
      </c>
      <c r="P387" s="122"/>
      <c r="Q387" s="122"/>
      <c r="R387" s="122"/>
      <c r="S387" s="421" t="s">
        <v>57</v>
      </c>
      <c r="T387" s="805" t="s">
        <v>924</v>
      </c>
      <c r="U387" s="611"/>
      <c r="V387" s="192"/>
      <c r="W387" s="45"/>
      <c r="X387" s="607"/>
      <c r="Y387" s="46"/>
      <c r="Z387" s="47"/>
      <c r="AA387" s="495"/>
      <c r="AB387" s="59"/>
    </row>
    <row r="388" spans="1:28" s="69" customFormat="1" ht="30" customHeight="1">
      <c r="A388" s="1016"/>
      <c r="B388" s="1150"/>
      <c r="C388" s="1138"/>
      <c r="D388" s="1133"/>
      <c r="E388" s="1006"/>
      <c r="F388" s="122"/>
      <c r="G388" s="427">
        <v>42222.422222222223</v>
      </c>
      <c r="H388" s="427">
        <v>42222.840277777781</v>
      </c>
      <c r="I388" s="122"/>
      <c r="J388" s="122"/>
      <c r="K388" s="494"/>
      <c r="L388" s="78">
        <f t="shared" si="416"/>
        <v>0</v>
      </c>
      <c r="M388" s="78">
        <f t="shared" si="417"/>
        <v>0</v>
      </c>
      <c r="N388" s="78">
        <f t="shared" si="418"/>
        <v>0</v>
      </c>
      <c r="O388" s="78">
        <f t="shared" si="419"/>
        <v>0.4180555555576575</v>
      </c>
      <c r="P388" s="122"/>
      <c r="Q388" s="122"/>
      <c r="R388" s="122"/>
      <c r="S388" s="421" t="s">
        <v>73</v>
      </c>
      <c r="T388" s="805" t="s">
        <v>925</v>
      </c>
      <c r="U388" s="611"/>
      <c r="V388" s="192"/>
      <c r="W388" s="45"/>
      <c r="X388" s="607"/>
      <c r="Y388" s="46"/>
      <c r="Z388" s="47"/>
      <c r="AA388" s="495"/>
      <c r="AB388" s="59"/>
    </row>
    <row r="389" spans="1:28" s="69" customFormat="1" ht="30" customHeight="1">
      <c r="A389" s="1016"/>
      <c r="B389" s="1150"/>
      <c r="C389" s="1138"/>
      <c r="D389" s="1133"/>
      <c r="E389" s="1006"/>
      <c r="F389" s="122"/>
      <c r="G389" s="427">
        <v>42228.008333333331</v>
      </c>
      <c r="H389" s="427">
        <v>42228.354861111111</v>
      </c>
      <c r="I389" s="122"/>
      <c r="J389" s="122"/>
      <c r="K389" s="494"/>
      <c r="L389" s="78">
        <f t="shared" si="416"/>
        <v>0</v>
      </c>
      <c r="M389" s="78">
        <f t="shared" si="417"/>
        <v>0</v>
      </c>
      <c r="N389" s="78">
        <f t="shared" si="418"/>
        <v>0</v>
      </c>
      <c r="O389" s="78">
        <f t="shared" si="419"/>
        <v>0.34652777777955635</v>
      </c>
      <c r="P389" s="122"/>
      <c r="Q389" s="122"/>
      <c r="R389" s="122"/>
      <c r="S389" s="421" t="s">
        <v>57</v>
      </c>
      <c r="T389" s="805" t="s">
        <v>924</v>
      </c>
      <c r="U389" s="611"/>
      <c r="V389" s="192"/>
      <c r="W389" s="45"/>
      <c r="X389" s="607"/>
      <c r="Y389" s="46"/>
      <c r="Z389" s="47"/>
      <c r="AA389" s="495"/>
      <c r="AB389" s="59"/>
    </row>
    <row r="390" spans="1:28" s="69" customFormat="1" ht="30" customHeight="1">
      <c r="A390" s="1016"/>
      <c r="B390" s="1150"/>
      <c r="C390" s="1138"/>
      <c r="D390" s="1133"/>
      <c r="E390" s="1006"/>
      <c r="F390" s="122"/>
      <c r="G390" s="427">
        <v>42231.703472222223</v>
      </c>
      <c r="H390" s="427">
        <v>42233.406944444447</v>
      </c>
      <c r="I390" s="122"/>
      <c r="J390" s="122"/>
      <c r="K390" s="494"/>
      <c r="L390" s="78">
        <f t="shared" si="416"/>
        <v>0</v>
      </c>
      <c r="M390" s="78">
        <f t="shared" si="417"/>
        <v>0</v>
      </c>
      <c r="N390" s="78">
        <f t="shared" si="418"/>
        <v>0</v>
      </c>
      <c r="O390" s="78">
        <f t="shared" si="419"/>
        <v>1.703472222223354</v>
      </c>
      <c r="P390" s="122"/>
      <c r="Q390" s="122"/>
      <c r="R390" s="122"/>
      <c r="S390" s="421" t="s">
        <v>57</v>
      </c>
      <c r="T390" s="805" t="s">
        <v>923</v>
      </c>
      <c r="U390" s="611"/>
      <c r="V390" s="192"/>
      <c r="W390" s="45"/>
      <c r="X390" s="607"/>
      <c r="Y390" s="46"/>
      <c r="Z390" s="47"/>
      <c r="AA390" s="495"/>
      <c r="AB390" s="59"/>
    </row>
    <row r="391" spans="1:28" s="69" customFormat="1" ht="30" customHeight="1">
      <c r="A391" s="1016"/>
      <c r="B391" s="1150"/>
      <c r="C391" s="1138"/>
      <c r="D391" s="1133"/>
      <c r="E391" s="1006"/>
      <c r="F391" s="122"/>
      <c r="G391" s="427">
        <v>42239.763888888891</v>
      </c>
      <c r="H391" s="427">
        <v>42240.39166666667</v>
      </c>
      <c r="I391" s="122"/>
      <c r="J391" s="122"/>
      <c r="K391" s="494"/>
      <c r="L391" s="78">
        <f t="shared" si="416"/>
        <v>0</v>
      </c>
      <c r="M391" s="78">
        <f t="shared" si="417"/>
        <v>0</v>
      </c>
      <c r="N391" s="78">
        <f t="shared" si="418"/>
        <v>0</v>
      </c>
      <c r="O391" s="78">
        <f t="shared" si="419"/>
        <v>0.62777777777955635</v>
      </c>
      <c r="P391" s="122"/>
      <c r="Q391" s="122"/>
      <c r="R391" s="122"/>
      <c r="S391" s="421" t="s">
        <v>57</v>
      </c>
      <c r="T391" s="805" t="s">
        <v>926</v>
      </c>
      <c r="U391" s="611"/>
      <c r="V391" s="192"/>
      <c r="W391" s="45"/>
      <c r="X391" s="607"/>
      <c r="Y391" s="46"/>
      <c r="Z391" s="47"/>
      <c r="AA391" s="495"/>
      <c r="AB391" s="59"/>
    </row>
    <row r="392" spans="1:28" s="69" customFormat="1" ht="30" customHeight="1">
      <c r="A392" s="1016"/>
      <c r="B392" s="1150"/>
      <c r="C392" s="1138"/>
      <c r="D392" s="1133"/>
      <c r="E392" s="1006"/>
      <c r="F392" s="122"/>
      <c r="G392" s="427">
        <v>42242.430555555555</v>
      </c>
      <c r="H392" s="427">
        <v>42242.836111111108</v>
      </c>
      <c r="I392" s="122"/>
      <c r="J392" s="122"/>
      <c r="K392" s="494"/>
      <c r="L392" s="78">
        <f t="shared" si="416"/>
        <v>0.40555555555329192</v>
      </c>
      <c r="M392" s="78">
        <f t="shared" si="417"/>
        <v>0</v>
      </c>
      <c r="N392" s="78">
        <f t="shared" si="418"/>
        <v>0</v>
      </c>
      <c r="O392" s="78">
        <f t="shared" si="419"/>
        <v>0</v>
      </c>
      <c r="P392" s="122"/>
      <c r="Q392" s="122"/>
      <c r="R392" s="122"/>
      <c r="S392" s="421" t="s">
        <v>129</v>
      </c>
      <c r="T392" s="805" t="s">
        <v>927</v>
      </c>
      <c r="U392" s="611"/>
      <c r="V392" s="192"/>
      <c r="W392" s="45"/>
      <c r="X392" s="607"/>
      <c r="Y392" s="46"/>
      <c r="Z392" s="47"/>
      <c r="AA392" s="495"/>
      <c r="AB392" s="59"/>
    </row>
    <row r="393" spans="1:28" s="69" customFormat="1" ht="30" customHeight="1">
      <c r="A393" s="1016"/>
      <c r="B393" s="1150"/>
      <c r="C393" s="1138"/>
      <c r="D393" s="1133"/>
      <c r="E393" s="1006"/>
      <c r="F393" s="122"/>
      <c r="G393" s="427">
        <v>42243.37777777778</v>
      </c>
      <c r="H393" s="427">
        <v>42243.861805555556</v>
      </c>
      <c r="I393" s="122"/>
      <c r="J393" s="122"/>
      <c r="K393" s="494"/>
      <c r="L393" s="78">
        <f t="shared" si="416"/>
        <v>0.48402777777664596</v>
      </c>
      <c r="M393" s="78">
        <f t="shared" si="417"/>
        <v>0</v>
      </c>
      <c r="N393" s="78">
        <f t="shared" si="418"/>
        <v>0</v>
      </c>
      <c r="O393" s="78">
        <f t="shared" si="419"/>
        <v>0</v>
      </c>
      <c r="P393" s="122"/>
      <c r="Q393" s="122"/>
      <c r="R393" s="122"/>
      <c r="S393" s="421" t="s">
        <v>129</v>
      </c>
      <c r="T393" s="805" t="s">
        <v>927</v>
      </c>
      <c r="U393" s="611"/>
      <c r="V393" s="192"/>
      <c r="W393" s="45"/>
      <c r="X393" s="607"/>
      <c r="Y393" s="46"/>
      <c r="Z393" s="47"/>
      <c r="AA393" s="495"/>
      <c r="AB393" s="59"/>
    </row>
    <row r="394" spans="1:28" s="69" customFormat="1" ht="30" customHeight="1">
      <c r="A394" s="1016"/>
      <c r="B394" s="1150"/>
      <c r="C394" s="1138"/>
      <c r="D394" s="1133"/>
      <c r="E394" s="1006"/>
      <c r="F394" s="122"/>
      <c r="G394" s="427">
        <v>42245.760416666664</v>
      </c>
      <c r="H394" s="427">
        <v>42245.987500000003</v>
      </c>
      <c r="I394" s="122"/>
      <c r="J394" s="122"/>
      <c r="K394" s="494"/>
      <c r="L394" s="78">
        <f t="shared" si="416"/>
        <v>0</v>
      </c>
      <c r="M394" s="78">
        <f t="shared" si="417"/>
        <v>0</v>
      </c>
      <c r="N394" s="78">
        <f t="shared" si="418"/>
        <v>0</v>
      </c>
      <c r="O394" s="78">
        <f t="shared" si="419"/>
        <v>0.22708333333866904</v>
      </c>
      <c r="P394" s="122"/>
      <c r="Q394" s="122"/>
      <c r="R394" s="122"/>
      <c r="S394" s="421" t="s">
        <v>57</v>
      </c>
      <c r="T394" s="805" t="s">
        <v>928</v>
      </c>
      <c r="U394" s="611"/>
      <c r="V394" s="192"/>
      <c r="W394" s="45"/>
      <c r="X394" s="607"/>
      <c r="Y394" s="46"/>
      <c r="Z394" s="47"/>
      <c r="AA394" s="495"/>
      <c r="AB394" s="59"/>
    </row>
    <row r="395" spans="1:28" s="69" customFormat="1" ht="30" customHeight="1" thickBot="1">
      <c r="A395" s="497"/>
      <c r="B395" s="215"/>
      <c r="C395" s="493" t="s">
        <v>58</v>
      </c>
      <c r="D395" s="215"/>
      <c r="E395" s="754"/>
      <c r="F395" s="62" t="s">
        <v>54</v>
      </c>
      <c r="G395" s="431"/>
      <c r="H395" s="431"/>
      <c r="I395" s="62" t="s">
        <v>54</v>
      </c>
      <c r="J395" s="62" t="s">
        <v>54</v>
      </c>
      <c r="K395" s="170"/>
      <c r="L395" s="63">
        <f>SUM(L385:L394)</f>
        <v>0.88958333332993789</v>
      </c>
      <c r="M395" s="63">
        <f>SUM(M385:M394)</f>
        <v>0</v>
      </c>
      <c r="N395" s="63">
        <f>SUM(N385:N394)</f>
        <v>0</v>
      </c>
      <c r="O395" s="63">
        <f>SUM(O385:O394)</f>
        <v>5.7826388889006921</v>
      </c>
      <c r="P395" s="62" t="s">
        <v>54</v>
      </c>
      <c r="Q395" s="62" t="s">
        <v>54</v>
      </c>
      <c r="R395" s="62" t="s">
        <v>54</v>
      </c>
      <c r="S395" s="471"/>
      <c r="T395" s="441"/>
      <c r="U395" s="60"/>
      <c r="V395" s="433">
        <f t="shared" ref="V395" si="420">$AB$15-((N395*24))</f>
        <v>744</v>
      </c>
      <c r="W395" s="434">
        <v>515</v>
      </c>
      <c r="X395" s="100">
        <v>76.48</v>
      </c>
      <c r="Y395" s="435">
        <f t="shared" ref="Y395" si="421">W395*X395</f>
        <v>39387.200000000004</v>
      </c>
      <c r="Z395" s="433">
        <f t="shared" ref="Z395" si="422">(Y395*(V395-L395*24))/V395</f>
        <v>38256.935591402165</v>
      </c>
      <c r="AA395" s="436">
        <f t="shared" ref="AA395" si="423">(Z395/Y395)*100</f>
        <v>97.130376344096973</v>
      </c>
      <c r="AB395" s="59"/>
    </row>
    <row r="396" spans="1:28" s="69" customFormat="1" ht="30" customHeight="1">
      <c r="A396" s="1126">
        <v>121</v>
      </c>
      <c r="B396" s="1163" t="s">
        <v>791</v>
      </c>
      <c r="C396" s="1162" t="s">
        <v>792</v>
      </c>
      <c r="D396" s="1166">
        <v>76.48</v>
      </c>
      <c r="E396" s="1044" t="s">
        <v>53</v>
      </c>
      <c r="F396" s="122"/>
      <c r="G396" s="666">
        <v>42217</v>
      </c>
      <c r="H396" s="427">
        <v>42235.429166666669</v>
      </c>
      <c r="I396" s="122"/>
      <c r="J396" s="122"/>
      <c r="K396" s="494"/>
      <c r="L396" s="78">
        <f t="shared" ref="L396" si="424">IF(RIGHT(S396)="T",(+H396-G396),0)</f>
        <v>0</v>
      </c>
      <c r="M396" s="78">
        <f t="shared" ref="M396" si="425">IF(RIGHT(S396)="U",(+H396-G396),0)</f>
        <v>0</v>
      </c>
      <c r="N396" s="78">
        <f t="shared" ref="N396" si="426">IF(RIGHT(S396)="C",(+H396-G396),0)</f>
        <v>0</v>
      </c>
      <c r="O396" s="78">
        <f t="shared" ref="O396" si="427">IF(RIGHT(S396)="D",(+H396-G396),0)</f>
        <v>18.429166666668607</v>
      </c>
      <c r="P396" s="122"/>
      <c r="Q396" s="122"/>
      <c r="R396" s="122"/>
      <c r="S396" s="421" t="s">
        <v>57</v>
      </c>
      <c r="T396" s="805" t="s">
        <v>929</v>
      </c>
      <c r="U396" s="611"/>
      <c r="V396" s="192"/>
      <c r="W396" s="45"/>
      <c r="X396" s="607"/>
      <c r="Y396" s="46"/>
      <c r="Z396" s="47"/>
      <c r="AA396" s="495"/>
      <c r="AB396" s="59"/>
    </row>
    <row r="397" spans="1:28" s="69" customFormat="1" ht="30" customHeight="1">
      <c r="A397" s="1127"/>
      <c r="B397" s="1150"/>
      <c r="C397" s="1081"/>
      <c r="D397" s="1133"/>
      <c r="E397" s="1006"/>
      <c r="F397" s="122"/>
      <c r="G397" s="427">
        <v>42237.768750000003</v>
      </c>
      <c r="H397" s="427">
        <v>42238.272916666669</v>
      </c>
      <c r="I397" s="122"/>
      <c r="J397" s="122"/>
      <c r="K397" s="494"/>
      <c r="L397" s="78">
        <f t="shared" ref="L397:L399" si="428">IF(RIGHT(S397)="T",(+H397-G397),0)</f>
        <v>0</v>
      </c>
      <c r="M397" s="78">
        <f t="shared" ref="M397:M399" si="429">IF(RIGHT(S397)="U",(+H397-G397),0)</f>
        <v>0</v>
      </c>
      <c r="N397" s="78">
        <f t="shared" ref="N397:N399" si="430">IF(RIGHT(S397)="C",(+H397-G397),0)</f>
        <v>0</v>
      </c>
      <c r="O397" s="78">
        <f t="shared" ref="O397:O399" si="431">IF(RIGHT(S397)="D",(+H397-G397),0)</f>
        <v>0.50416666666569654</v>
      </c>
      <c r="P397" s="122"/>
      <c r="Q397" s="122"/>
      <c r="R397" s="122"/>
      <c r="S397" s="421" t="s">
        <v>57</v>
      </c>
      <c r="T397" s="805" t="s">
        <v>930</v>
      </c>
      <c r="U397" s="935"/>
      <c r="V397" s="192"/>
      <c r="W397" s="45"/>
      <c r="X397" s="934"/>
      <c r="Y397" s="46"/>
      <c r="Z397" s="47"/>
      <c r="AA397" s="495"/>
      <c r="AB397" s="59"/>
    </row>
    <row r="398" spans="1:28" s="69" customFormat="1" ht="30" customHeight="1">
      <c r="A398" s="1127"/>
      <c r="B398" s="1150"/>
      <c r="C398" s="1081"/>
      <c r="D398" s="1133"/>
      <c r="E398" s="1006"/>
      <c r="F398" s="122"/>
      <c r="G398" s="427">
        <v>42238.770833333336</v>
      </c>
      <c r="H398" s="427">
        <v>42239.463888888888</v>
      </c>
      <c r="I398" s="122"/>
      <c r="J398" s="122"/>
      <c r="K398" s="494"/>
      <c r="L398" s="78">
        <f t="shared" si="428"/>
        <v>0</v>
      </c>
      <c r="M398" s="78">
        <f t="shared" si="429"/>
        <v>0</v>
      </c>
      <c r="N398" s="78">
        <f t="shared" si="430"/>
        <v>0</v>
      </c>
      <c r="O398" s="78">
        <f t="shared" si="431"/>
        <v>0.69305555555183673</v>
      </c>
      <c r="P398" s="122"/>
      <c r="Q398" s="122"/>
      <c r="R398" s="122"/>
      <c r="S398" s="421" t="s">
        <v>57</v>
      </c>
      <c r="T398" s="805" t="s">
        <v>926</v>
      </c>
      <c r="U398" s="935"/>
      <c r="V398" s="192"/>
      <c r="W398" s="45"/>
      <c r="X398" s="934"/>
      <c r="Y398" s="46"/>
      <c r="Z398" s="47"/>
      <c r="AA398" s="495"/>
      <c r="AB398" s="59"/>
    </row>
    <row r="399" spans="1:28" s="69" customFormat="1" ht="30" customHeight="1">
      <c r="A399" s="1165"/>
      <c r="B399" s="1164"/>
      <c r="C399" s="1014"/>
      <c r="D399" s="1167"/>
      <c r="E399" s="1002"/>
      <c r="F399" s="122"/>
      <c r="G399" s="427">
        <v>42244.379166666666</v>
      </c>
      <c r="H399" s="427">
        <v>42244.772916666669</v>
      </c>
      <c r="I399" s="122"/>
      <c r="J399" s="122"/>
      <c r="K399" s="494"/>
      <c r="L399" s="78">
        <f t="shared" si="428"/>
        <v>0.39375000000291038</v>
      </c>
      <c r="M399" s="78">
        <f t="shared" si="429"/>
        <v>0</v>
      </c>
      <c r="N399" s="78">
        <f t="shared" si="430"/>
        <v>0</v>
      </c>
      <c r="O399" s="78">
        <f t="shared" si="431"/>
        <v>0</v>
      </c>
      <c r="P399" s="122"/>
      <c r="Q399" s="122"/>
      <c r="R399" s="122"/>
      <c r="S399" s="421" t="s">
        <v>129</v>
      </c>
      <c r="T399" s="805" t="s">
        <v>927</v>
      </c>
      <c r="U399" s="935"/>
      <c r="V399" s="192"/>
      <c r="W399" s="45"/>
      <c r="X399" s="934"/>
      <c r="Y399" s="46"/>
      <c r="Z399" s="47"/>
      <c r="AA399" s="495"/>
      <c r="AB399" s="59"/>
    </row>
    <row r="400" spans="1:28" s="69" customFormat="1" ht="30" customHeight="1" thickBot="1">
      <c r="A400" s="429"/>
      <c r="B400" s="60"/>
      <c r="C400" s="430" t="s">
        <v>58</v>
      </c>
      <c r="D400" s="60"/>
      <c r="E400" s="140"/>
      <c r="F400" s="62" t="s">
        <v>54</v>
      </c>
      <c r="G400" s="431"/>
      <c r="H400" s="431"/>
      <c r="I400" s="62" t="s">
        <v>54</v>
      </c>
      <c r="J400" s="62" t="s">
        <v>54</v>
      </c>
      <c r="K400" s="170"/>
      <c r="L400" s="63">
        <f>SUM(L396:L399)</f>
        <v>0.39375000000291038</v>
      </c>
      <c r="M400" s="63">
        <f>SUM(M396:M399)</f>
        <v>0</v>
      </c>
      <c r="N400" s="63">
        <f>SUM(N396:N399)</f>
        <v>0</v>
      </c>
      <c r="O400" s="63">
        <f>SUM(O396:O399)</f>
        <v>19.62638888888614</v>
      </c>
      <c r="P400" s="62" t="s">
        <v>54</v>
      </c>
      <c r="Q400" s="62" t="s">
        <v>54</v>
      </c>
      <c r="R400" s="62" t="s">
        <v>54</v>
      </c>
      <c r="S400" s="471"/>
      <c r="T400" s="441"/>
      <c r="U400" s="60"/>
      <c r="V400" s="433">
        <f t="shared" ref="V400" si="432">$AB$15-((N400*24))</f>
        <v>744</v>
      </c>
      <c r="W400" s="434">
        <v>515</v>
      </c>
      <c r="X400" s="100">
        <v>76.48</v>
      </c>
      <c r="Y400" s="435">
        <f t="shared" ref="Y400" si="433">W400*X400</f>
        <v>39387.200000000004</v>
      </c>
      <c r="Z400" s="433">
        <f t="shared" ref="Z400" si="434">(Y400*(V400-L400*24))/V400</f>
        <v>38886.919032254373</v>
      </c>
      <c r="AA400" s="436">
        <f t="shared" ref="AA400" si="435">(Z400/Y400)*100</f>
        <v>98.729838709668044</v>
      </c>
      <c r="AB400" s="59"/>
    </row>
    <row r="401" spans="1:44" s="172" customFormat="1" ht="30" customHeight="1" thickBot="1">
      <c r="A401" s="101">
        <v>122</v>
      </c>
      <c r="B401" s="496" t="s">
        <v>307</v>
      </c>
      <c r="C401" s="92" t="s">
        <v>308</v>
      </c>
      <c r="D401" s="604">
        <v>224</v>
      </c>
      <c r="E401" s="581" t="s">
        <v>53</v>
      </c>
      <c r="F401" s="71" t="s">
        <v>54</v>
      </c>
      <c r="G401" s="178"/>
      <c r="H401" s="178"/>
      <c r="I401" s="92"/>
      <c r="J401" s="92"/>
      <c r="K401" s="92"/>
      <c r="L401" s="72">
        <f>IF(RIGHT(S401)="T",(+H401-G401),0)</f>
        <v>0</v>
      </c>
      <c r="M401" s="72">
        <f>IF(RIGHT(S401)="U",(+H401-G401),0)</f>
        <v>0</v>
      </c>
      <c r="N401" s="72">
        <f>IF(RIGHT(S401)="C",(+H401-G401),0)</f>
        <v>0</v>
      </c>
      <c r="O401" s="72">
        <f>IF(RIGHT(S401)="D",(+H401-G401),0)</f>
        <v>0</v>
      </c>
      <c r="P401" s="94"/>
      <c r="Q401" s="94"/>
      <c r="R401" s="94"/>
      <c r="S401" s="179"/>
      <c r="T401" s="403"/>
      <c r="U401" s="94"/>
      <c r="V401" s="96"/>
      <c r="W401" s="189"/>
      <c r="X401" s="189"/>
      <c r="Y401" s="189"/>
      <c r="Z401" s="189"/>
      <c r="AA401" s="190"/>
      <c r="AB401" s="185"/>
      <c r="AC401" s="667"/>
      <c r="AD401" s="171"/>
      <c r="AE401" s="171"/>
      <c r="AF401" s="171"/>
      <c r="AG401" s="171"/>
      <c r="AH401" s="171"/>
      <c r="AI401" s="171"/>
      <c r="AJ401" s="171"/>
      <c r="AK401" s="171"/>
      <c r="AL401" s="171"/>
      <c r="AM401" s="171"/>
      <c r="AN401" s="171"/>
      <c r="AO401" s="171"/>
      <c r="AP401" s="171"/>
      <c r="AQ401" s="171"/>
      <c r="AR401" s="171"/>
    </row>
    <row r="402" spans="1:44" s="69" customFormat="1" ht="30" customHeight="1" thickBot="1">
      <c r="A402" s="497"/>
      <c r="B402" s="215"/>
      <c r="C402" s="493" t="s">
        <v>58</v>
      </c>
      <c r="D402" s="215"/>
      <c r="E402" s="140"/>
      <c r="F402" s="216" t="s">
        <v>54</v>
      </c>
      <c r="G402" s="498"/>
      <c r="H402" s="498"/>
      <c r="I402" s="216" t="s">
        <v>54</v>
      </c>
      <c r="J402" s="216" t="s">
        <v>54</v>
      </c>
      <c r="K402" s="217"/>
      <c r="L402" s="499">
        <f>SUM(L401:L401)</f>
        <v>0</v>
      </c>
      <c r="M402" s="499">
        <f t="shared" ref="M402:O402" si="436">SUM(M401:M401)</f>
        <v>0</v>
      </c>
      <c r="N402" s="499">
        <f t="shared" si="436"/>
        <v>0</v>
      </c>
      <c r="O402" s="499">
        <f t="shared" si="436"/>
        <v>0</v>
      </c>
      <c r="P402" s="216" t="s">
        <v>54</v>
      </c>
      <c r="Q402" s="216" t="s">
        <v>54</v>
      </c>
      <c r="R402" s="216" t="s">
        <v>54</v>
      </c>
      <c r="S402" s="500"/>
      <c r="T402" s="501"/>
      <c r="U402" s="215"/>
      <c r="V402" s="218">
        <f>$AB$15-((N402*24))</f>
        <v>744</v>
      </c>
      <c r="W402" s="219">
        <v>332</v>
      </c>
      <c r="X402" s="220">
        <v>224</v>
      </c>
      <c r="Y402" s="221">
        <f>W402*X402</f>
        <v>74368</v>
      </c>
      <c r="Z402" s="218">
        <f>(Y402*(V402-L402*24))/V402</f>
        <v>74368</v>
      </c>
      <c r="AA402" s="502">
        <f>(Z402/Y402)*100</f>
        <v>100</v>
      </c>
      <c r="AB402" s="59"/>
    </row>
    <row r="403" spans="1:44" s="51" customFormat="1" ht="30" customHeight="1" thickBot="1">
      <c r="A403" s="90">
        <v>123</v>
      </c>
      <c r="B403" s="102" t="s">
        <v>309</v>
      </c>
      <c r="C403" s="103" t="s">
        <v>310</v>
      </c>
      <c r="D403" s="66">
        <v>202</v>
      </c>
      <c r="E403" s="583" t="s">
        <v>53</v>
      </c>
      <c r="F403" s="105" t="s">
        <v>54</v>
      </c>
      <c r="G403" s="104"/>
      <c r="H403" s="104"/>
      <c r="I403" s="106"/>
      <c r="J403" s="106"/>
      <c r="K403" s="106"/>
      <c r="L403" s="107"/>
      <c r="M403" s="107"/>
      <c r="N403" s="107"/>
      <c r="O403" s="107"/>
      <c r="P403" s="107"/>
      <c r="Q403" s="107"/>
      <c r="R403" s="107"/>
      <c r="S403" s="107"/>
      <c r="T403" s="402"/>
      <c r="U403" s="107"/>
      <c r="V403" s="64">
        <f>$AB$15-((N403*24))</f>
        <v>744</v>
      </c>
      <c r="W403" s="65">
        <v>306</v>
      </c>
      <c r="X403" s="66">
        <v>202</v>
      </c>
      <c r="Y403" s="67">
        <f t="shared" ref="Y403" si="437">W403*X403</f>
        <v>61812</v>
      </c>
      <c r="Z403" s="64">
        <f>(Y403*(V403-L403*24))/V403</f>
        <v>61812</v>
      </c>
      <c r="AA403" s="203">
        <f t="shared" ref="AA403" si="438">(Z403/Y403)*100</f>
        <v>100</v>
      </c>
      <c r="AB403" s="222"/>
      <c r="AC403" s="186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  <c r="AQ403" s="50"/>
      <c r="AR403" s="50"/>
    </row>
    <row r="404" spans="1:44" s="59" customFormat="1" ht="30" customHeight="1">
      <c r="A404" s="997">
        <v>124</v>
      </c>
      <c r="B404" s="1023" t="s">
        <v>311</v>
      </c>
      <c r="C404" s="1011" t="s">
        <v>312</v>
      </c>
      <c r="D404" s="999">
        <v>25.056999999999999</v>
      </c>
      <c r="E404" s="1001" t="s">
        <v>53</v>
      </c>
      <c r="F404" s="71" t="s">
        <v>54</v>
      </c>
      <c r="G404" s="427"/>
      <c r="H404" s="427"/>
      <c r="I404" s="71" t="s">
        <v>54</v>
      </c>
      <c r="J404" s="71" t="s">
        <v>54</v>
      </c>
      <c r="K404" s="71" t="s">
        <v>54</v>
      </c>
      <c r="L404" s="72">
        <f>IF(RIGHT(S404)="T",(+H404-G404),0)</f>
        <v>0</v>
      </c>
      <c r="M404" s="72">
        <f>IF(RIGHT(S404)="U",(+H404-G404),0)</f>
        <v>0</v>
      </c>
      <c r="N404" s="72">
        <f>IF(RIGHT(S404)="C",(+H404-G404),0)</f>
        <v>0</v>
      </c>
      <c r="O404" s="72">
        <f>IF(RIGHT(S404)="D",(+H404-G404),0)</f>
        <v>0</v>
      </c>
      <c r="P404" s="71" t="s">
        <v>54</v>
      </c>
      <c r="Q404" s="71" t="s">
        <v>54</v>
      </c>
      <c r="R404" s="71" t="s">
        <v>54</v>
      </c>
      <c r="S404" s="421"/>
      <c r="T404" s="753"/>
      <c r="U404" s="73"/>
      <c r="V404" s="74"/>
      <c r="W404" s="75"/>
      <c r="X404" s="75"/>
      <c r="Y404" s="75"/>
      <c r="Z404" s="75"/>
      <c r="AA404" s="76"/>
    </row>
    <row r="405" spans="1:44" s="59" customFormat="1" ht="30" customHeight="1">
      <c r="A405" s="998"/>
      <c r="B405" s="1087"/>
      <c r="C405" s="1012"/>
      <c r="D405" s="1000"/>
      <c r="E405" s="1002"/>
      <c r="F405" s="88"/>
      <c r="G405" s="427"/>
      <c r="H405" s="427"/>
      <c r="I405" s="88"/>
      <c r="J405" s="88"/>
      <c r="K405" s="88"/>
      <c r="L405" s="78">
        <f t="shared" ref="L405" si="439">IF(RIGHT(S405)="T",(+H405-G405),0)</f>
        <v>0</v>
      </c>
      <c r="M405" s="78">
        <f t="shared" ref="M405" si="440">IF(RIGHT(S405)="U",(+H405-G405),0)</f>
        <v>0</v>
      </c>
      <c r="N405" s="78">
        <f t="shared" ref="N405" si="441">IF(RIGHT(S405)="C",(+H405-G405),0)</f>
        <v>0</v>
      </c>
      <c r="O405" s="78">
        <f t="shared" ref="O405" si="442">IF(RIGHT(S405)="D",(+H405-G405),0)</f>
        <v>0</v>
      </c>
      <c r="P405" s="88"/>
      <c r="Q405" s="88"/>
      <c r="R405" s="88"/>
      <c r="S405" s="421"/>
      <c r="T405" s="753"/>
      <c r="U405" s="89"/>
      <c r="V405" s="80"/>
      <c r="W405" s="81"/>
      <c r="X405" s="81"/>
      <c r="Y405" s="81"/>
      <c r="Z405" s="81"/>
      <c r="AA405" s="82"/>
    </row>
    <row r="406" spans="1:44" s="69" customFormat="1" ht="30" customHeight="1" thickBot="1">
      <c r="A406" s="503"/>
      <c r="B406" s="60"/>
      <c r="C406" s="430" t="s">
        <v>58</v>
      </c>
      <c r="D406" s="60"/>
      <c r="E406" s="140"/>
      <c r="F406" s="62" t="s">
        <v>54</v>
      </c>
      <c r="G406" s="431"/>
      <c r="H406" s="431"/>
      <c r="I406" s="62" t="s">
        <v>54</v>
      </c>
      <c r="J406" s="62" t="s">
        <v>54</v>
      </c>
      <c r="K406" s="170"/>
      <c r="L406" s="63">
        <f>SUM(L404:L405)</f>
        <v>0</v>
      </c>
      <c r="M406" s="63">
        <f t="shared" ref="M406:O406" si="443">SUM(M404:M405)</f>
        <v>0</v>
      </c>
      <c r="N406" s="63">
        <f t="shared" si="443"/>
        <v>0</v>
      </c>
      <c r="O406" s="63">
        <f t="shared" si="443"/>
        <v>0</v>
      </c>
      <c r="P406" s="62" t="s">
        <v>54</v>
      </c>
      <c r="Q406" s="62" t="s">
        <v>54</v>
      </c>
      <c r="R406" s="62" t="s">
        <v>54</v>
      </c>
      <c r="S406" s="471"/>
      <c r="T406" s="441"/>
      <c r="U406" s="60"/>
      <c r="V406" s="433">
        <f>$AB$15-((N406*24))</f>
        <v>744</v>
      </c>
      <c r="W406" s="434">
        <v>515</v>
      </c>
      <c r="X406" s="100">
        <v>25.056999999999999</v>
      </c>
      <c r="Y406" s="435">
        <f t="shared" ref="Y406" si="444">W406*X406</f>
        <v>12904.355</v>
      </c>
      <c r="Z406" s="433">
        <f>(Y406*(V406-L406*24))/V406</f>
        <v>12904.355</v>
      </c>
      <c r="AA406" s="436">
        <f t="shared" ref="AA406" si="445">(Z406/Y406)*100</f>
        <v>100</v>
      </c>
      <c r="AB406" s="59"/>
      <c r="AC406" s="59"/>
    </row>
    <row r="407" spans="1:44" s="51" customFormat="1" ht="30" customHeight="1">
      <c r="A407" s="1015">
        <v>125</v>
      </c>
      <c r="B407" s="989" t="s">
        <v>313</v>
      </c>
      <c r="C407" s="1013" t="s">
        <v>314</v>
      </c>
      <c r="D407" s="999">
        <v>330.95299999999997</v>
      </c>
      <c r="E407" s="984" t="s">
        <v>53</v>
      </c>
      <c r="F407" s="71" t="s">
        <v>54</v>
      </c>
      <c r="G407" s="178"/>
      <c r="H407" s="178"/>
      <c r="I407" s="83"/>
      <c r="J407" s="83"/>
      <c r="K407" s="83"/>
      <c r="L407" s="84">
        <f>IF(RIGHT(S407)="T",(+H407-G407),0)</f>
        <v>0</v>
      </c>
      <c r="M407" s="84">
        <f>IF(RIGHT(S407)="U",(+H407-G407),0)</f>
        <v>0</v>
      </c>
      <c r="N407" s="84">
        <f>IF(RIGHT(S407)="C",(+H407-G407),0)</f>
        <v>0</v>
      </c>
      <c r="O407" s="84">
        <f>IF(RIGHT(S407)="D",(+H407-G407),0)</f>
        <v>0</v>
      </c>
      <c r="P407" s="94"/>
      <c r="Q407" s="94"/>
      <c r="R407" s="94"/>
      <c r="S407" s="179"/>
      <c r="T407" s="403"/>
      <c r="U407" s="94"/>
      <c r="V407" s="114"/>
      <c r="W407" s="115"/>
      <c r="X407" s="115"/>
      <c r="Y407" s="115"/>
      <c r="Z407" s="115"/>
      <c r="AA407" s="116"/>
      <c r="AB407" s="185"/>
      <c r="AC407" s="186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  <c r="AQ407" s="50"/>
      <c r="AR407" s="50"/>
    </row>
    <row r="408" spans="1:44" s="51" customFormat="1" ht="30" customHeight="1">
      <c r="A408" s="1016"/>
      <c r="B408" s="996"/>
      <c r="C408" s="1014"/>
      <c r="D408" s="1000"/>
      <c r="E408" s="984"/>
      <c r="F408" s="88"/>
      <c r="G408" s="178"/>
      <c r="H408" s="178"/>
      <c r="I408" s="40"/>
      <c r="J408" s="40"/>
      <c r="K408" s="40"/>
      <c r="L408" s="78">
        <f>IF(RIGHT(S408)="T",(+H408-G408),0)</f>
        <v>0</v>
      </c>
      <c r="M408" s="78">
        <f>IF(RIGHT(S408)="U",(+H408-G408),0)</f>
        <v>0</v>
      </c>
      <c r="N408" s="78">
        <f>IF(RIGHT(S408)="C",(+H408-G408),0)</f>
        <v>0</v>
      </c>
      <c r="O408" s="78">
        <f>IF(RIGHT(S408)="D",(+H408-G408),0)</f>
        <v>0</v>
      </c>
      <c r="P408" s="42"/>
      <c r="Q408" s="42"/>
      <c r="R408" s="42"/>
      <c r="S408" s="179"/>
      <c r="T408" s="403"/>
      <c r="U408" s="443"/>
      <c r="V408" s="117"/>
      <c r="W408" s="117"/>
      <c r="X408" s="117"/>
      <c r="Y408" s="117"/>
      <c r="Z408" s="117"/>
      <c r="AA408" s="504"/>
      <c r="AB408" s="185"/>
      <c r="AC408" s="186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  <c r="AQ408" s="50"/>
      <c r="AR408" s="50"/>
    </row>
    <row r="409" spans="1:44" s="69" customFormat="1" ht="30" customHeight="1" thickBot="1">
      <c r="A409" s="505"/>
      <c r="B409" s="60"/>
      <c r="C409" s="430" t="s">
        <v>58</v>
      </c>
      <c r="D409" s="60"/>
      <c r="E409" s="140"/>
      <c r="F409" s="62" t="s">
        <v>54</v>
      </c>
      <c r="G409" s="431"/>
      <c r="H409" s="431"/>
      <c r="I409" s="62" t="s">
        <v>54</v>
      </c>
      <c r="J409" s="62" t="s">
        <v>54</v>
      </c>
      <c r="K409" s="170"/>
      <c r="L409" s="63">
        <f>SUM(L407:L408)</f>
        <v>0</v>
      </c>
      <c r="M409" s="63">
        <f t="shared" ref="M409:O409" si="446">SUM(M407:M408)</f>
        <v>0</v>
      </c>
      <c r="N409" s="63">
        <f t="shared" si="446"/>
        <v>0</v>
      </c>
      <c r="O409" s="63">
        <f t="shared" si="446"/>
        <v>0</v>
      </c>
      <c r="P409" s="62" t="s">
        <v>54</v>
      </c>
      <c r="Q409" s="62" t="s">
        <v>54</v>
      </c>
      <c r="R409" s="62" t="s">
        <v>54</v>
      </c>
      <c r="S409" s="471"/>
      <c r="T409" s="441"/>
      <c r="U409" s="60"/>
      <c r="V409" s="424">
        <f>$AB$15-((N409*24))</f>
        <v>744</v>
      </c>
      <c r="W409" s="464">
        <v>236</v>
      </c>
      <c r="X409" s="154">
        <v>330.95299999999997</v>
      </c>
      <c r="Y409" s="425">
        <f t="shared" ref="Y409" si="447">W409*X409</f>
        <v>78104.907999999996</v>
      </c>
      <c r="Z409" s="424">
        <f>(Y409*(V409-L409*24))/V409</f>
        <v>78104.907999999996</v>
      </c>
      <c r="AA409" s="426">
        <f t="shared" ref="AA409" si="448">(Z409/Y409)*100</f>
        <v>100</v>
      </c>
      <c r="AB409" s="59"/>
    </row>
    <row r="410" spans="1:44" s="59" customFormat="1" ht="30" customHeight="1">
      <c r="A410" s="997">
        <v>126</v>
      </c>
      <c r="B410" s="1023" t="s">
        <v>315</v>
      </c>
      <c r="C410" s="1011" t="s">
        <v>316</v>
      </c>
      <c r="D410" s="999">
        <v>408.6</v>
      </c>
      <c r="E410" s="983" t="s">
        <v>53</v>
      </c>
      <c r="F410" s="71" t="s">
        <v>54</v>
      </c>
      <c r="G410" s="427"/>
      <c r="H410" s="427"/>
      <c r="I410" s="71" t="s">
        <v>54</v>
      </c>
      <c r="J410" s="71" t="s">
        <v>54</v>
      </c>
      <c r="K410" s="83"/>
      <c r="L410" s="72">
        <f>IF(RIGHT(S410)="T",(+H410-G410),0)</f>
        <v>0</v>
      </c>
      <c r="M410" s="72">
        <f>IF(RIGHT(S410)="U",(+H410-G410),0)</f>
        <v>0</v>
      </c>
      <c r="N410" s="72">
        <f>IF(RIGHT(S410)="C",(+H410-G410),0)</f>
        <v>0</v>
      </c>
      <c r="O410" s="72">
        <f>IF(RIGHT(S410)="D",(+H410-G410),0)</f>
        <v>0</v>
      </c>
      <c r="P410" s="71" t="s">
        <v>54</v>
      </c>
      <c r="Q410" s="71" t="s">
        <v>54</v>
      </c>
      <c r="R410" s="71" t="s">
        <v>54</v>
      </c>
      <c r="S410" s="421"/>
      <c r="T410" s="422"/>
      <c r="U410" s="73"/>
      <c r="V410" s="85"/>
      <c r="W410" s="86"/>
      <c r="X410" s="86"/>
      <c r="Y410" s="86"/>
      <c r="Z410" s="86"/>
      <c r="AA410" s="87"/>
    </row>
    <row r="411" spans="1:44" s="59" customFormat="1" ht="30" customHeight="1">
      <c r="A411" s="1005"/>
      <c r="B411" s="1024"/>
      <c r="C411" s="1042"/>
      <c r="D411" s="1017"/>
      <c r="E411" s="984"/>
      <c r="F411" s="88"/>
      <c r="G411" s="427"/>
      <c r="H411" s="427"/>
      <c r="I411" s="88"/>
      <c r="J411" s="88"/>
      <c r="K411" s="40"/>
      <c r="L411" s="78">
        <f t="shared" ref="L411:L412" si="449">IF(RIGHT(S411)="T",(+H411-G411),0)</f>
        <v>0</v>
      </c>
      <c r="M411" s="78">
        <f t="shared" ref="M411:M412" si="450">IF(RIGHT(S411)="U",(+H411-G411),0)</f>
        <v>0</v>
      </c>
      <c r="N411" s="78">
        <f t="shared" ref="N411:N412" si="451">IF(RIGHT(S411)="C",(+H411-G411),0)</f>
        <v>0</v>
      </c>
      <c r="O411" s="78">
        <f t="shared" ref="O411:O412" si="452">IF(RIGHT(S411)="D",(+H411-G411),0)</f>
        <v>0</v>
      </c>
      <c r="P411" s="88"/>
      <c r="Q411" s="88"/>
      <c r="R411" s="88"/>
      <c r="S411" s="421"/>
      <c r="T411" s="422"/>
      <c r="U411" s="89"/>
      <c r="V411" s="80"/>
      <c r="W411" s="81"/>
      <c r="X411" s="81"/>
      <c r="Y411" s="81"/>
      <c r="Z411" s="81"/>
      <c r="AA411" s="82"/>
    </row>
    <row r="412" spans="1:44" s="59" customFormat="1" ht="30" customHeight="1">
      <c r="A412" s="998"/>
      <c r="B412" s="1087"/>
      <c r="C412" s="1012"/>
      <c r="D412" s="1000"/>
      <c r="E412" s="993"/>
      <c r="F412" s="88"/>
      <c r="G412" s="427"/>
      <c r="H412" s="427"/>
      <c r="I412" s="88"/>
      <c r="J412" s="88"/>
      <c r="K412" s="40"/>
      <c r="L412" s="78">
        <f t="shared" si="449"/>
        <v>0</v>
      </c>
      <c r="M412" s="78">
        <f t="shared" si="450"/>
        <v>0</v>
      </c>
      <c r="N412" s="78">
        <f t="shared" si="451"/>
        <v>0</v>
      </c>
      <c r="O412" s="78">
        <f t="shared" si="452"/>
        <v>0</v>
      </c>
      <c r="P412" s="88"/>
      <c r="Q412" s="88"/>
      <c r="R412" s="88"/>
      <c r="S412" s="421"/>
      <c r="T412" s="422"/>
      <c r="U412" s="89"/>
      <c r="V412" s="80"/>
      <c r="W412" s="81"/>
      <c r="X412" s="81"/>
      <c r="Y412" s="81"/>
      <c r="Z412" s="81"/>
      <c r="AA412" s="82"/>
    </row>
    <row r="413" spans="1:44" s="69" customFormat="1" ht="30" customHeight="1" thickBot="1">
      <c r="A413" s="503"/>
      <c r="B413" s="60"/>
      <c r="C413" s="430" t="s">
        <v>58</v>
      </c>
      <c r="D413" s="60"/>
      <c r="E413" s="140"/>
      <c r="F413" s="62" t="s">
        <v>54</v>
      </c>
      <c r="G413" s="431"/>
      <c r="H413" s="431"/>
      <c r="I413" s="62" t="s">
        <v>54</v>
      </c>
      <c r="J413" s="62" t="s">
        <v>54</v>
      </c>
      <c r="K413" s="170"/>
      <c r="L413" s="63">
        <f>SUM(L410:L412)</f>
        <v>0</v>
      </c>
      <c r="M413" s="63">
        <f t="shared" ref="M413:O413" si="453">SUM(M410:M412)</f>
        <v>0</v>
      </c>
      <c r="N413" s="63">
        <f t="shared" si="453"/>
        <v>0</v>
      </c>
      <c r="O413" s="63">
        <f t="shared" si="453"/>
        <v>0</v>
      </c>
      <c r="P413" s="62" t="s">
        <v>54</v>
      </c>
      <c r="Q413" s="62" t="s">
        <v>54</v>
      </c>
      <c r="R413" s="62" t="s">
        <v>54</v>
      </c>
      <c r="S413" s="471"/>
      <c r="T413" s="441"/>
      <c r="U413" s="60"/>
      <c r="V413" s="433">
        <f t="shared" ref="V413" si="454">$AB$15-((N413*24))</f>
        <v>744</v>
      </c>
      <c r="W413" s="434">
        <v>337</v>
      </c>
      <c r="X413" s="100">
        <v>408.6</v>
      </c>
      <c r="Y413" s="435">
        <f t="shared" ref="Y413" si="455">W413*X413</f>
        <v>137698.20000000001</v>
      </c>
      <c r="Z413" s="433">
        <f t="shared" ref="Z413" si="456">(Y413*(V413-L413*24))/V413</f>
        <v>137698.20000000001</v>
      </c>
      <c r="AA413" s="436">
        <f t="shared" ref="AA413" si="457">(Z413/Y413)*100</f>
        <v>100</v>
      </c>
      <c r="AB413" s="59"/>
    </row>
    <row r="414" spans="1:44" s="51" customFormat="1" ht="29.25" customHeight="1" thickBot="1">
      <c r="A414" s="923">
        <v>127</v>
      </c>
      <c r="B414" s="914" t="s">
        <v>317</v>
      </c>
      <c r="C414" s="925" t="s">
        <v>318</v>
      </c>
      <c r="D414" s="911">
        <v>42.026000000000003</v>
      </c>
      <c r="E414" s="913" t="s">
        <v>53</v>
      </c>
      <c r="F414" s="71" t="s">
        <v>54</v>
      </c>
      <c r="G414" s="427">
        <v>42223.484027777777</v>
      </c>
      <c r="H414" s="427">
        <v>42223.698611111111</v>
      </c>
      <c r="I414" s="71" t="s">
        <v>54</v>
      </c>
      <c r="J414" s="71" t="s">
        <v>54</v>
      </c>
      <c r="K414" s="83"/>
      <c r="L414" s="72">
        <f t="shared" ref="L414" si="458">IF(RIGHT(S414)="T",(+H414-G414),0)</f>
        <v>0.21458333333430346</v>
      </c>
      <c r="M414" s="72">
        <f t="shared" ref="M414" si="459">IF(RIGHT(S414)="U",(+H414-G414),0)</f>
        <v>0</v>
      </c>
      <c r="N414" s="72">
        <f t="shared" ref="N414" si="460">IF(RIGHT(S414)="C",(+H414-G414),0)</f>
        <v>0</v>
      </c>
      <c r="O414" s="72">
        <f t="shared" ref="O414" si="461">IF(RIGHT(S414)="D",(+H414-G414),0)</f>
        <v>0</v>
      </c>
      <c r="P414" s="71" t="s">
        <v>54</v>
      </c>
      <c r="Q414" s="71" t="s">
        <v>54</v>
      </c>
      <c r="R414" s="71" t="s">
        <v>54</v>
      </c>
      <c r="S414" s="421" t="s">
        <v>104</v>
      </c>
      <c r="T414" s="805" t="s">
        <v>931</v>
      </c>
      <c r="U414" s="73"/>
      <c r="V414" s="85"/>
      <c r="W414" s="86"/>
      <c r="X414" s="86"/>
      <c r="Y414" s="86"/>
      <c r="Z414" s="86"/>
      <c r="AA414" s="87"/>
      <c r="AB414" s="185"/>
      <c r="AC414" s="186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  <c r="AN414" s="50"/>
      <c r="AO414" s="50"/>
      <c r="AP414" s="50"/>
      <c r="AQ414" s="50"/>
      <c r="AR414" s="50"/>
    </row>
    <row r="415" spans="1:44" s="51" customFormat="1" ht="30" customHeight="1" thickBot="1">
      <c r="A415" s="101"/>
      <c r="B415" s="102"/>
      <c r="C415" s="430" t="s">
        <v>58</v>
      </c>
      <c r="D415" s="60"/>
      <c r="E415" s="140"/>
      <c r="F415" s="62" t="s">
        <v>54</v>
      </c>
      <c r="G415" s="431"/>
      <c r="H415" s="431"/>
      <c r="I415" s="62" t="s">
        <v>54</v>
      </c>
      <c r="J415" s="62" t="s">
        <v>54</v>
      </c>
      <c r="K415" s="170"/>
      <c r="L415" s="63">
        <f>SUM(L414:L414)</f>
        <v>0.21458333333430346</v>
      </c>
      <c r="M415" s="63">
        <f>SUM(M414:M414)</f>
        <v>0</v>
      </c>
      <c r="N415" s="63">
        <f>SUM(N414:N414)</f>
        <v>0</v>
      </c>
      <c r="O415" s="63">
        <f>SUM(O414:O414)</f>
        <v>0</v>
      </c>
      <c r="P415" s="62" t="s">
        <v>54</v>
      </c>
      <c r="Q415" s="62" t="s">
        <v>54</v>
      </c>
      <c r="R415" s="62" t="s">
        <v>54</v>
      </c>
      <c r="S415" s="471"/>
      <c r="T415" s="441"/>
      <c r="U415" s="60"/>
      <c r="V415" s="64">
        <f t="shared" ref="V415" si="462">$AB$15-((N415*24))</f>
        <v>744</v>
      </c>
      <c r="W415" s="65">
        <v>515</v>
      </c>
      <c r="X415" s="66">
        <v>42.026000000000003</v>
      </c>
      <c r="Y415" s="67">
        <f t="shared" ref="Y415" si="463">W415*X415</f>
        <v>21643.390000000003</v>
      </c>
      <c r="Z415" s="64">
        <f t="shared" ref="Z415" si="464">(Y415*(V415-L415*24))/V415</f>
        <v>21493.57352352083</v>
      </c>
      <c r="AA415" s="68">
        <f t="shared" ref="AA415" si="465">(Z415/Y415)*100</f>
        <v>99.307795698921595</v>
      </c>
      <c r="AB415" s="185"/>
      <c r="AC415" s="186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  <c r="AN415" s="50"/>
      <c r="AO415" s="50"/>
      <c r="AP415" s="50"/>
      <c r="AQ415" s="50"/>
      <c r="AR415" s="50"/>
    </row>
    <row r="416" spans="1:44" s="51" customFormat="1" ht="30" customHeight="1">
      <c r="A416" s="1018">
        <v>128</v>
      </c>
      <c r="B416" s="989" t="s">
        <v>319</v>
      </c>
      <c r="C416" s="1013" t="s">
        <v>320</v>
      </c>
      <c r="D416" s="999">
        <v>43.951999999999998</v>
      </c>
      <c r="E416" s="1001" t="s">
        <v>53</v>
      </c>
      <c r="F416" s="71" t="s">
        <v>54</v>
      </c>
      <c r="G416" s="427">
        <v>42221.376388888886</v>
      </c>
      <c r="H416" s="427">
        <v>42221.963888888888</v>
      </c>
      <c r="I416" s="38" t="s">
        <v>54</v>
      </c>
      <c r="J416" s="38" t="s">
        <v>54</v>
      </c>
      <c r="K416" s="143"/>
      <c r="L416" s="84">
        <f t="shared" ref="L416" si="466">IF(RIGHT(S416)="T",(+H416-G416),0)</f>
        <v>0</v>
      </c>
      <c r="M416" s="84">
        <f t="shared" ref="M416" si="467">IF(RIGHT(S416)="U",(+H416-G416),0)</f>
        <v>0</v>
      </c>
      <c r="N416" s="84">
        <f t="shared" ref="N416" si="468">IF(RIGHT(S416)="C",(+H416-G416),0)</f>
        <v>0</v>
      </c>
      <c r="O416" s="84">
        <f t="shared" ref="O416" si="469">IF(RIGHT(S416)="D",(+H416-G416),0)</f>
        <v>0.58750000000145519</v>
      </c>
      <c r="P416" s="38" t="s">
        <v>54</v>
      </c>
      <c r="Q416" s="38" t="s">
        <v>54</v>
      </c>
      <c r="R416" s="38" t="s">
        <v>54</v>
      </c>
      <c r="S416" s="421" t="s">
        <v>73</v>
      </c>
      <c r="T416" s="805" t="s">
        <v>932</v>
      </c>
      <c r="U416" s="201"/>
      <c r="V416" s="74"/>
      <c r="W416" s="75"/>
      <c r="X416" s="75"/>
      <c r="Y416" s="75"/>
      <c r="Z416" s="75"/>
      <c r="AA416" s="76"/>
      <c r="AB416" s="185"/>
      <c r="AC416" s="186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  <c r="AN416" s="50"/>
      <c r="AO416" s="50"/>
      <c r="AP416" s="50"/>
      <c r="AQ416" s="50"/>
      <c r="AR416" s="50"/>
    </row>
    <row r="417" spans="1:44" s="51" customFormat="1" ht="30" customHeight="1">
      <c r="A417" s="1019"/>
      <c r="B417" s="996"/>
      <c r="C417" s="1014"/>
      <c r="D417" s="1000"/>
      <c r="E417" s="1002"/>
      <c r="F417" s="88"/>
      <c r="G417" s="427">
        <v>42226.754166666666</v>
      </c>
      <c r="H417" s="427">
        <v>42226.768750000003</v>
      </c>
      <c r="I417" s="77" t="s">
        <v>54</v>
      </c>
      <c r="J417" s="77" t="s">
        <v>54</v>
      </c>
      <c r="K417" s="146"/>
      <c r="L417" s="78">
        <f t="shared" ref="L417" si="470">IF(RIGHT(S417)="T",(+H417-G417),0)</f>
        <v>0</v>
      </c>
      <c r="M417" s="78">
        <f t="shared" ref="M417" si="471">IF(RIGHT(S417)="U",(+H417-G417),0)</f>
        <v>1.4583333337213844E-2</v>
      </c>
      <c r="N417" s="78">
        <f t="shared" ref="N417" si="472">IF(RIGHT(S417)="C",(+H417-G417),0)</f>
        <v>0</v>
      </c>
      <c r="O417" s="78">
        <f t="shared" ref="O417" si="473">IF(RIGHT(S417)="D",(+H417-G417),0)</f>
        <v>0</v>
      </c>
      <c r="P417" s="77" t="s">
        <v>54</v>
      </c>
      <c r="Q417" s="77" t="s">
        <v>54</v>
      </c>
      <c r="R417" s="77" t="s">
        <v>54</v>
      </c>
      <c r="S417" s="421" t="s">
        <v>933</v>
      </c>
      <c r="T417" s="805" t="s">
        <v>934</v>
      </c>
      <c r="U417" s="79"/>
      <c r="V417" s="714"/>
      <c r="W417" s="714"/>
      <c r="X417" s="714"/>
      <c r="Y417" s="714"/>
      <c r="Z417" s="714"/>
      <c r="AA417" s="714"/>
      <c r="AB417" s="185"/>
      <c r="AC417" s="186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  <c r="AN417" s="50"/>
      <c r="AO417" s="50"/>
      <c r="AP417" s="50"/>
      <c r="AQ417" s="50"/>
      <c r="AR417" s="50"/>
    </row>
    <row r="418" spans="1:44" s="51" customFormat="1" ht="30" customHeight="1" thickBot="1">
      <c r="A418" s="924"/>
      <c r="B418" s="915"/>
      <c r="C418" s="475" t="s">
        <v>58</v>
      </c>
      <c r="D418" s="175"/>
      <c r="E418" s="936"/>
      <c r="F418" s="62" t="s">
        <v>54</v>
      </c>
      <c r="G418" s="431"/>
      <c r="H418" s="431"/>
      <c r="I418" s="176" t="s">
        <v>54</v>
      </c>
      <c r="J418" s="176" t="s">
        <v>54</v>
      </c>
      <c r="K418" s="187"/>
      <c r="L418" s="177">
        <f>SUM(L416:L417)</f>
        <v>0</v>
      </c>
      <c r="M418" s="177">
        <f>SUM(M416:M417)</f>
        <v>1.4583333337213844E-2</v>
      </c>
      <c r="N418" s="177">
        <f>SUM(N416:N417)</f>
        <v>0</v>
      </c>
      <c r="O418" s="177">
        <f>SUM(O416:O417)</f>
        <v>0.58750000000145519</v>
      </c>
      <c r="P418" s="176"/>
      <c r="Q418" s="176"/>
      <c r="R418" s="176"/>
      <c r="S418" s="477"/>
      <c r="T418" s="478"/>
      <c r="U418" s="175"/>
      <c r="V418" s="424">
        <f t="shared" ref="V418" si="474">$AB$15-((N418*24))</f>
        <v>744</v>
      </c>
      <c r="W418" s="464">
        <v>515</v>
      </c>
      <c r="X418" s="931">
        <v>43.951999999999998</v>
      </c>
      <c r="Y418" s="425">
        <f t="shared" ref="Y418" si="475">W418*X418</f>
        <v>22635.279999999999</v>
      </c>
      <c r="Z418" s="424">
        <f t="shared" ref="Z418" si="476">(Y418*(V418-L418*24))/V418</f>
        <v>22635.279999999999</v>
      </c>
      <c r="AA418" s="426">
        <f t="shared" ref="AA418" si="477">(Z418/Y418)*100</f>
        <v>100</v>
      </c>
      <c r="AB418" s="185"/>
      <c r="AC418" s="186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  <c r="AN418" s="50"/>
      <c r="AO418" s="50"/>
      <c r="AP418" s="50"/>
      <c r="AQ418" s="50"/>
      <c r="AR418" s="50"/>
    </row>
    <row r="419" spans="1:44" s="51" customFormat="1" ht="30" customHeight="1">
      <c r="A419" s="573">
        <v>129</v>
      </c>
      <c r="B419" s="571" t="s">
        <v>321</v>
      </c>
      <c r="C419" s="569" t="s">
        <v>322</v>
      </c>
      <c r="D419" s="567">
        <v>3.3410000000000002</v>
      </c>
      <c r="E419" s="582" t="s">
        <v>53</v>
      </c>
      <c r="F419" s="143" t="s">
        <v>54</v>
      </c>
      <c r="G419" s="427">
        <v>42227.4375</v>
      </c>
      <c r="H419" s="427">
        <v>42227.912499999999</v>
      </c>
      <c r="I419" s="143"/>
      <c r="J419" s="567"/>
      <c r="K419" s="224"/>
      <c r="L419" s="506">
        <f>IF(RIGHT(S419)="T",(+H419-G419),0)</f>
        <v>0</v>
      </c>
      <c r="M419" s="506">
        <f>IF(RIGHT(S419)="U",(+H419-G419),0)</f>
        <v>0</v>
      </c>
      <c r="N419" s="506">
        <f>IF(RIGHT(S419)="C",(+H419-G419),0)</f>
        <v>0</v>
      </c>
      <c r="O419" s="506">
        <f>IF(RIGHT(S419)="D",(+H419-G419),0)</f>
        <v>0.47499999999854481</v>
      </c>
      <c r="P419" s="44"/>
      <c r="Q419" s="44"/>
      <c r="R419" s="44"/>
      <c r="S419" s="421" t="s">
        <v>73</v>
      </c>
      <c r="T419" s="805" t="s">
        <v>935</v>
      </c>
      <c r="U419" s="44"/>
      <c r="V419" s="109"/>
      <c r="W419" s="110"/>
      <c r="X419" s="567"/>
      <c r="Y419" s="111"/>
      <c r="Z419" s="109"/>
      <c r="AA419" s="112"/>
      <c r="AB419" s="185"/>
      <c r="AC419" s="186"/>
      <c r="AD419" s="50"/>
      <c r="AE419" s="50"/>
      <c r="AF419" s="50"/>
      <c r="AG419" s="50"/>
      <c r="AH419" s="50"/>
      <c r="AI419" s="50"/>
      <c r="AJ419" s="50"/>
      <c r="AK419" s="50"/>
      <c r="AL419" s="50"/>
      <c r="AM419" s="50"/>
      <c r="AN419" s="50"/>
      <c r="AO419" s="50"/>
      <c r="AP419" s="50"/>
      <c r="AQ419" s="50"/>
      <c r="AR419" s="50"/>
    </row>
    <row r="420" spans="1:44" s="69" customFormat="1" ht="30" customHeight="1" thickBot="1">
      <c r="A420" s="503"/>
      <c r="B420" s="60"/>
      <c r="C420" s="430" t="s">
        <v>58</v>
      </c>
      <c r="D420" s="60"/>
      <c r="E420" s="140"/>
      <c r="F420" s="62" t="s">
        <v>54</v>
      </c>
      <c r="G420" s="431"/>
      <c r="H420" s="431"/>
      <c r="I420" s="62" t="s">
        <v>54</v>
      </c>
      <c r="J420" s="62" t="s">
        <v>54</v>
      </c>
      <c r="K420" s="170"/>
      <c r="L420" s="63">
        <f>SUM(L419:L419)</f>
        <v>0</v>
      </c>
      <c r="M420" s="63">
        <f>SUM(M419:M419)</f>
        <v>0</v>
      </c>
      <c r="N420" s="63">
        <f>SUM(N419:N419)</f>
        <v>0</v>
      </c>
      <c r="O420" s="63">
        <f>SUM(O419:O419)</f>
        <v>0.47499999999854481</v>
      </c>
      <c r="P420" s="62" t="s">
        <v>54</v>
      </c>
      <c r="Q420" s="62" t="s">
        <v>54</v>
      </c>
      <c r="R420" s="62" t="s">
        <v>54</v>
      </c>
      <c r="S420" s="471"/>
      <c r="T420" s="441"/>
      <c r="U420" s="60"/>
      <c r="V420" s="433">
        <f t="shared" ref="V420" si="478">$AB$15-((N420*24))</f>
        <v>744</v>
      </c>
      <c r="W420" s="434">
        <v>515</v>
      </c>
      <c r="X420" s="100">
        <v>3.3410000000000002</v>
      </c>
      <c r="Y420" s="435">
        <f t="shared" ref="Y420" si="479">W420*X420</f>
        <v>1720.615</v>
      </c>
      <c r="Z420" s="433">
        <f t="shared" ref="Z420" si="480">(Y420*(V420-L420*24))/V420</f>
        <v>1720.615</v>
      </c>
      <c r="AA420" s="442">
        <f t="shared" ref="AA420" si="481">(Z420/Y420)*100</f>
        <v>100</v>
      </c>
      <c r="AB420" s="59"/>
    </row>
    <row r="421" spans="1:44" s="51" customFormat="1" ht="30" customHeight="1">
      <c r="A421" s="573">
        <v>130</v>
      </c>
      <c r="B421" s="571" t="s">
        <v>323</v>
      </c>
      <c r="C421" s="569" t="s">
        <v>324</v>
      </c>
      <c r="D421" s="567">
        <v>3.3170000000000002</v>
      </c>
      <c r="E421" s="578" t="s">
        <v>53</v>
      </c>
      <c r="F421" s="143" t="s">
        <v>54</v>
      </c>
      <c r="G421" s="427">
        <v>42228.442361111112</v>
      </c>
      <c r="H421" s="427">
        <v>42228.847916666666</v>
      </c>
      <c r="I421" s="143"/>
      <c r="J421" s="567"/>
      <c r="K421" s="224"/>
      <c r="L421" s="78">
        <f>IF(RIGHT(S421)="T",(+H421-G421),0)</f>
        <v>0</v>
      </c>
      <c r="M421" s="78">
        <f>IF(RIGHT(S421)="U",(+H421-G421),0)</f>
        <v>0</v>
      </c>
      <c r="N421" s="78">
        <f>IF(RIGHT(S421)="C",(+H421-G421),0)</f>
        <v>0</v>
      </c>
      <c r="O421" s="78">
        <f>IF(RIGHT(S421)="D",(+H421-G421),0)</f>
        <v>0.40555555555329192</v>
      </c>
      <c r="P421" s="44"/>
      <c r="Q421" s="44"/>
      <c r="R421" s="44"/>
      <c r="S421" s="421" t="s">
        <v>73</v>
      </c>
      <c r="T421" s="805" t="s">
        <v>935</v>
      </c>
      <c r="U421" s="44"/>
      <c r="V421" s="109"/>
      <c r="W421" s="110"/>
      <c r="X421" s="567"/>
      <c r="Y421" s="111"/>
      <c r="Z421" s="109"/>
      <c r="AA421" s="112"/>
      <c r="AB421" s="185"/>
      <c r="AC421" s="186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  <c r="AN421" s="50"/>
      <c r="AO421" s="50"/>
      <c r="AP421" s="50"/>
      <c r="AQ421" s="50"/>
      <c r="AR421" s="50"/>
    </row>
    <row r="422" spans="1:44" s="69" customFormat="1" ht="30" customHeight="1" thickBot="1">
      <c r="A422" s="505"/>
      <c r="B422" s="175"/>
      <c r="C422" s="475" t="s">
        <v>58</v>
      </c>
      <c r="D422" s="175"/>
      <c r="E422" s="140"/>
      <c r="F422" s="176" t="s">
        <v>54</v>
      </c>
      <c r="G422" s="476"/>
      <c r="H422" s="476"/>
      <c r="I422" s="176" t="s">
        <v>54</v>
      </c>
      <c r="J422" s="176" t="s">
        <v>54</v>
      </c>
      <c r="K422" s="187"/>
      <c r="L422" s="177">
        <f>SUM(L421:L421)</f>
        <v>0</v>
      </c>
      <c r="M422" s="177">
        <f>SUM(M421:M421)</f>
        <v>0</v>
      </c>
      <c r="N422" s="177">
        <f>SUM(N421:N421)</f>
        <v>0</v>
      </c>
      <c r="O422" s="177">
        <f>SUM(O421:O421)</f>
        <v>0.40555555555329192</v>
      </c>
      <c r="P422" s="176" t="s">
        <v>54</v>
      </c>
      <c r="Q422" s="176" t="s">
        <v>54</v>
      </c>
      <c r="R422" s="176" t="s">
        <v>54</v>
      </c>
      <c r="S422" s="477"/>
      <c r="T422" s="478"/>
      <c r="U422" s="175"/>
      <c r="V422" s="424">
        <f t="shared" ref="V422" si="482">$AB$15-((N422*24))</f>
        <v>744</v>
      </c>
      <c r="W422" s="464">
        <v>515</v>
      </c>
      <c r="X422" s="154">
        <v>3.3170000000000002</v>
      </c>
      <c r="Y422" s="425">
        <f t="shared" ref="Y422" si="483">W422*X422</f>
        <v>1708.2550000000001</v>
      </c>
      <c r="Z422" s="424">
        <f t="shared" ref="Z422" si="484">(Y422*(V422-L422*24))/V422</f>
        <v>1708.2549999999999</v>
      </c>
      <c r="AA422" s="426">
        <f t="shared" ref="AA422" si="485">(Z422/Y422)*100</f>
        <v>99.999999999999986</v>
      </c>
      <c r="AB422" s="59"/>
    </row>
    <row r="423" spans="1:44" s="51" customFormat="1" ht="30" customHeight="1">
      <c r="A423" s="997">
        <v>131</v>
      </c>
      <c r="B423" s="989" t="s">
        <v>325</v>
      </c>
      <c r="C423" s="1020" t="s">
        <v>326</v>
      </c>
      <c r="D423" s="1026">
        <v>233.70699999999999</v>
      </c>
      <c r="E423" s="983" t="s">
        <v>53</v>
      </c>
      <c r="F423" s="143" t="s">
        <v>54</v>
      </c>
      <c r="G423" s="427">
        <v>42220.835416666669</v>
      </c>
      <c r="H423" s="427">
        <v>42220.861111111109</v>
      </c>
      <c r="I423" s="143"/>
      <c r="J423" s="751"/>
      <c r="K423" s="224"/>
      <c r="L423" s="84">
        <f>IF(RIGHT(S423)="T",(+H423-G423),0)</f>
        <v>2.569444444088731E-2</v>
      </c>
      <c r="M423" s="84">
        <f>IF(RIGHT(S423)="U",(+H423-G423),0)</f>
        <v>0</v>
      </c>
      <c r="N423" s="84">
        <f>IF(RIGHT(S423)="C",(+H423-G423),0)</f>
        <v>0</v>
      </c>
      <c r="O423" s="84">
        <f>IF(RIGHT(S423)="D",(+H423-G423),0)</f>
        <v>0</v>
      </c>
      <c r="P423" s="44"/>
      <c r="Q423" s="44"/>
      <c r="R423" s="44"/>
      <c r="S423" s="421" t="s">
        <v>129</v>
      </c>
      <c r="T423" s="805" t="s">
        <v>936</v>
      </c>
      <c r="U423" s="44"/>
      <c r="V423" s="114"/>
      <c r="W423" s="213"/>
      <c r="X423" s="213"/>
      <c r="Y423" s="213"/>
      <c r="Z423" s="213"/>
      <c r="AA423" s="214"/>
      <c r="AB423" s="185"/>
      <c r="AC423" s="186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  <c r="AN423" s="50"/>
      <c r="AO423" s="50"/>
      <c r="AP423" s="50"/>
      <c r="AQ423" s="50"/>
      <c r="AR423" s="50"/>
    </row>
    <row r="424" spans="1:44" s="51" customFormat="1" ht="30" customHeight="1">
      <c r="A424" s="1005"/>
      <c r="B424" s="990"/>
      <c r="C424" s="1021"/>
      <c r="D424" s="1027"/>
      <c r="E424" s="984"/>
      <c r="F424" s="40"/>
      <c r="G424" s="427">
        <v>42220.88958333333</v>
      </c>
      <c r="H424" s="427">
        <v>42220.905555555553</v>
      </c>
      <c r="I424" s="40"/>
      <c r="J424" s="752"/>
      <c r="K424" s="244"/>
      <c r="L424" s="78">
        <f t="shared" ref="L424" si="486">IF(RIGHT(S424)="T",(+H424-G424),0)</f>
        <v>0</v>
      </c>
      <c r="M424" s="78">
        <f t="shared" ref="M424" si="487">IF(RIGHT(S424)="U",(+H424-G424),0)</f>
        <v>0</v>
      </c>
      <c r="N424" s="78">
        <f t="shared" ref="N424" si="488">IF(RIGHT(S424)="C",(+H424-G424),0)</f>
        <v>1.5972222223354038E-2</v>
      </c>
      <c r="O424" s="78">
        <f t="shared" ref="O424" si="489">IF(RIGHT(S424)="D",(+H424-G424),0)</f>
        <v>0</v>
      </c>
      <c r="P424" s="42"/>
      <c r="Q424" s="42"/>
      <c r="R424" s="42"/>
      <c r="S424" s="421" t="s">
        <v>83</v>
      </c>
      <c r="T424" s="805" t="s">
        <v>937</v>
      </c>
      <c r="U424" s="42"/>
      <c r="V424" s="131"/>
      <c r="W424" s="355"/>
      <c r="X424" s="355"/>
      <c r="Y424" s="355"/>
      <c r="Z424" s="355"/>
      <c r="AA424" s="356"/>
      <c r="AB424" s="185"/>
      <c r="AC424" s="186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  <c r="AN424" s="50"/>
      <c r="AO424" s="50"/>
      <c r="AP424" s="50"/>
      <c r="AQ424" s="50"/>
      <c r="AR424" s="50"/>
    </row>
    <row r="425" spans="1:44" s="51" customFormat="1" ht="38.25">
      <c r="A425" s="1005"/>
      <c r="B425" s="990"/>
      <c r="C425" s="1021"/>
      <c r="D425" s="1027"/>
      <c r="E425" s="993"/>
      <c r="F425" s="40"/>
      <c r="G425" s="427">
        <v>42228.625</v>
      </c>
      <c r="H425" s="427">
        <v>42228.833333333336</v>
      </c>
      <c r="I425" s="40"/>
      <c r="J425" s="912"/>
      <c r="K425" s="244"/>
      <c r="L425" s="78">
        <f t="shared" ref="L425" si="490">IF(RIGHT(S425)="T",(+H425-G425),0)</f>
        <v>0.20833333333575865</v>
      </c>
      <c r="M425" s="78">
        <f t="shared" ref="M425" si="491">IF(RIGHT(S425)="U",(+H425-G425),0)</f>
        <v>0</v>
      </c>
      <c r="N425" s="78">
        <f t="shared" ref="N425" si="492">IF(RIGHT(S425)="C",(+H425-G425),0)</f>
        <v>0</v>
      </c>
      <c r="O425" s="78">
        <f t="shared" ref="O425" si="493">IF(RIGHT(S425)="D",(+H425-G425),0)</f>
        <v>0</v>
      </c>
      <c r="P425" s="42"/>
      <c r="Q425" s="42"/>
      <c r="R425" s="42"/>
      <c r="S425" s="421" t="s">
        <v>104</v>
      </c>
      <c r="T425" s="805" t="s">
        <v>938</v>
      </c>
      <c r="U425" s="42"/>
      <c r="V425" s="131"/>
      <c r="W425" s="355"/>
      <c r="X425" s="355"/>
      <c r="Y425" s="355"/>
      <c r="Z425" s="355"/>
      <c r="AA425" s="356"/>
      <c r="AB425" s="185"/>
      <c r="AC425" s="186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  <c r="AN425" s="50"/>
      <c r="AO425" s="50"/>
      <c r="AP425" s="50"/>
      <c r="AQ425" s="50"/>
      <c r="AR425" s="50"/>
    </row>
    <row r="426" spans="1:44" s="69" customFormat="1" ht="30" customHeight="1" thickBot="1">
      <c r="A426" s="505"/>
      <c r="B426" s="175"/>
      <c r="C426" s="475" t="s">
        <v>58</v>
      </c>
      <c r="D426" s="175"/>
      <c r="E426" s="140"/>
      <c r="F426" s="176" t="s">
        <v>54</v>
      </c>
      <c r="G426" s="476"/>
      <c r="H426" s="476"/>
      <c r="I426" s="176" t="s">
        <v>54</v>
      </c>
      <c r="J426" s="176" t="s">
        <v>54</v>
      </c>
      <c r="K426" s="187"/>
      <c r="L426" s="177">
        <f>SUM(L423:L425)</f>
        <v>0.23402777777664596</v>
      </c>
      <c r="M426" s="177">
        <f>SUM(M423:M425)</f>
        <v>0</v>
      </c>
      <c r="N426" s="177">
        <f>SUM(N423:N425)</f>
        <v>1.5972222223354038E-2</v>
      </c>
      <c r="O426" s="177">
        <f>SUM(O423:O425)</f>
        <v>0</v>
      </c>
      <c r="P426" s="176" t="s">
        <v>54</v>
      </c>
      <c r="Q426" s="176" t="s">
        <v>54</v>
      </c>
      <c r="R426" s="176" t="s">
        <v>54</v>
      </c>
      <c r="S426" s="477"/>
      <c r="T426" s="478"/>
      <c r="U426" s="175"/>
      <c r="V426" s="424">
        <f t="shared" ref="V426" si="494">$AB$15-((N426*24))</f>
        <v>743.6166666666395</v>
      </c>
      <c r="W426" s="464">
        <v>236</v>
      </c>
      <c r="X426" s="154">
        <v>233.70699999999999</v>
      </c>
      <c r="Y426" s="425">
        <f t="shared" ref="Y426" si="495">W426*X426</f>
        <v>55154.851999999999</v>
      </c>
      <c r="Z426" s="424">
        <f t="shared" ref="Z426" si="496">(Y426*(V426-L426*24))/V426</f>
        <v>54738.257761841654</v>
      </c>
      <c r="AA426" s="426">
        <f t="shared" ref="AA426" si="497">(Z426/Y426)*100</f>
        <v>99.244682520119269</v>
      </c>
      <c r="AB426" s="59"/>
    </row>
    <row r="427" spans="1:44" s="51" customFormat="1" ht="30" customHeight="1">
      <c r="A427" s="573">
        <v>132</v>
      </c>
      <c r="B427" s="571" t="s">
        <v>327</v>
      </c>
      <c r="C427" s="569" t="s">
        <v>328</v>
      </c>
      <c r="D427" s="567">
        <v>142.80000000000001</v>
      </c>
      <c r="E427" s="582" t="s">
        <v>53</v>
      </c>
      <c r="F427" s="143" t="s">
        <v>54</v>
      </c>
      <c r="G427" s="427"/>
      <c r="H427" s="427"/>
      <c r="I427" s="143"/>
      <c r="J427" s="567"/>
      <c r="K427" s="224"/>
      <c r="L427" s="84">
        <f>IF(RIGHT(S427)="T",(+H427-G427),0)</f>
        <v>0</v>
      </c>
      <c r="M427" s="84">
        <f>IF(RIGHT(S427)="U",(+H427-G427),0)</f>
        <v>0</v>
      </c>
      <c r="N427" s="84">
        <f>IF(RIGHT(S427)="C",(+H427-G427),0)</f>
        <v>0</v>
      </c>
      <c r="O427" s="84">
        <f>IF(RIGHT(S427)="D",(+H427-G427),0)</f>
        <v>0</v>
      </c>
      <c r="P427" s="44"/>
      <c r="Q427" s="44"/>
      <c r="R427" s="44"/>
      <c r="S427" s="421"/>
      <c r="T427" s="422"/>
      <c r="U427" s="44"/>
      <c r="V427" s="114"/>
      <c r="W427" s="213"/>
      <c r="X427" s="213"/>
      <c r="Y427" s="213"/>
      <c r="Z427" s="213"/>
      <c r="AA427" s="214"/>
      <c r="AB427" s="185"/>
      <c r="AC427" s="186"/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  <c r="AN427" s="50"/>
      <c r="AO427" s="50"/>
      <c r="AP427" s="50"/>
      <c r="AQ427" s="50"/>
      <c r="AR427" s="50"/>
    </row>
    <row r="428" spans="1:44" s="69" customFormat="1" ht="30" customHeight="1" thickBot="1">
      <c r="A428" s="505"/>
      <c r="B428" s="175"/>
      <c r="C428" s="475" t="s">
        <v>58</v>
      </c>
      <c r="D428" s="175"/>
      <c r="E428" s="140"/>
      <c r="F428" s="176" t="s">
        <v>54</v>
      </c>
      <c r="G428" s="476"/>
      <c r="H428" s="476"/>
      <c r="I428" s="176" t="s">
        <v>54</v>
      </c>
      <c r="J428" s="176" t="s">
        <v>54</v>
      </c>
      <c r="K428" s="187"/>
      <c r="L428" s="177">
        <f>SUM(L427:L427)</f>
        <v>0</v>
      </c>
      <c r="M428" s="177">
        <f t="shared" ref="M428:O428" si="498">SUM(M427:M427)</f>
        <v>0</v>
      </c>
      <c r="N428" s="177">
        <f t="shared" si="498"/>
        <v>0</v>
      </c>
      <c r="O428" s="177">
        <f t="shared" si="498"/>
        <v>0</v>
      </c>
      <c r="P428" s="176" t="s">
        <v>54</v>
      </c>
      <c r="Q428" s="176" t="s">
        <v>54</v>
      </c>
      <c r="R428" s="176" t="s">
        <v>54</v>
      </c>
      <c r="S428" s="477"/>
      <c r="T428" s="478"/>
      <c r="U428" s="175"/>
      <c r="V428" s="424">
        <f t="shared" ref="V428" si="499">$AB$15-((N428*24))</f>
        <v>744</v>
      </c>
      <c r="W428" s="464">
        <v>272</v>
      </c>
      <c r="X428" s="154">
        <v>142.80000000000001</v>
      </c>
      <c r="Y428" s="425">
        <f t="shared" ref="Y428" si="500">W428*X428</f>
        <v>38841.600000000006</v>
      </c>
      <c r="Z428" s="424">
        <f t="shared" ref="Z428" si="501">(Y428*(V428-L428*24))/V428</f>
        <v>38841.600000000006</v>
      </c>
      <c r="AA428" s="426">
        <f t="shared" ref="AA428" si="502">(Z428/Y428)*100</f>
        <v>100</v>
      </c>
      <c r="AB428" s="59"/>
    </row>
    <row r="429" spans="1:44" s="51" customFormat="1" ht="30" customHeight="1">
      <c r="A429" s="227"/>
      <c r="B429" s="228"/>
      <c r="C429" s="188"/>
      <c r="D429" s="568"/>
      <c r="E429" s="582"/>
      <c r="F429" s="188" t="s">
        <v>54</v>
      </c>
      <c r="G429" s="568"/>
      <c r="H429" s="572"/>
      <c r="I429" s="188"/>
      <c r="J429" s="568"/>
      <c r="K429" s="228"/>
      <c r="L429" s="229"/>
      <c r="M429" s="230"/>
      <c r="N429" s="230"/>
      <c r="O429" s="230"/>
      <c r="P429" s="230"/>
      <c r="Q429" s="230"/>
      <c r="R429" s="230"/>
      <c r="S429" s="230"/>
      <c r="T429" s="405"/>
      <c r="U429" s="230"/>
      <c r="V429" s="231"/>
      <c r="W429" s="232"/>
      <c r="X429" s="233">
        <f>SUM(X15:X428)</f>
        <v>18399.672000000002</v>
      </c>
      <c r="Y429" s="234"/>
      <c r="Z429" s="231"/>
      <c r="AA429" s="231"/>
      <c r="AB429" s="185"/>
      <c r="AC429" s="186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  <c r="AN429" s="50"/>
      <c r="AO429" s="50"/>
      <c r="AP429" s="50"/>
      <c r="AQ429" s="50"/>
      <c r="AR429" s="50"/>
    </row>
    <row r="430" spans="1:44" s="51" customFormat="1" ht="30" customHeight="1" thickBot="1">
      <c r="A430" s="235"/>
      <c r="B430" s="236"/>
      <c r="C430" s="237" t="s">
        <v>329</v>
      </c>
      <c r="D430" s="220"/>
      <c r="E430" s="140"/>
      <c r="F430" s="238" t="s">
        <v>54</v>
      </c>
      <c r="G430" s="100"/>
      <c r="H430" s="392"/>
      <c r="I430" s="161"/>
      <c r="J430" s="100"/>
      <c r="K430" s="239"/>
      <c r="L430" s="240"/>
      <c r="M430" s="241"/>
      <c r="N430" s="241"/>
      <c r="O430" s="241"/>
      <c r="P430" s="241"/>
      <c r="Q430" s="241"/>
      <c r="R430" s="241"/>
      <c r="S430" s="241"/>
      <c r="T430" s="406"/>
      <c r="U430" s="242"/>
      <c r="V430" s="218"/>
      <c r="W430" s="243"/>
      <c r="X430" s="243"/>
      <c r="Y430" s="221"/>
      <c r="Z430" s="243"/>
      <c r="AA430" s="243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  <c r="AQ430" s="50"/>
      <c r="AR430" s="50"/>
    </row>
    <row r="431" spans="1:44" s="59" customFormat="1" ht="22.5" customHeight="1">
      <c r="A431" s="856">
        <v>1</v>
      </c>
      <c r="B431" s="846" t="s">
        <v>330</v>
      </c>
      <c r="C431" s="845" t="s">
        <v>331</v>
      </c>
      <c r="D431" s="843">
        <v>21.879000000000001</v>
      </c>
      <c r="E431" s="859" t="s">
        <v>53</v>
      </c>
      <c r="F431" s="143" t="s">
        <v>54</v>
      </c>
      <c r="G431" s="427"/>
      <c r="H431" s="427"/>
      <c r="I431" s="40" t="s">
        <v>54</v>
      </c>
      <c r="J431" s="574" t="s">
        <v>54</v>
      </c>
      <c r="K431" s="244"/>
      <c r="L431" s="202">
        <f>IF(RIGHT(S431)="T",(+H431-G431),0)</f>
        <v>0</v>
      </c>
      <c r="M431" s="41">
        <f>IF(RIGHT(S431)="U",(+H431-G431),0)</f>
        <v>0</v>
      </c>
      <c r="N431" s="41">
        <f>IF(RIGHT(S431)="C",(+H431-G431),0)</f>
        <v>0</v>
      </c>
      <c r="O431" s="41">
        <f>IF(RIGHT(S431)="D",(+H431-G431),0)</f>
        <v>0</v>
      </c>
      <c r="P431" s="88" t="s">
        <v>54</v>
      </c>
      <c r="Q431" s="88" t="s">
        <v>54</v>
      </c>
      <c r="R431" s="88" t="s">
        <v>54</v>
      </c>
      <c r="S431" s="421"/>
      <c r="T431" s="753"/>
      <c r="U431" s="201"/>
      <c r="V431" s="74"/>
      <c r="W431" s="75"/>
      <c r="X431" s="75"/>
      <c r="Y431" s="75"/>
      <c r="Z431" s="75"/>
      <c r="AA431" s="76"/>
    </row>
    <row r="432" spans="1:44" s="69" customFormat="1" ht="24" customHeight="1" thickBot="1">
      <c r="A432" s="474"/>
      <c r="B432" s="246"/>
      <c r="C432" s="173" t="s">
        <v>58</v>
      </c>
      <c r="D432" s="154"/>
      <c r="E432" s="140"/>
      <c r="F432" s="173" t="s">
        <v>54</v>
      </c>
      <c r="G432" s="507"/>
      <c r="H432" s="507"/>
      <c r="I432" s="173" t="s">
        <v>54</v>
      </c>
      <c r="J432" s="154" t="s">
        <v>54</v>
      </c>
      <c r="K432" s="246"/>
      <c r="L432" s="177">
        <f>SUM(L431:L431)</f>
        <v>0</v>
      </c>
      <c r="M432" s="177">
        <f>SUM(M431:M431)</f>
        <v>0</v>
      </c>
      <c r="N432" s="177">
        <f>SUM(N431:N431)</f>
        <v>0</v>
      </c>
      <c r="O432" s="177">
        <f>SUM(O431:O431)</f>
        <v>0</v>
      </c>
      <c r="P432" s="176" t="s">
        <v>54</v>
      </c>
      <c r="Q432" s="176" t="s">
        <v>54</v>
      </c>
      <c r="R432" s="176" t="s">
        <v>54</v>
      </c>
      <c r="S432" s="477"/>
      <c r="T432" s="478"/>
      <c r="U432" s="175"/>
      <c r="V432" s="424">
        <f>$AB$15-((N432*24))</f>
        <v>744</v>
      </c>
      <c r="W432" s="464">
        <v>132</v>
      </c>
      <c r="X432" s="154">
        <v>21.879000000000001</v>
      </c>
      <c r="Y432" s="425">
        <f>W432*X432</f>
        <v>2888.0280000000002</v>
      </c>
      <c r="Z432" s="424">
        <f>(Y432*(V432-L432*24))/V432</f>
        <v>2888.0280000000007</v>
      </c>
      <c r="AA432" s="426">
        <f>(Z432/Y432)*100</f>
        <v>100.00000000000003</v>
      </c>
      <c r="AB432" s="59"/>
    </row>
    <row r="433" spans="1:44" s="51" customFormat="1" ht="30" customHeight="1" thickBot="1">
      <c r="A433" s="101">
        <v>2</v>
      </c>
      <c r="B433" s="102" t="s">
        <v>332</v>
      </c>
      <c r="C433" s="103" t="s">
        <v>333</v>
      </c>
      <c r="D433" s="66">
        <v>16.893999999999998</v>
      </c>
      <c r="E433" s="583" t="s">
        <v>53</v>
      </c>
      <c r="F433" s="106" t="s">
        <v>54</v>
      </c>
      <c r="G433" s="247"/>
      <c r="H433" s="247"/>
      <c r="I433" s="106"/>
      <c r="J433" s="66"/>
      <c r="K433" s="223"/>
      <c r="L433" s="248"/>
      <c r="M433" s="107"/>
      <c r="N433" s="107"/>
      <c r="O433" s="107"/>
      <c r="P433" s="107"/>
      <c r="Q433" s="107"/>
      <c r="R433" s="107"/>
      <c r="S433" s="107"/>
      <c r="T433" s="402"/>
      <c r="U433" s="107"/>
      <c r="V433" s="64">
        <f>$AB$15-((N433*24))</f>
        <v>744</v>
      </c>
      <c r="W433" s="65">
        <v>132</v>
      </c>
      <c r="X433" s="66">
        <v>16.893999999999998</v>
      </c>
      <c r="Y433" s="67">
        <f>W433*X433</f>
        <v>2230.0079999999998</v>
      </c>
      <c r="Z433" s="64">
        <f>(Y433*(V433-L433*24))/V433</f>
        <v>2230.0079999999998</v>
      </c>
      <c r="AA433" s="68">
        <f>(Z433/Y433)*100</f>
        <v>100</v>
      </c>
      <c r="AB433" s="50"/>
      <c r="AC433" s="50"/>
      <c r="AD433" s="50"/>
      <c r="AE433" s="50"/>
      <c r="AF433" s="50"/>
      <c r="AG433" s="50"/>
      <c r="AH433" s="50"/>
      <c r="AI433" s="50"/>
      <c r="AJ433" s="50"/>
      <c r="AK433" s="50"/>
      <c r="AL433" s="50"/>
      <c r="AM433" s="50"/>
      <c r="AN433" s="50"/>
      <c r="AO433" s="50"/>
      <c r="AP433" s="50"/>
      <c r="AQ433" s="50"/>
      <c r="AR433" s="50"/>
    </row>
    <row r="434" spans="1:44" s="59" customFormat="1" ht="30" customHeight="1">
      <c r="A434" s="1043">
        <v>3</v>
      </c>
      <c r="B434" s="989" t="s">
        <v>334</v>
      </c>
      <c r="C434" s="1013" t="s">
        <v>335</v>
      </c>
      <c r="D434" s="999">
        <v>3</v>
      </c>
      <c r="E434" s="1001" t="s">
        <v>53</v>
      </c>
      <c r="F434" s="143" t="s">
        <v>54</v>
      </c>
      <c r="G434" s="427"/>
      <c r="H434" s="427"/>
      <c r="I434" s="143" t="s">
        <v>54</v>
      </c>
      <c r="J434" s="567" t="s">
        <v>54</v>
      </c>
      <c r="K434" s="224"/>
      <c r="L434" s="249">
        <f>IF(RIGHT(S434)="T",(+H434-G434),0)</f>
        <v>0</v>
      </c>
      <c r="M434" s="84">
        <f>IF(RIGHT(S434)="U",(+H434-G434),0)</f>
        <v>0</v>
      </c>
      <c r="N434" s="84">
        <f>IF(RIGHT(S434)="C",(+H434-G434),0)</f>
        <v>0</v>
      </c>
      <c r="O434" s="84">
        <f>IF(RIGHT(S434)="D",(+H434-G434),0)</f>
        <v>0</v>
      </c>
      <c r="P434" s="38" t="s">
        <v>54</v>
      </c>
      <c r="Q434" s="38" t="s">
        <v>54</v>
      </c>
      <c r="R434" s="38" t="s">
        <v>54</v>
      </c>
      <c r="S434" s="421"/>
      <c r="T434" s="753"/>
      <c r="U434" s="201"/>
      <c r="V434" s="74"/>
      <c r="W434" s="75"/>
      <c r="X434" s="75"/>
      <c r="Y434" s="75"/>
      <c r="Z434" s="75"/>
      <c r="AA434" s="76"/>
    </row>
    <row r="435" spans="1:44" s="59" customFormat="1" ht="30" customHeight="1">
      <c r="A435" s="1041"/>
      <c r="B435" s="990"/>
      <c r="C435" s="1081"/>
      <c r="D435" s="1017"/>
      <c r="E435" s="1002"/>
      <c r="F435" s="40"/>
      <c r="G435" s="53"/>
      <c r="H435" s="53"/>
      <c r="I435" s="40"/>
      <c r="J435" s="574"/>
      <c r="K435" s="244"/>
      <c r="L435" s="245">
        <f>IF(RIGHT(S435)="T",(+H435-G435),0)</f>
        <v>0</v>
      </c>
      <c r="M435" s="78">
        <f>IF(RIGHT(S435)="U",(+H435-G435),0)</f>
        <v>0</v>
      </c>
      <c r="N435" s="78">
        <f>IF(RIGHT(S435)="C",(+H435-G435),0)</f>
        <v>0</v>
      </c>
      <c r="O435" s="78">
        <f>IF(RIGHT(S435)="D",(+H435-G435),0)</f>
        <v>0</v>
      </c>
      <c r="P435" s="88"/>
      <c r="Q435" s="88"/>
      <c r="R435" s="88"/>
      <c r="S435" s="54"/>
      <c r="T435" s="398"/>
      <c r="U435" s="89"/>
      <c r="V435" s="80"/>
      <c r="W435" s="81"/>
      <c r="X435" s="81"/>
      <c r="Y435" s="81"/>
      <c r="Z435" s="81"/>
      <c r="AA435" s="82"/>
    </row>
    <row r="436" spans="1:44" s="69" customFormat="1" ht="30" customHeight="1" thickBot="1">
      <c r="A436" s="474"/>
      <c r="B436" s="246"/>
      <c r="C436" s="173" t="s">
        <v>58</v>
      </c>
      <c r="D436" s="154"/>
      <c r="E436" s="61"/>
      <c r="F436" s="173" t="s">
        <v>54</v>
      </c>
      <c r="G436" s="507"/>
      <c r="H436" s="507"/>
      <c r="I436" s="173" t="s">
        <v>54</v>
      </c>
      <c r="J436" s="154" t="s">
        <v>54</v>
      </c>
      <c r="K436" s="246"/>
      <c r="L436" s="177">
        <f>SUM(L434:L435)</f>
        <v>0</v>
      </c>
      <c r="M436" s="177">
        <f t="shared" ref="M436:O436" si="503">SUM(M434:M435)</f>
        <v>0</v>
      </c>
      <c r="N436" s="177">
        <f t="shared" si="503"/>
        <v>0</v>
      </c>
      <c r="O436" s="177">
        <f t="shared" si="503"/>
        <v>0</v>
      </c>
      <c r="P436" s="176" t="s">
        <v>54</v>
      </c>
      <c r="Q436" s="176" t="s">
        <v>54</v>
      </c>
      <c r="R436" s="176" t="s">
        <v>54</v>
      </c>
      <c r="S436" s="477"/>
      <c r="T436" s="478"/>
      <c r="U436" s="175"/>
      <c r="V436" s="424">
        <f>$AB$15-((N436*24))</f>
        <v>744</v>
      </c>
      <c r="W436" s="464">
        <v>132</v>
      </c>
      <c r="X436" s="154">
        <v>3</v>
      </c>
      <c r="Y436" s="425">
        <f>W436*X436</f>
        <v>396</v>
      </c>
      <c r="Z436" s="424">
        <f>(Y436*(V436-L436*24))/V436</f>
        <v>396</v>
      </c>
      <c r="AA436" s="426">
        <f>(Z436/Y436)*100</f>
        <v>100</v>
      </c>
      <c r="AB436" s="59"/>
    </row>
    <row r="437" spans="1:44" s="51" customFormat="1" ht="15.75" thickBot="1">
      <c r="A437" s="858">
        <v>4</v>
      </c>
      <c r="B437" s="846" t="s">
        <v>336</v>
      </c>
      <c r="C437" s="845" t="s">
        <v>337</v>
      </c>
      <c r="D437" s="843">
        <v>3</v>
      </c>
      <c r="E437" s="844" t="s">
        <v>53</v>
      </c>
      <c r="F437" s="143" t="s">
        <v>54</v>
      </c>
      <c r="G437" s="427"/>
      <c r="H437" s="427"/>
      <c r="I437" s="143"/>
      <c r="J437" s="621"/>
      <c r="K437" s="224"/>
      <c r="L437" s="249">
        <f>IF(RIGHT(S437)="T",(+H437-G437),0)</f>
        <v>0</v>
      </c>
      <c r="M437" s="84">
        <f>IF(RIGHT(S437)="U",(+H437-G437),0)</f>
        <v>0</v>
      </c>
      <c r="N437" s="84">
        <f>IF(RIGHT(S437)="C",(+H437-G437),0)</f>
        <v>0</v>
      </c>
      <c r="O437" s="84">
        <f>IF(RIGHT(S437)="D",(+H437-G437),0)</f>
        <v>0</v>
      </c>
      <c r="P437" s="696"/>
      <c r="Q437" s="696"/>
      <c r="R437" s="696"/>
      <c r="S437" s="421"/>
      <c r="T437" s="753"/>
      <c r="U437" s="250"/>
      <c r="V437" s="109"/>
      <c r="W437" s="110"/>
      <c r="X437" s="567"/>
      <c r="Y437" s="111"/>
      <c r="Z437" s="109"/>
      <c r="AA437" s="786"/>
      <c r="AB437" s="50"/>
      <c r="AC437" s="50"/>
      <c r="AD437" s="50"/>
      <c r="AE437" s="50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69" customFormat="1" ht="30" customHeight="1" thickBot="1">
      <c r="A438" s="897"/>
      <c r="B438" s="239"/>
      <c r="C438" s="161" t="s">
        <v>58</v>
      </c>
      <c r="D438" s="100"/>
      <c r="E438" s="61"/>
      <c r="F438" s="161" t="s">
        <v>54</v>
      </c>
      <c r="G438" s="898"/>
      <c r="H438" s="898"/>
      <c r="I438" s="161" t="s">
        <v>54</v>
      </c>
      <c r="J438" s="100" t="s">
        <v>54</v>
      </c>
      <c r="K438" s="239"/>
      <c r="L438" s="63">
        <f>SUM(L437:L437)</f>
        <v>0</v>
      </c>
      <c r="M438" s="63">
        <f>SUM(M437:M437)</f>
        <v>0</v>
      </c>
      <c r="N438" s="63">
        <f>SUM(N437:N437)</f>
        <v>0</v>
      </c>
      <c r="O438" s="63">
        <f>SUM(O437:O437)</f>
        <v>0</v>
      </c>
      <c r="P438" s="63"/>
      <c r="Q438" s="63"/>
      <c r="R438" s="63"/>
      <c r="S438" s="471"/>
      <c r="T438" s="441"/>
      <c r="U438" s="60"/>
      <c r="V438" s="433">
        <f>$AB$15-((N438*24))</f>
        <v>744</v>
      </c>
      <c r="W438" s="434">
        <v>132</v>
      </c>
      <c r="X438" s="100">
        <v>3</v>
      </c>
      <c r="Y438" s="435">
        <f>W438*X438</f>
        <v>396</v>
      </c>
      <c r="Z438" s="433">
        <f>(Y438*(V438-L438*24))/V438</f>
        <v>396</v>
      </c>
      <c r="AA438" s="437">
        <f>(Z438/Y438)*100</f>
        <v>100</v>
      </c>
      <c r="AB438" s="59"/>
    </row>
    <row r="439" spans="1:44" ht="30" customHeight="1">
      <c r="A439" s="992">
        <v>5</v>
      </c>
      <c r="B439" s="990" t="s">
        <v>338</v>
      </c>
      <c r="C439" s="1089" t="s">
        <v>339</v>
      </c>
      <c r="D439" s="1027">
        <v>186.667</v>
      </c>
      <c r="E439" s="984" t="s">
        <v>53</v>
      </c>
      <c r="F439" s="550" t="s">
        <v>54</v>
      </c>
      <c r="G439" s="666">
        <v>42217</v>
      </c>
      <c r="H439" s="427">
        <v>42220.413194444445</v>
      </c>
      <c r="I439" s="551"/>
      <c r="J439" s="551"/>
      <c r="K439" s="551"/>
      <c r="L439" s="343">
        <f>IF(RIGHT(S439)="T",(+H439-G439),0)</f>
        <v>0</v>
      </c>
      <c r="M439" s="343">
        <f>IF(RIGHT(S439)="U",(+H439-G439),0)</f>
        <v>0</v>
      </c>
      <c r="N439" s="343">
        <f>IF(RIGHT(S439)="C",(+H439-G439),0)</f>
        <v>0</v>
      </c>
      <c r="O439" s="343">
        <f>IF(RIGHT(S439)="D",(+H439-G439),0)</f>
        <v>3.4131944444452529</v>
      </c>
      <c r="P439" s="230"/>
      <c r="Q439" s="230"/>
      <c r="R439" s="230"/>
      <c r="S439" s="421" t="s">
        <v>57</v>
      </c>
      <c r="T439" s="805" t="s">
        <v>939</v>
      </c>
      <c r="U439" s="230"/>
      <c r="V439" s="783"/>
      <c r="W439" s="784"/>
      <c r="X439" s="784"/>
      <c r="Y439" s="784"/>
      <c r="Z439" s="784"/>
      <c r="AA439" s="785"/>
      <c r="AB439" s="2"/>
      <c r="AC439" s="2"/>
      <c r="AD439" s="2"/>
      <c r="AE439" s="2"/>
      <c r="AM439" s="668"/>
      <c r="AN439" s="668"/>
      <c r="AO439" s="668"/>
      <c r="AP439" s="668"/>
      <c r="AQ439" s="668"/>
    </row>
    <row r="440" spans="1:44" ht="30" customHeight="1">
      <c r="A440" s="992"/>
      <c r="B440" s="990"/>
      <c r="C440" s="1089"/>
      <c r="D440" s="1027"/>
      <c r="E440" s="984"/>
      <c r="F440" s="136"/>
      <c r="G440" s="427">
        <v>42241.46875</v>
      </c>
      <c r="H440" s="427">
        <v>42241.569444444445</v>
      </c>
      <c r="I440" s="551"/>
      <c r="J440" s="551"/>
      <c r="K440" s="551"/>
      <c r="L440" s="343">
        <f t="shared" ref="L440:L442" si="504">IF(RIGHT(S440)="T",(+H440-G440),0)</f>
        <v>0</v>
      </c>
      <c r="M440" s="343">
        <f t="shared" ref="M440:M442" si="505">IF(RIGHT(S440)="U",(+H440-G440),0)</f>
        <v>0.10069444444525288</v>
      </c>
      <c r="N440" s="343">
        <f t="shared" ref="N440:N442" si="506">IF(RIGHT(S440)="C",(+H440-G440),0)</f>
        <v>0</v>
      </c>
      <c r="O440" s="343">
        <f t="shared" ref="O440:O442" si="507">IF(RIGHT(S440)="D",(+H440-G440),0)</f>
        <v>0</v>
      </c>
      <c r="P440" s="230"/>
      <c r="Q440" s="230"/>
      <c r="R440" s="230"/>
      <c r="S440" s="421" t="s">
        <v>786</v>
      </c>
      <c r="T440" s="805" t="s">
        <v>940</v>
      </c>
      <c r="U440" s="42"/>
      <c r="V440" s="254"/>
      <c r="W440" s="255"/>
      <c r="X440" s="255"/>
      <c r="Y440" s="255"/>
      <c r="Z440" s="255"/>
      <c r="AA440" s="256"/>
      <c r="AB440" s="2"/>
      <c r="AC440" s="2"/>
      <c r="AD440" s="2"/>
      <c r="AE440" s="2"/>
      <c r="AM440" s="668"/>
      <c r="AN440" s="668"/>
      <c r="AO440" s="668"/>
      <c r="AP440" s="668"/>
      <c r="AQ440" s="668"/>
    </row>
    <row r="441" spans="1:44" ht="30" customHeight="1">
      <c r="A441" s="992"/>
      <c r="B441" s="990"/>
      <c r="C441" s="1089"/>
      <c r="D441" s="1027"/>
      <c r="E441" s="984"/>
      <c r="F441" s="136"/>
      <c r="G441" s="427">
        <v>42243.743055555555</v>
      </c>
      <c r="H441" s="427">
        <v>42243.774305555555</v>
      </c>
      <c r="I441" s="551"/>
      <c r="J441" s="551"/>
      <c r="K441" s="551"/>
      <c r="L441" s="343">
        <f t="shared" si="504"/>
        <v>0</v>
      </c>
      <c r="M441" s="343">
        <f t="shared" si="505"/>
        <v>3.125E-2</v>
      </c>
      <c r="N441" s="343">
        <f t="shared" si="506"/>
        <v>0</v>
      </c>
      <c r="O441" s="343">
        <f t="shared" si="507"/>
        <v>0</v>
      </c>
      <c r="P441" s="230"/>
      <c r="Q441" s="230"/>
      <c r="R441" s="230"/>
      <c r="S441" s="421" t="s">
        <v>78</v>
      </c>
      <c r="T441" s="805" t="s">
        <v>941</v>
      </c>
      <c r="U441" s="42"/>
      <c r="V441" s="254"/>
      <c r="W441" s="255"/>
      <c r="X441" s="255"/>
      <c r="Y441" s="255"/>
      <c r="Z441" s="255"/>
      <c r="AA441" s="256"/>
      <c r="AB441" s="2"/>
      <c r="AC441" s="2"/>
      <c r="AD441" s="2"/>
      <c r="AE441" s="2"/>
      <c r="AM441" s="668"/>
      <c r="AN441" s="668"/>
      <c r="AO441" s="668"/>
      <c r="AP441" s="668"/>
      <c r="AQ441" s="668"/>
    </row>
    <row r="442" spans="1:44" ht="30" customHeight="1">
      <c r="A442" s="1025"/>
      <c r="B442" s="996"/>
      <c r="C442" s="1141"/>
      <c r="D442" s="1115"/>
      <c r="E442" s="984"/>
      <c r="F442" s="136"/>
      <c r="G442" s="427">
        <v>42244.536111111112</v>
      </c>
      <c r="H442" s="427">
        <v>42244.831250000003</v>
      </c>
      <c r="I442" s="551"/>
      <c r="J442" s="551"/>
      <c r="K442" s="551"/>
      <c r="L442" s="343">
        <f t="shared" si="504"/>
        <v>0</v>
      </c>
      <c r="M442" s="343">
        <f t="shared" si="505"/>
        <v>0</v>
      </c>
      <c r="N442" s="343">
        <f t="shared" si="506"/>
        <v>0</v>
      </c>
      <c r="O442" s="343">
        <f t="shared" si="507"/>
        <v>0.29513888889050577</v>
      </c>
      <c r="P442" s="230"/>
      <c r="Q442" s="230"/>
      <c r="R442" s="230"/>
      <c r="S442" s="421" t="s">
        <v>73</v>
      </c>
      <c r="T442" s="805" t="s">
        <v>942</v>
      </c>
      <c r="U442" s="42"/>
      <c r="V442" s="254"/>
      <c r="W442" s="255"/>
      <c r="X442" s="255"/>
      <c r="Y442" s="255"/>
      <c r="Z442" s="255"/>
      <c r="AA442" s="256"/>
      <c r="AB442" s="2"/>
      <c r="AC442" s="2"/>
      <c r="AD442" s="2"/>
      <c r="AE442" s="2"/>
      <c r="AM442" s="668"/>
      <c r="AN442" s="668"/>
      <c r="AO442" s="668"/>
      <c r="AP442" s="668"/>
      <c r="AQ442" s="668"/>
    </row>
    <row r="443" spans="1:44" s="130" customFormat="1" ht="30" customHeight="1" thickBot="1">
      <c r="A443" s="451"/>
      <c r="B443" s="139"/>
      <c r="C443" s="452" t="s">
        <v>58</v>
      </c>
      <c r="D443" s="139"/>
      <c r="E443" s="140"/>
      <c r="F443" s="141" t="s">
        <v>54</v>
      </c>
      <c r="G443" s="453"/>
      <c r="H443" s="453"/>
      <c r="I443" s="141" t="s">
        <v>54</v>
      </c>
      <c r="J443" s="141" t="s">
        <v>54</v>
      </c>
      <c r="K443" s="842"/>
      <c r="L443" s="142">
        <f>SUM(L439:L442)</f>
        <v>0</v>
      </c>
      <c r="M443" s="142">
        <f>SUM(M439:M442)</f>
        <v>0.13194444444525288</v>
      </c>
      <c r="N443" s="142">
        <f>SUM(N439:N442)</f>
        <v>0</v>
      </c>
      <c r="O443" s="142">
        <f>SUM(O439:O442)</f>
        <v>3.7083333333357587</v>
      </c>
      <c r="P443" s="141" t="s">
        <v>54</v>
      </c>
      <c r="Q443" s="141" t="s">
        <v>54</v>
      </c>
      <c r="R443" s="141" t="s">
        <v>54</v>
      </c>
      <c r="S443" s="139"/>
      <c r="T443" s="454"/>
      <c r="U443" s="139"/>
      <c r="V443" s="148">
        <f>$AB$15-((N443*24))</f>
        <v>744</v>
      </c>
      <c r="W443" s="560">
        <v>132</v>
      </c>
      <c r="X443" s="561">
        <v>186.667</v>
      </c>
      <c r="Y443" s="562">
        <f t="shared" ref="Y443" si="508">W443*X443</f>
        <v>24640.044000000002</v>
      </c>
      <c r="Z443" s="563">
        <f>(Y443*(V443-L443*24))/V443</f>
        <v>24640.044000000002</v>
      </c>
      <c r="AA443" s="563">
        <f t="shared" ref="AA443" si="509">(Z443/Y443)*100</f>
        <v>100</v>
      </c>
    </row>
    <row r="444" spans="1:44" s="51" customFormat="1" ht="30" customHeight="1">
      <c r="A444" s="997">
        <v>6</v>
      </c>
      <c r="B444" s="989" t="s">
        <v>340</v>
      </c>
      <c r="C444" s="1013" t="s">
        <v>341</v>
      </c>
      <c r="D444" s="999">
        <v>186.667</v>
      </c>
      <c r="E444" s="983" t="s">
        <v>53</v>
      </c>
      <c r="F444" s="143" t="s">
        <v>54</v>
      </c>
      <c r="G444" s="427">
        <v>42229.21875</v>
      </c>
      <c r="H444" s="427">
        <v>42229.768055555556</v>
      </c>
      <c r="I444" s="143"/>
      <c r="J444" s="874"/>
      <c r="K444" s="224"/>
      <c r="L444" s="155">
        <f>IF(RIGHT(S444)="T",(+H444-G444),0)</f>
        <v>0</v>
      </c>
      <c r="M444" s="155">
        <f>IF(RIGHT(S444)="U",(+H444-G444),0)</f>
        <v>0.54930555555620231</v>
      </c>
      <c r="N444" s="155">
        <f>IF(RIGHT(S444)="C",(+H444-G444),0)</f>
        <v>0</v>
      </c>
      <c r="O444" s="155">
        <f>IF(RIGHT(S444)="D",(+H444-G444),0)</f>
        <v>0</v>
      </c>
      <c r="P444" s="44"/>
      <c r="Q444" s="44"/>
      <c r="R444" s="44"/>
      <c r="S444" s="421" t="s">
        <v>78</v>
      </c>
      <c r="T444" s="805" t="s">
        <v>943</v>
      </c>
      <c r="U444" s="44"/>
      <c r="V444" s="109"/>
      <c r="W444" s="876"/>
      <c r="X444" s="874"/>
      <c r="Y444" s="111"/>
      <c r="Z444" s="109"/>
      <c r="AA444" s="112"/>
      <c r="AB444" s="50"/>
      <c r="AC444" s="50"/>
      <c r="AD444" s="50"/>
      <c r="AE444" s="50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51" customFormat="1" ht="30" customHeight="1">
      <c r="A445" s="998"/>
      <c r="B445" s="996"/>
      <c r="C445" s="1014"/>
      <c r="D445" s="1000"/>
      <c r="E445" s="993"/>
      <c r="F445" s="188"/>
      <c r="G445" s="427">
        <v>42241.46875</v>
      </c>
      <c r="H445" s="427">
        <v>42241.569444444445</v>
      </c>
      <c r="I445" s="188"/>
      <c r="J445" s="875"/>
      <c r="K445" s="228"/>
      <c r="L445" s="137">
        <f>IF(RIGHT(S445)="T",(+H445-G445),0)</f>
        <v>0</v>
      </c>
      <c r="M445" s="137">
        <f>IF(RIGHT(S445)="U",(+H445-G445),0)</f>
        <v>0.10069444444525288</v>
      </c>
      <c r="N445" s="137">
        <f>IF(RIGHT(S445)="C",(+H445-G445),0)</f>
        <v>0</v>
      </c>
      <c r="O445" s="137">
        <f>IF(RIGHT(S445)="D",(+H445-G445),0)</f>
        <v>0</v>
      </c>
      <c r="P445" s="230"/>
      <c r="Q445" s="230"/>
      <c r="R445" s="230"/>
      <c r="S445" s="421" t="s">
        <v>786</v>
      </c>
      <c r="T445" s="805" t="s">
        <v>940</v>
      </c>
      <c r="U445" s="230"/>
      <c r="V445" s="231"/>
      <c r="W445" s="877"/>
      <c r="X445" s="875"/>
      <c r="Y445" s="234"/>
      <c r="Z445" s="231"/>
      <c r="AA445" s="899"/>
      <c r="AB445" s="50"/>
      <c r="AC445" s="50"/>
      <c r="AD445" s="50"/>
      <c r="AE445" s="50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69" customFormat="1" ht="30" customHeight="1" thickBot="1">
      <c r="A446" s="460"/>
      <c r="B446" s="151"/>
      <c r="C446" s="461" t="s">
        <v>58</v>
      </c>
      <c r="D446" s="151"/>
      <c r="E446" s="580"/>
      <c r="F446" s="152" t="s">
        <v>54</v>
      </c>
      <c r="G446" s="462"/>
      <c r="H446" s="462"/>
      <c r="I446" s="152" t="s">
        <v>54</v>
      </c>
      <c r="J446" s="152" t="s">
        <v>54</v>
      </c>
      <c r="K446" s="173"/>
      <c r="L446" s="153">
        <f>SUM(L444:L445)</f>
        <v>0</v>
      </c>
      <c r="M446" s="153">
        <f t="shared" ref="M446:O446" si="510">SUM(M444:M445)</f>
        <v>0.65000000000145519</v>
      </c>
      <c r="N446" s="153">
        <f t="shared" si="510"/>
        <v>0</v>
      </c>
      <c r="O446" s="153">
        <f t="shared" si="510"/>
        <v>0</v>
      </c>
      <c r="P446" s="152" t="s">
        <v>54</v>
      </c>
      <c r="Q446" s="152" t="s">
        <v>54</v>
      </c>
      <c r="R446" s="152" t="s">
        <v>54</v>
      </c>
      <c r="S446" s="151"/>
      <c r="T446" s="463"/>
      <c r="U446" s="151"/>
      <c r="V446" s="198">
        <f>$AB$15-((N446*24))</f>
        <v>744</v>
      </c>
      <c r="W446" s="199">
        <v>132</v>
      </c>
      <c r="X446" s="574">
        <v>186.667</v>
      </c>
      <c r="Y446" s="200">
        <f>W446*X446</f>
        <v>24640.044000000002</v>
      </c>
      <c r="Z446" s="198">
        <f>(Y446*(V446-L446*24))/V446</f>
        <v>24640.044000000002</v>
      </c>
      <c r="AA446" s="509">
        <f>(Z446/Y446)*100</f>
        <v>100</v>
      </c>
    </row>
    <row r="447" spans="1:44" s="69" customFormat="1" ht="32.25" customHeight="1">
      <c r="A447" s="1032">
        <v>7</v>
      </c>
      <c r="B447" s="1023" t="s">
        <v>342</v>
      </c>
      <c r="C447" s="1034" t="s">
        <v>343</v>
      </c>
      <c r="D447" s="999">
        <v>180.28700000000001</v>
      </c>
      <c r="E447" s="1001" t="s">
        <v>53</v>
      </c>
      <c r="F447" s="133" t="s">
        <v>54</v>
      </c>
      <c r="G447" s="427"/>
      <c r="H447" s="427"/>
      <c r="I447" s="133" t="s">
        <v>54</v>
      </c>
      <c r="J447" s="133" t="s">
        <v>54</v>
      </c>
      <c r="K447" s="133" t="s">
        <v>54</v>
      </c>
      <c r="L447" s="134">
        <f>IF(RIGHT(S447)="T",(+H447-G447),0)</f>
        <v>0</v>
      </c>
      <c r="M447" s="134">
        <f>IF(RIGHT(S447)="U",(+H447-G447),0)</f>
        <v>0</v>
      </c>
      <c r="N447" s="134">
        <f>IF(RIGHT(S447)="C",(+H447-G447),0)</f>
        <v>0</v>
      </c>
      <c r="O447" s="134">
        <f>IF(RIGHT(S447)="D",(+H447-G447),0)</f>
        <v>0</v>
      </c>
      <c r="P447" s="133" t="s">
        <v>54</v>
      </c>
      <c r="Q447" s="133" t="s">
        <v>54</v>
      </c>
      <c r="R447" s="133" t="s">
        <v>54</v>
      </c>
      <c r="S447" s="421"/>
      <c r="T447" s="753"/>
      <c r="U447" s="135"/>
      <c r="V447" s="156"/>
      <c r="W447" s="157"/>
      <c r="X447" s="157"/>
      <c r="Y447" s="157"/>
      <c r="Z447" s="157"/>
      <c r="AA447" s="158"/>
    </row>
    <row r="448" spans="1:44" s="69" customFormat="1" ht="30" customHeight="1">
      <c r="A448" s="1033"/>
      <c r="B448" s="1024"/>
      <c r="C448" s="1035"/>
      <c r="D448" s="1017"/>
      <c r="E448" s="1006"/>
      <c r="F448" s="136"/>
      <c r="G448" s="178"/>
      <c r="H448" s="178"/>
      <c r="I448" s="136"/>
      <c r="J448" s="136"/>
      <c r="K448" s="136"/>
      <c r="L448" s="137">
        <f t="shared" ref="L448" si="511">IF(RIGHT(S448)="T",(+H448-G448),0)</f>
        <v>0</v>
      </c>
      <c r="M448" s="137">
        <f t="shared" ref="M448" si="512">IF(RIGHT(S448)="U",(+H448-G448),0)</f>
        <v>0</v>
      </c>
      <c r="N448" s="137">
        <f t="shared" ref="N448" si="513">IF(RIGHT(S448)="C",(+H448-G448),0)</f>
        <v>0</v>
      </c>
      <c r="O448" s="137">
        <f t="shared" ref="O448" si="514">IF(RIGHT(S448)="D",(+H448-G448),0)</f>
        <v>0</v>
      </c>
      <c r="P448" s="136"/>
      <c r="Q448" s="136"/>
      <c r="R448" s="136"/>
      <c r="S448" s="179"/>
      <c r="T448" s="403"/>
      <c r="U448" s="447"/>
      <c r="V448" s="448"/>
      <c r="W448" s="449"/>
      <c r="X448" s="449"/>
      <c r="Y448" s="449"/>
      <c r="Z448" s="449"/>
      <c r="AA448" s="450"/>
    </row>
    <row r="449" spans="1:44" s="69" customFormat="1" ht="30" customHeight="1" thickBot="1">
      <c r="A449" s="451"/>
      <c r="B449" s="139"/>
      <c r="C449" s="452" t="s">
        <v>58</v>
      </c>
      <c r="D449" s="139"/>
      <c r="E449" s="61"/>
      <c r="F449" s="141" t="s">
        <v>54</v>
      </c>
      <c r="G449" s="453"/>
      <c r="H449" s="453"/>
      <c r="I449" s="141" t="s">
        <v>54</v>
      </c>
      <c r="J449" s="141" t="s">
        <v>54</v>
      </c>
      <c r="K449" s="141" t="s">
        <v>54</v>
      </c>
      <c r="L449" s="142">
        <f>SUM(L447:L448)</f>
        <v>0</v>
      </c>
      <c r="M449" s="142">
        <f>SUM(M447:M448)</f>
        <v>0</v>
      </c>
      <c r="N449" s="142">
        <f>SUM(N447:N448)</f>
        <v>0</v>
      </c>
      <c r="O449" s="142">
        <f>SUM(O447:O448)</f>
        <v>0</v>
      </c>
      <c r="P449" s="141" t="s">
        <v>54</v>
      </c>
      <c r="Q449" s="141" t="s">
        <v>54</v>
      </c>
      <c r="R449" s="141" t="s">
        <v>54</v>
      </c>
      <c r="S449" s="139"/>
      <c r="T449" s="454"/>
      <c r="U449" s="139"/>
      <c r="V449" s="455">
        <f>$AB$15-((N449*24))</f>
        <v>744</v>
      </c>
      <c r="W449" s="510">
        <v>132</v>
      </c>
      <c r="X449" s="511">
        <v>180.28700000000001</v>
      </c>
      <c r="Y449" s="512">
        <f t="shared" ref="Y449" si="515">W449*X449</f>
        <v>23797.884000000002</v>
      </c>
      <c r="Z449" s="458">
        <f>(Y449*(V449-L449*24))/V449</f>
        <v>23797.884000000002</v>
      </c>
      <c r="AA449" s="900">
        <f t="shared" ref="AA449" si="516">(Z449/Y449)*100</f>
        <v>100</v>
      </c>
    </row>
    <row r="450" spans="1:44" s="59" customFormat="1" ht="25.5">
      <c r="A450" s="1043">
        <v>8</v>
      </c>
      <c r="B450" s="1023" t="s">
        <v>344</v>
      </c>
      <c r="C450" s="1011" t="s">
        <v>345</v>
      </c>
      <c r="D450" s="999">
        <v>87.543999999999997</v>
      </c>
      <c r="E450" s="1001" t="s">
        <v>53</v>
      </c>
      <c r="F450" s="38" t="s">
        <v>54</v>
      </c>
      <c r="G450" s="427">
        <v>42222.921527777777</v>
      </c>
      <c r="H450" s="427">
        <v>42222.953472222223</v>
      </c>
      <c r="I450" s="38" t="s">
        <v>54</v>
      </c>
      <c r="J450" s="38" t="s">
        <v>54</v>
      </c>
      <c r="K450" s="143"/>
      <c r="L450" s="249">
        <f>IF(RIGHT(S450)="T",(+H450-G450),0)</f>
        <v>0</v>
      </c>
      <c r="M450" s="84">
        <f>IF(RIGHT(S450)="U",(+H450-G450),0)</f>
        <v>3.1944444446708076E-2</v>
      </c>
      <c r="N450" s="84">
        <f>IF(RIGHT(S450)="C",(+H450-G450),0)</f>
        <v>0</v>
      </c>
      <c r="O450" s="84">
        <f>IF(RIGHT(S450)="D",(+H450-G450),0)</f>
        <v>0</v>
      </c>
      <c r="P450" s="38" t="s">
        <v>54</v>
      </c>
      <c r="Q450" s="38" t="s">
        <v>54</v>
      </c>
      <c r="R450" s="38" t="s">
        <v>54</v>
      </c>
      <c r="S450" s="421" t="s">
        <v>78</v>
      </c>
      <c r="T450" s="805" t="s">
        <v>944</v>
      </c>
      <c r="U450" s="201"/>
      <c r="V450" s="74"/>
      <c r="W450" s="75"/>
      <c r="X450" s="75"/>
      <c r="Y450" s="75"/>
      <c r="Z450" s="75"/>
      <c r="AA450" s="76"/>
    </row>
    <row r="451" spans="1:44" s="59" customFormat="1" ht="27.75" customHeight="1">
      <c r="A451" s="1041"/>
      <c r="B451" s="1024"/>
      <c r="C451" s="1042"/>
      <c r="D451" s="1017"/>
      <c r="E451" s="1006"/>
      <c r="F451" s="77"/>
      <c r="G451" s="427">
        <v>42224.92291666667</v>
      </c>
      <c r="H451" s="427">
        <v>42224.943055555559</v>
      </c>
      <c r="I451" s="77" t="s">
        <v>54</v>
      </c>
      <c r="J451" s="77" t="s">
        <v>54</v>
      </c>
      <c r="K451" s="146"/>
      <c r="L451" s="245">
        <f t="shared" ref="L451:L453" si="517">IF(RIGHT(S451)="T",(+H451-G451),0)</f>
        <v>0</v>
      </c>
      <c r="M451" s="78">
        <f t="shared" ref="M451:M453" si="518">IF(RIGHT(S451)="U",(+H451-G451),0)</f>
        <v>2.0138888889050577E-2</v>
      </c>
      <c r="N451" s="78">
        <f t="shared" ref="N451:N453" si="519">IF(RIGHT(S451)="C",(+H451-G451),0)</f>
        <v>0</v>
      </c>
      <c r="O451" s="78">
        <f t="shared" ref="O451:O453" si="520">IF(RIGHT(S451)="D",(+H451-G451),0)</f>
        <v>0</v>
      </c>
      <c r="P451" s="77" t="s">
        <v>54</v>
      </c>
      <c r="Q451" s="77" t="s">
        <v>54</v>
      </c>
      <c r="R451" s="77" t="s">
        <v>54</v>
      </c>
      <c r="S451" s="421" t="s">
        <v>78</v>
      </c>
      <c r="T451" s="805" t="s">
        <v>945</v>
      </c>
      <c r="U451" s="79"/>
      <c r="V451" s="714"/>
      <c r="W451" s="714"/>
      <c r="X451" s="714"/>
      <c r="Y451" s="714"/>
      <c r="Z451" s="714"/>
      <c r="AA451" s="714"/>
    </row>
    <row r="452" spans="1:44" s="59" customFormat="1" ht="27.75" customHeight="1">
      <c r="A452" s="1041"/>
      <c r="B452" s="1024"/>
      <c r="C452" s="1042"/>
      <c r="D452" s="1017"/>
      <c r="E452" s="1006"/>
      <c r="F452" s="77"/>
      <c r="G452" s="427">
        <v>42231.757638888892</v>
      </c>
      <c r="H452" s="427">
        <v>42231.780555555553</v>
      </c>
      <c r="I452" s="77" t="s">
        <v>54</v>
      </c>
      <c r="J452" s="77" t="s">
        <v>54</v>
      </c>
      <c r="K452" s="146"/>
      <c r="L452" s="245">
        <f t="shared" si="517"/>
        <v>0</v>
      </c>
      <c r="M452" s="78">
        <f t="shared" si="518"/>
        <v>2.2916666661330964E-2</v>
      </c>
      <c r="N452" s="78">
        <f t="shared" si="519"/>
        <v>0</v>
      </c>
      <c r="O452" s="78">
        <f t="shared" si="520"/>
        <v>0</v>
      </c>
      <c r="P452" s="77" t="s">
        <v>54</v>
      </c>
      <c r="Q452" s="77" t="s">
        <v>54</v>
      </c>
      <c r="R452" s="77" t="s">
        <v>54</v>
      </c>
      <c r="S452" s="421" t="s">
        <v>78</v>
      </c>
      <c r="T452" s="805" t="s">
        <v>946</v>
      </c>
      <c r="U452" s="79"/>
      <c r="V452" s="714"/>
      <c r="W452" s="714"/>
      <c r="X452" s="714"/>
      <c r="Y452" s="714"/>
      <c r="Z452" s="714"/>
      <c r="AA452" s="714"/>
    </row>
    <row r="453" spans="1:44" s="59" customFormat="1" ht="27.75" customHeight="1">
      <c r="A453" s="1041"/>
      <c r="B453" s="1024"/>
      <c r="C453" s="1042"/>
      <c r="D453" s="1017"/>
      <c r="E453" s="1006"/>
      <c r="F453" s="77"/>
      <c r="G453" s="427">
        <v>42236.652083333334</v>
      </c>
      <c r="H453" s="427">
        <v>42236.763888888891</v>
      </c>
      <c r="I453" s="77" t="s">
        <v>54</v>
      </c>
      <c r="J453" s="77" t="s">
        <v>54</v>
      </c>
      <c r="K453" s="146"/>
      <c r="L453" s="245">
        <f t="shared" si="517"/>
        <v>0</v>
      </c>
      <c r="M453" s="78">
        <f t="shared" si="518"/>
        <v>0.11180555555620231</v>
      </c>
      <c r="N453" s="78">
        <f t="shared" si="519"/>
        <v>0</v>
      </c>
      <c r="O453" s="78">
        <f t="shared" si="520"/>
        <v>0</v>
      </c>
      <c r="P453" s="77" t="s">
        <v>54</v>
      </c>
      <c r="Q453" s="77" t="s">
        <v>54</v>
      </c>
      <c r="R453" s="77" t="s">
        <v>54</v>
      </c>
      <c r="S453" s="421" t="s">
        <v>78</v>
      </c>
      <c r="T453" s="805" t="s">
        <v>947</v>
      </c>
      <c r="U453" s="79"/>
      <c r="V453" s="714"/>
      <c r="W453" s="714"/>
      <c r="X453" s="714"/>
      <c r="Y453" s="714"/>
      <c r="Z453" s="714"/>
      <c r="AA453" s="714"/>
    </row>
    <row r="454" spans="1:44" s="59" customFormat="1" ht="27.75" customHeight="1">
      <c r="A454" s="1071"/>
      <c r="B454" s="1087"/>
      <c r="C454" s="1012"/>
      <c r="D454" s="1000"/>
      <c r="E454" s="1002"/>
      <c r="F454" s="52" t="s">
        <v>54</v>
      </c>
      <c r="G454" s="427">
        <v>42243.451388888891</v>
      </c>
      <c r="H454" s="427">
        <v>42243.796527777777</v>
      </c>
      <c r="I454" s="52" t="s">
        <v>54</v>
      </c>
      <c r="J454" s="52" t="s">
        <v>54</v>
      </c>
      <c r="K454" s="188"/>
      <c r="L454" s="951">
        <f>IF(RIGHT(S454)="T",(+H454-G454),0)</f>
        <v>0.34513888888614019</v>
      </c>
      <c r="M454" s="41">
        <f>IF(RIGHT(S454)="U",(+H454-G454),0)</f>
        <v>0</v>
      </c>
      <c r="N454" s="41">
        <f>IF(RIGHT(S454)="C",(+H454-G454),0)</f>
        <v>0</v>
      </c>
      <c r="O454" s="41">
        <f>IF(RIGHT(S454)="D",(+H454-G454),0)</f>
        <v>0</v>
      </c>
      <c r="P454" s="52" t="s">
        <v>54</v>
      </c>
      <c r="Q454" s="52" t="s">
        <v>54</v>
      </c>
      <c r="R454" s="52" t="s">
        <v>54</v>
      </c>
      <c r="S454" s="421" t="s">
        <v>129</v>
      </c>
      <c r="T454" s="805" t="s">
        <v>948</v>
      </c>
      <c r="U454" s="55"/>
      <c r="V454" s="56"/>
      <c r="W454" s="57"/>
      <c r="X454" s="57"/>
      <c r="Y454" s="57"/>
      <c r="Z454" s="57"/>
      <c r="AA454" s="58"/>
    </row>
    <row r="455" spans="1:44" s="69" customFormat="1" ht="30" customHeight="1" thickBot="1">
      <c r="A455" s="429"/>
      <c r="B455" s="60"/>
      <c r="C455" s="430" t="s">
        <v>58</v>
      </c>
      <c r="D455" s="60"/>
      <c r="E455" s="61"/>
      <c r="F455" s="62" t="s">
        <v>54</v>
      </c>
      <c r="G455" s="431"/>
      <c r="H455" s="431"/>
      <c r="I455" s="62" t="s">
        <v>54</v>
      </c>
      <c r="J455" s="62" t="s">
        <v>54</v>
      </c>
      <c r="K455" s="170"/>
      <c r="L455" s="63">
        <f>SUM(L450:L454)</f>
        <v>0.34513888888614019</v>
      </c>
      <c r="M455" s="63">
        <f>SUM(M450:M454)</f>
        <v>0.18680555555329192</v>
      </c>
      <c r="N455" s="63">
        <f>SUM(N450:N454)</f>
        <v>0</v>
      </c>
      <c r="O455" s="63">
        <f>SUM(O450:O454)</f>
        <v>0</v>
      </c>
      <c r="P455" s="62" t="s">
        <v>54</v>
      </c>
      <c r="Q455" s="62" t="s">
        <v>54</v>
      </c>
      <c r="R455" s="62" t="s">
        <v>54</v>
      </c>
      <c r="S455" s="471"/>
      <c r="T455" s="441"/>
      <c r="U455" s="60"/>
      <c r="V455" s="433">
        <f t="shared" ref="V455" si="521">$AB$15-((N455*24))</f>
        <v>744</v>
      </c>
      <c r="W455" s="434">
        <v>131</v>
      </c>
      <c r="X455" s="100">
        <v>87.543999999999997</v>
      </c>
      <c r="Y455" s="435">
        <f t="shared" ref="Y455" si="522">W455*X455</f>
        <v>11468.263999999999</v>
      </c>
      <c r="Z455" s="433">
        <f t="shared" ref="Z455" si="523">(Y455*(V455-L455*24))/V455</f>
        <v>11340.581938889904</v>
      </c>
      <c r="AA455" s="436">
        <f t="shared" ref="AA455:AA467" si="524">(Z455/Y455)*100</f>
        <v>98.886648745528575</v>
      </c>
      <c r="AB455" s="59"/>
    </row>
    <row r="456" spans="1:44" ht="30" customHeight="1">
      <c r="A456" s="991">
        <v>9</v>
      </c>
      <c r="B456" s="1028" t="s">
        <v>346</v>
      </c>
      <c r="C456" s="1088" t="s">
        <v>347</v>
      </c>
      <c r="D456" s="1151">
        <v>102.164</v>
      </c>
      <c r="E456" s="1001" t="s">
        <v>53</v>
      </c>
      <c r="F456" s="133" t="s">
        <v>54</v>
      </c>
      <c r="G456" s="178"/>
      <c r="H456" s="178"/>
      <c r="I456" s="252"/>
      <c r="J456" s="252"/>
      <c r="K456" s="252"/>
      <c r="L456" s="134">
        <f>IF(RIGHT(S456)="T",(+H456-G456),0)</f>
        <v>0</v>
      </c>
      <c r="M456" s="134">
        <f>IF(RIGHT(S456)="U",(+H456-G456),0)</f>
        <v>0</v>
      </c>
      <c r="N456" s="134">
        <f>IF(RIGHT(S456)="C",(+H456-G456),0)</f>
        <v>0</v>
      </c>
      <c r="O456" s="134">
        <f>IF(RIGHT(S456)="D",(+H456-G456),0)</f>
        <v>0</v>
      </c>
      <c r="P456" s="94"/>
      <c r="Q456" s="94"/>
      <c r="R456" s="94"/>
      <c r="S456" s="179"/>
      <c r="T456" s="403"/>
      <c r="U456" s="94"/>
      <c r="V456" s="257"/>
      <c r="W456" s="258"/>
      <c r="X456" s="258"/>
      <c r="Y456" s="258"/>
      <c r="Z456" s="258"/>
      <c r="AA456" s="259"/>
      <c r="AB456" s="2"/>
      <c r="AC456" s="2"/>
      <c r="AD456" s="2"/>
      <c r="AE456" s="2"/>
      <c r="AF456" s="260"/>
      <c r="AG456" s="260"/>
      <c r="AH456" s="260"/>
      <c r="AI456" s="260"/>
      <c r="AJ456" s="260"/>
      <c r="AK456" s="260"/>
      <c r="AL456" s="260"/>
      <c r="AM456" s="260"/>
      <c r="AN456" s="260"/>
      <c r="AO456" s="260"/>
      <c r="AP456" s="260"/>
      <c r="AQ456" s="260"/>
      <c r="AR456" s="260"/>
    </row>
    <row r="457" spans="1:44" ht="30" customHeight="1">
      <c r="A457" s="1025"/>
      <c r="B457" s="1153"/>
      <c r="C457" s="1141"/>
      <c r="D457" s="1152"/>
      <c r="E457" s="1002"/>
      <c r="F457" s="136"/>
      <c r="G457" s="178"/>
      <c r="H457" s="178"/>
      <c r="I457" s="253"/>
      <c r="J457" s="253"/>
      <c r="K457" s="253"/>
      <c r="L457" s="137">
        <f>IF(RIGHT(S457)="T",(+H457-G457),0)</f>
        <v>0</v>
      </c>
      <c r="M457" s="137">
        <f>IF(RIGHT(S457)="U",(+H457-G457),0)</f>
        <v>0</v>
      </c>
      <c r="N457" s="137">
        <f>IF(RIGHT(S457)="C",(+H457-G457),0)</f>
        <v>0</v>
      </c>
      <c r="O457" s="137">
        <f>IF(RIGHT(S457)="D",(+H457-G457),0)</f>
        <v>0</v>
      </c>
      <c r="P457" s="42"/>
      <c r="Q457" s="42"/>
      <c r="R457" s="42"/>
      <c r="S457" s="179"/>
      <c r="T457" s="403"/>
      <c r="U457" s="42"/>
      <c r="V457" s="254"/>
      <c r="W457" s="255"/>
      <c r="X457" s="255"/>
      <c r="Y457" s="255"/>
      <c r="Z457" s="255"/>
      <c r="AA457" s="256"/>
      <c r="AB457" s="2"/>
      <c r="AC457" s="2"/>
      <c r="AD457" s="2"/>
      <c r="AE457" s="2"/>
      <c r="AF457" s="260"/>
      <c r="AG457" s="260"/>
      <c r="AH457" s="260"/>
      <c r="AI457" s="260"/>
      <c r="AJ457" s="260"/>
      <c r="AK457" s="260"/>
      <c r="AL457" s="260"/>
      <c r="AM457" s="260"/>
      <c r="AN457" s="260"/>
      <c r="AO457" s="260"/>
      <c r="AP457" s="260"/>
      <c r="AQ457" s="260"/>
      <c r="AR457" s="260"/>
    </row>
    <row r="458" spans="1:44" s="69" customFormat="1" ht="30" customHeight="1" thickBot="1">
      <c r="A458" s="451"/>
      <c r="B458" s="139"/>
      <c r="C458" s="452" t="s">
        <v>58</v>
      </c>
      <c r="D458" s="139"/>
      <c r="E458" s="61"/>
      <c r="F458" s="141" t="s">
        <v>54</v>
      </c>
      <c r="G458" s="453"/>
      <c r="H458" s="453"/>
      <c r="I458" s="141" t="s">
        <v>54</v>
      </c>
      <c r="J458" s="141" t="s">
        <v>54</v>
      </c>
      <c r="K458" s="161"/>
      <c r="L458" s="142">
        <f>SUM(L456:L457)</f>
        <v>0</v>
      </c>
      <c r="M458" s="142">
        <f t="shared" ref="M458:O458" si="525">SUM(M456:M457)</f>
        <v>0</v>
      </c>
      <c r="N458" s="142">
        <f t="shared" si="525"/>
        <v>0</v>
      </c>
      <c r="O458" s="142">
        <f t="shared" si="525"/>
        <v>0</v>
      </c>
      <c r="P458" s="141" t="s">
        <v>54</v>
      </c>
      <c r="Q458" s="141" t="s">
        <v>54</v>
      </c>
      <c r="R458" s="141" t="s">
        <v>54</v>
      </c>
      <c r="S458" s="787"/>
      <c r="T458" s="788"/>
      <c r="U458" s="787"/>
      <c r="V458" s="789">
        <f>$AB$15-((N458*24))</f>
        <v>744</v>
      </c>
      <c r="W458" s="790">
        <v>132</v>
      </c>
      <c r="X458" s="791">
        <v>102.164</v>
      </c>
      <c r="Y458" s="792">
        <f t="shared" ref="Y458" si="526">W458*X458</f>
        <v>13485.648000000001</v>
      </c>
      <c r="Z458" s="793">
        <f>(Y458*(V458-L458*24))/V458</f>
        <v>13485.648000000003</v>
      </c>
      <c r="AA458" s="901">
        <f t="shared" ref="AA458" si="527">(Z458/Y458)*100</f>
        <v>100.00000000000003</v>
      </c>
    </row>
    <row r="459" spans="1:44" s="51" customFormat="1" ht="31.5" customHeight="1">
      <c r="A459" s="997">
        <v>10</v>
      </c>
      <c r="B459" s="989" t="s">
        <v>348</v>
      </c>
      <c r="C459" s="987" t="s">
        <v>349</v>
      </c>
      <c r="D459" s="999">
        <v>182.17599999999999</v>
      </c>
      <c r="E459" s="1001" t="s">
        <v>53</v>
      </c>
      <c r="F459" s="38" t="s">
        <v>54</v>
      </c>
      <c r="G459" s="427"/>
      <c r="H459" s="427"/>
      <c r="I459" s="263"/>
      <c r="J459" s="263"/>
      <c r="K459" s="263"/>
      <c r="L459" s="134">
        <f>IF(RIGHT(S459)="T",(+H459-G459),0)</f>
        <v>0</v>
      </c>
      <c r="M459" s="134">
        <f>IF(RIGHT(S459)="U",(+H459-G459),0)</f>
        <v>0</v>
      </c>
      <c r="N459" s="134">
        <f>IF(RIGHT(S459)="C",(+H459-G459),0)</f>
        <v>0</v>
      </c>
      <c r="O459" s="134">
        <f>IF(RIGHT(S459)="D",(+H459-G459),0)</f>
        <v>0</v>
      </c>
      <c r="P459" s="44"/>
      <c r="Q459" s="44"/>
      <c r="R459" s="44"/>
      <c r="S459" s="421"/>
      <c r="T459" s="753"/>
      <c r="U459" s="147"/>
      <c r="V459" s="148"/>
      <c r="W459" s="149"/>
      <c r="X459" s="750"/>
      <c r="Y459" s="150"/>
      <c r="Z459" s="148"/>
      <c r="AA459" s="251"/>
      <c r="AB459" s="50"/>
      <c r="AC459" s="50"/>
      <c r="AD459" s="50"/>
      <c r="AE459" s="50"/>
      <c r="AF459" s="669"/>
      <c r="AG459" s="669"/>
      <c r="AH459" s="669"/>
      <c r="AI459" s="669"/>
      <c r="AJ459" s="669"/>
      <c r="AK459" s="669"/>
      <c r="AL459" s="669"/>
      <c r="AM459" s="669"/>
      <c r="AN459" s="669"/>
      <c r="AO459" s="669"/>
      <c r="AP459" s="669"/>
      <c r="AQ459" s="669"/>
      <c r="AR459" s="669"/>
    </row>
    <row r="460" spans="1:44" s="51" customFormat="1" ht="30" customHeight="1">
      <c r="A460" s="1005"/>
      <c r="B460" s="990"/>
      <c r="C460" s="988"/>
      <c r="D460" s="1017"/>
      <c r="E460" s="1006"/>
      <c r="F460" s="294"/>
      <c r="G460" s="427"/>
      <c r="H460" s="427"/>
      <c r="I460" s="514"/>
      <c r="J460" s="514"/>
      <c r="K460" s="514"/>
      <c r="L460" s="137">
        <f t="shared" ref="L460" si="528">IF(RIGHT(S460)="T",(+H460-G460),0)</f>
        <v>0</v>
      </c>
      <c r="M460" s="137">
        <f t="shared" ref="M460" si="529">IF(RIGHT(S460)="U",(+H460-G460),0)</f>
        <v>0</v>
      </c>
      <c r="N460" s="137">
        <f t="shared" ref="N460" si="530">IF(RIGHT(S460)="C",(+H460-G460),0)</f>
        <v>0</v>
      </c>
      <c r="O460" s="137">
        <f t="shared" ref="O460" si="531">IF(RIGHT(S460)="D",(+H460-G460),0)</f>
        <v>0</v>
      </c>
      <c r="P460" s="147"/>
      <c r="Q460" s="147"/>
      <c r="R460" s="147"/>
      <c r="S460" s="708"/>
      <c r="T460" s="766"/>
      <c r="U460" s="147"/>
      <c r="V460" s="148"/>
      <c r="W460" s="149"/>
      <c r="X460" s="750"/>
      <c r="Y460" s="150"/>
      <c r="Z460" s="148"/>
      <c r="AA460" s="251"/>
      <c r="AB460" s="50"/>
      <c r="AC460" s="50"/>
      <c r="AD460" s="50"/>
      <c r="AE460" s="50"/>
      <c r="AF460" s="669"/>
      <c r="AG460" s="669"/>
      <c r="AH460" s="669"/>
      <c r="AI460" s="669"/>
      <c r="AJ460" s="669"/>
      <c r="AK460" s="669"/>
      <c r="AL460" s="669"/>
      <c r="AM460" s="669"/>
      <c r="AN460" s="669"/>
      <c r="AO460" s="669"/>
      <c r="AP460" s="669"/>
      <c r="AQ460" s="669"/>
      <c r="AR460" s="669"/>
    </row>
    <row r="461" spans="1:44" s="69" customFormat="1" ht="30" customHeight="1" thickBot="1">
      <c r="A461" s="794"/>
      <c r="B461" s="795"/>
      <c r="C461" s="796" t="s">
        <v>58</v>
      </c>
      <c r="D461" s="795"/>
      <c r="E461" s="566"/>
      <c r="F461" s="159" t="s">
        <v>54</v>
      </c>
      <c r="G461" s="797"/>
      <c r="H461" s="797"/>
      <c r="I461" s="152" t="s">
        <v>54</v>
      </c>
      <c r="J461" s="152" t="s">
        <v>54</v>
      </c>
      <c r="K461" s="152" t="s">
        <v>54</v>
      </c>
      <c r="L461" s="153">
        <f t="shared" ref="L461:O461" si="532">SUM(L459:L460)</f>
        <v>0</v>
      </c>
      <c r="M461" s="153">
        <f t="shared" si="532"/>
        <v>0</v>
      </c>
      <c r="N461" s="153">
        <f t="shared" si="532"/>
        <v>0</v>
      </c>
      <c r="O461" s="153">
        <f t="shared" si="532"/>
        <v>0</v>
      </c>
      <c r="P461" s="153"/>
      <c r="Q461" s="153"/>
      <c r="R461" s="153"/>
      <c r="S461" s="151"/>
      <c r="T461" s="463"/>
      <c r="U461" s="151"/>
      <c r="V461" s="198">
        <f t="shared" ref="V461" si="533">$AB$15-((N461*24))</f>
        <v>744</v>
      </c>
      <c r="W461" s="199">
        <v>132</v>
      </c>
      <c r="X461" s="574">
        <v>182.17599999999999</v>
      </c>
      <c r="Y461" s="200">
        <f t="shared" ref="Y461" si="534">W461*X461</f>
        <v>24047.232</v>
      </c>
      <c r="Z461" s="198">
        <f t="shared" ref="Z461" si="535">(Y461*(V461-L461*24))/V461</f>
        <v>24047.232</v>
      </c>
      <c r="AA461" s="472">
        <f t="shared" ref="AA461" si="536">(Z461/Y461)*100</f>
        <v>100</v>
      </c>
    </row>
    <row r="462" spans="1:44" s="51" customFormat="1" ht="30" customHeight="1" thickBot="1">
      <c r="A462" s="1010">
        <v>11</v>
      </c>
      <c r="B462" s="1009" t="s">
        <v>350</v>
      </c>
      <c r="C462" s="1008" t="s">
        <v>351</v>
      </c>
      <c r="D462" s="1022">
        <v>182.17599999999999</v>
      </c>
      <c r="E462" s="1007" t="s">
        <v>53</v>
      </c>
      <c r="F462" s="77" t="s">
        <v>54</v>
      </c>
      <c r="G462" s="711"/>
      <c r="H462" s="711"/>
      <c r="I462" s="263"/>
      <c r="J462" s="263"/>
      <c r="K462" s="263"/>
      <c r="L462" s="155">
        <f>IF(RIGHT(S462)="T",(+H462-G462),0)</f>
        <v>0</v>
      </c>
      <c r="M462" s="155">
        <f>IF(RIGHT(S462)="U",(+H462-G462),0)</f>
        <v>0</v>
      </c>
      <c r="N462" s="155">
        <f>IF(RIGHT(S462)="C",(+H462-G462),0)</f>
        <v>0</v>
      </c>
      <c r="O462" s="155">
        <f>IF(RIGHT(S462)="D",(+H462-G462),0)</f>
        <v>0</v>
      </c>
      <c r="P462" s="44"/>
      <c r="Q462" s="44"/>
      <c r="R462" s="44"/>
      <c r="S462" s="708"/>
      <c r="T462" s="766"/>
      <c r="U462" s="44"/>
      <c r="V462" s="109"/>
      <c r="W462" s="110"/>
      <c r="X462" s="567"/>
      <c r="Y462" s="111"/>
      <c r="Z462" s="109"/>
      <c r="AA462" s="112"/>
      <c r="AB462" s="50"/>
      <c r="AC462" s="50"/>
      <c r="AD462" s="50"/>
      <c r="AE462" s="50"/>
      <c r="AF462" s="49"/>
      <c r="AG462" s="49"/>
      <c r="AH462" s="49"/>
      <c r="AI462" s="49"/>
      <c r="AJ462" s="49"/>
      <c r="AK462" s="49"/>
      <c r="AL462" s="49"/>
      <c r="AM462" s="49"/>
      <c r="AN462" s="49"/>
      <c r="AO462" s="49"/>
      <c r="AP462" s="49"/>
      <c r="AQ462" s="49"/>
      <c r="AR462" s="49"/>
    </row>
    <row r="463" spans="1:44" s="51" customFormat="1" ht="30" customHeight="1" thickBot="1">
      <c r="A463" s="1010"/>
      <c r="B463" s="1009"/>
      <c r="C463" s="1008"/>
      <c r="D463" s="1022"/>
      <c r="E463" s="1007"/>
      <c r="F463" s="77"/>
      <c r="G463" s="711"/>
      <c r="H463" s="711"/>
      <c r="I463" s="263"/>
      <c r="J463" s="263"/>
      <c r="K463" s="263"/>
      <c r="L463" s="155">
        <f>IF(RIGHT(S463)="T",(+H463-G463),0)</f>
        <v>0</v>
      </c>
      <c r="M463" s="155">
        <f>IF(RIGHT(S463)="U",(+H463-G463),0)</f>
        <v>0</v>
      </c>
      <c r="N463" s="155">
        <f>IF(RIGHT(S463)="C",(+H463-G463),0)</f>
        <v>0</v>
      </c>
      <c r="O463" s="155">
        <f>IF(RIGHT(S463)="D",(+H463-G463),0)</f>
        <v>0</v>
      </c>
      <c r="P463" s="44"/>
      <c r="Q463" s="44"/>
      <c r="R463" s="44"/>
      <c r="S463" s="708"/>
      <c r="T463" s="766"/>
      <c r="U463" s="44"/>
      <c r="V463" s="109"/>
      <c r="W463" s="729"/>
      <c r="X463" s="717"/>
      <c r="Y463" s="111"/>
      <c r="Z463" s="109"/>
      <c r="AA463" s="112"/>
      <c r="AB463" s="50"/>
      <c r="AC463" s="50"/>
      <c r="AD463" s="50"/>
      <c r="AE463" s="50"/>
      <c r="AF463" s="49"/>
      <c r="AG463" s="49"/>
      <c r="AH463" s="49"/>
      <c r="AI463" s="49"/>
      <c r="AJ463" s="49"/>
      <c r="AK463" s="49"/>
      <c r="AL463" s="49"/>
      <c r="AM463" s="49"/>
      <c r="AN463" s="49"/>
      <c r="AO463" s="49"/>
      <c r="AP463" s="49"/>
      <c r="AQ463" s="49"/>
      <c r="AR463" s="49"/>
    </row>
    <row r="464" spans="1:44" s="69" customFormat="1" ht="30" customHeight="1" thickBot="1">
      <c r="A464" s="460"/>
      <c r="B464" s="151"/>
      <c r="C464" s="461" t="s">
        <v>58</v>
      </c>
      <c r="D464" s="151"/>
      <c r="E464" s="583"/>
      <c r="F464" s="152" t="s">
        <v>54</v>
      </c>
      <c r="G464" s="462"/>
      <c r="H464" s="462"/>
      <c r="I464" s="152" t="s">
        <v>54</v>
      </c>
      <c r="J464" s="152" t="s">
        <v>54</v>
      </c>
      <c r="K464" s="173"/>
      <c r="L464" s="153">
        <f>SUM(L462:L463)</f>
        <v>0</v>
      </c>
      <c r="M464" s="153">
        <f>SUM(M462:M463)</f>
        <v>0</v>
      </c>
      <c r="N464" s="153">
        <f>SUM(N462:N463)</f>
        <v>0</v>
      </c>
      <c r="O464" s="153">
        <f>SUM(O462:O463)</f>
        <v>0</v>
      </c>
      <c r="P464" s="152" t="s">
        <v>54</v>
      </c>
      <c r="Q464" s="152" t="s">
        <v>54</v>
      </c>
      <c r="R464" s="152" t="s">
        <v>54</v>
      </c>
      <c r="S464" s="151"/>
      <c r="T464" s="463"/>
      <c r="U464" s="151"/>
      <c r="V464" s="109">
        <f t="shared" ref="V464" si="537">$AB$15-((N464*24))</f>
        <v>744</v>
      </c>
      <c r="W464" s="110">
        <v>132</v>
      </c>
      <c r="X464" s="567">
        <v>182.17599999999999</v>
      </c>
      <c r="Y464" s="111">
        <f t="shared" ref="Y464" si="538">W464*X464</f>
        <v>24047.232</v>
      </c>
      <c r="Z464" s="109">
        <f t="shared" ref="Z464" si="539">(Y464*(V464-L464*24))/V464</f>
        <v>24047.232</v>
      </c>
      <c r="AA464" s="112">
        <f t="shared" ref="AA464" si="540">(Z464/Y464)*100</f>
        <v>100</v>
      </c>
    </row>
    <row r="465" spans="1:44" ht="30" customHeight="1">
      <c r="A465" s="991">
        <v>12</v>
      </c>
      <c r="B465" s="989" t="s">
        <v>352</v>
      </c>
      <c r="C465" s="1088" t="s">
        <v>353</v>
      </c>
      <c r="D465" s="999">
        <v>35.353000000000002</v>
      </c>
      <c r="E465" s="1001" t="s">
        <v>53</v>
      </c>
      <c r="F465" s="133" t="s">
        <v>54</v>
      </c>
      <c r="G465" s="427">
        <v>42243.507638888892</v>
      </c>
      <c r="H465" s="427">
        <v>42243.742361111108</v>
      </c>
      <c r="I465" s="252"/>
      <c r="J465" s="252"/>
      <c r="K465" s="252"/>
      <c r="L465" s="155">
        <f>IF(RIGHT(S465)="T",(+H465-G465),0)</f>
        <v>0</v>
      </c>
      <c r="M465" s="155">
        <f>IF(RIGHT(S465)="U",(+H465-G465),0)</f>
        <v>0</v>
      </c>
      <c r="N465" s="155">
        <f>IF(RIGHT(S465)="C",(+H465-G465),0)</f>
        <v>0</v>
      </c>
      <c r="O465" s="155">
        <f>IF(RIGHT(S465)="D",(+H465-G465),0)</f>
        <v>0.23472222221607808</v>
      </c>
      <c r="P465" s="94"/>
      <c r="Q465" s="94"/>
      <c r="R465" s="94"/>
      <c r="S465" s="421" t="s">
        <v>73</v>
      </c>
      <c r="T465" s="805" t="s">
        <v>949</v>
      </c>
      <c r="U465" s="94"/>
      <c r="V465" s="257"/>
      <c r="W465" s="258"/>
      <c r="X465" s="258"/>
      <c r="Y465" s="258"/>
      <c r="Z465" s="258"/>
      <c r="AA465" s="259"/>
      <c r="AB465" s="2"/>
      <c r="AC465" s="2"/>
      <c r="AD465" s="2"/>
      <c r="AE465" s="2"/>
      <c r="AF465" s="265"/>
      <c r="AG465" s="265"/>
      <c r="AH465" s="265"/>
      <c r="AI465" s="265"/>
      <c r="AJ465" s="265"/>
      <c r="AK465" s="265"/>
      <c r="AL465" s="265"/>
      <c r="AM465" s="265"/>
      <c r="AN465" s="265"/>
      <c r="AO465" s="265"/>
      <c r="AP465" s="265"/>
      <c r="AQ465" s="265"/>
      <c r="AR465" s="265"/>
    </row>
    <row r="466" spans="1:44" ht="30" customHeight="1">
      <c r="A466" s="992"/>
      <c r="B466" s="990"/>
      <c r="C466" s="1089"/>
      <c r="D466" s="1017"/>
      <c r="E466" s="1006"/>
      <c r="F466" s="136"/>
      <c r="G466" s="427"/>
      <c r="H466" s="427"/>
      <c r="I466" s="253"/>
      <c r="J466" s="253"/>
      <c r="K466" s="253"/>
      <c r="L466" s="137">
        <f t="shared" ref="L466" si="541">IF(RIGHT(S466)="T",(+H466-G466),0)</f>
        <v>0</v>
      </c>
      <c r="M466" s="137">
        <f t="shared" ref="M466" si="542">IF(RIGHT(S466)="U",(+H466-G466),0)</f>
        <v>0</v>
      </c>
      <c r="N466" s="137">
        <f t="shared" ref="N466" si="543">IF(RIGHT(S466)="C",(+H466-G466),0)</f>
        <v>0</v>
      </c>
      <c r="O466" s="137">
        <f t="shared" ref="O466" si="544">IF(RIGHT(S466)="D",(+H466-G466),0)</f>
        <v>0</v>
      </c>
      <c r="P466" s="42"/>
      <c r="Q466" s="42"/>
      <c r="R466" s="42"/>
      <c r="S466" s="421"/>
      <c r="T466" s="422"/>
      <c r="U466" s="42"/>
      <c r="V466" s="254"/>
      <c r="W466" s="255"/>
      <c r="X466" s="255"/>
      <c r="Y466" s="255"/>
      <c r="Z466" s="255"/>
      <c r="AA466" s="256"/>
      <c r="AB466" s="2"/>
      <c r="AC466" s="2"/>
      <c r="AD466" s="2"/>
      <c r="AE466" s="2"/>
      <c r="AF466" s="265"/>
      <c r="AG466" s="265"/>
      <c r="AH466" s="265"/>
      <c r="AI466" s="265"/>
      <c r="AJ466" s="265"/>
      <c r="AK466" s="265"/>
      <c r="AL466" s="265"/>
      <c r="AM466" s="265"/>
      <c r="AN466" s="265"/>
      <c r="AO466" s="265"/>
      <c r="AP466" s="265"/>
      <c r="AQ466" s="265"/>
      <c r="AR466" s="265"/>
    </row>
    <row r="467" spans="1:44" s="69" customFormat="1" ht="30" customHeight="1" thickBot="1">
      <c r="A467" s="451"/>
      <c r="B467" s="139"/>
      <c r="C467" s="452" t="s">
        <v>58</v>
      </c>
      <c r="D467" s="139"/>
      <c r="E467" s="61"/>
      <c r="F467" s="141" t="s">
        <v>54</v>
      </c>
      <c r="G467" s="453"/>
      <c r="H467" s="453"/>
      <c r="I467" s="141" t="s">
        <v>54</v>
      </c>
      <c r="J467" s="141" t="s">
        <v>54</v>
      </c>
      <c r="K467" s="161"/>
      <c r="L467" s="142">
        <f>SUM(L465:L466)</f>
        <v>0</v>
      </c>
      <c r="M467" s="142">
        <f>SUM(M465:M466)</f>
        <v>0</v>
      </c>
      <c r="N467" s="142">
        <f>SUM(N465:N466)</f>
        <v>0</v>
      </c>
      <c r="O467" s="142">
        <f>SUM(O465:O466)</f>
        <v>0.23472222221607808</v>
      </c>
      <c r="P467" s="141" t="s">
        <v>54</v>
      </c>
      <c r="Q467" s="141" t="s">
        <v>54</v>
      </c>
      <c r="R467" s="141" t="s">
        <v>54</v>
      </c>
      <c r="S467" s="139"/>
      <c r="T467" s="454"/>
      <c r="U467" s="139"/>
      <c r="V467" s="455">
        <f>$AB$15-((N467*24))</f>
        <v>744</v>
      </c>
      <c r="W467" s="510">
        <v>131</v>
      </c>
      <c r="X467" s="511">
        <v>35.353000000000002</v>
      </c>
      <c r="Y467" s="512">
        <f>W467*X467</f>
        <v>4631.2430000000004</v>
      </c>
      <c r="Z467" s="458">
        <f>(Y467*(V467-L467*24))/V467</f>
        <v>4631.2430000000004</v>
      </c>
      <c r="AA467" s="513">
        <f t="shared" si="524"/>
        <v>100</v>
      </c>
    </row>
    <row r="468" spans="1:44" s="51" customFormat="1" ht="31.5" customHeight="1">
      <c r="A468" s="720">
        <v>13</v>
      </c>
      <c r="B468" s="715" t="s">
        <v>354</v>
      </c>
      <c r="C468" s="731" t="s">
        <v>355</v>
      </c>
      <c r="D468" s="717">
        <v>20.109000000000002</v>
      </c>
      <c r="E468" s="719" t="s">
        <v>53</v>
      </c>
      <c r="F468" s="38" t="s">
        <v>54</v>
      </c>
      <c r="G468" s="427"/>
      <c r="H468" s="427"/>
      <c r="I468" s="263"/>
      <c r="J468" s="263"/>
      <c r="K468" s="263"/>
      <c r="L468" s="134">
        <f t="shared" ref="L468" si="545">IF(RIGHT(S468)="T",(+H468-G468),0)</f>
        <v>0</v>
      </c>
      <c r="M468" s="134">
        <f t="shared" ref="M468" si="546">IF(RIGHT(S468)="U",(+H468-G468),0)</f>
        <v>0</v>
      </c>
      <c r="N468" s="134">
        <f t="shared" ref="N468" si="547">IF(RIGHT(S468)="C",(+H468-G468),0)</f>
        <v>0</v>
      </c>
      <c r="O468" s="134">
        <f t="shared" ref="O468" si="548">IF(RIGHT(S468)="D",(+H468-G468),0)</f>
        <v>0</v>
      </c>
      <c r="P468" s="44"/>
      <c r="Q468" s="44"/>
      <c r="R468" s="44"/>
      <c r="S468" s="421"/>
      <c r="T468" s="800"/>
      <c r="U468" s="44"/>
      <c r="V468" s="109"/>
      <c r="W468" s="110"/>
      <c r="X468" s="567"/>
      <c r="Y468" s="111"/>
      <c r="Z468" s="109"/>
      <c r="AA468" s="112"/>
      <c r="AB468" s="50"/>
      <c r="AC468" s="50"/>
      <c r="AD468" s="50"/>
      <c r="AE468" s="50"/>
      <c r="AF468" s="49"/>
      <c r="AG468" s="49"/>
      <c r="AH468" s="49"/>
      <c r="AI468" s="49"/>
      <c r="AJ468" s="49"/>
      <c r="AK468" s="49"/>
      <c r="AL468" s="49"/>
      <c r="AM468" s="49"/>
      <c r="AN468" s="49"/>
      <c r="AO468" s="49"/>
      <c r="AP468" s="49"/>
      <c r="AQ468" s="49"/>
      <c r="AR468" s="49"/>
    </row>
    <row r="469" spans="1:44" s="69" customFormat="1" ht="30" customHeight="1">
      <c r="A469" s="794"/>
      <c r="B469" s="795"/>
      <c r="C469" s="796" t="s">
        <v>58</v>
      </c>
      <c r="D469" s="795"/>
      <c r="E469" s="566"/>
      <c r="F469" s="159" t="s">
        <v>54</v>
      </c>
      <c r="G469" s="797"/>
      <c r="H469" s="797"/>
      <c r="I469" s="159" t="s">
        <v>54</v>
      </c>
      <c r="J469" s="159" t="s">
        <v>54</v>
      </c>
      <c r="K469" s="146"/>
      <c r="L469" s="137">
        <f>SUM(L468:L468)</f>
        <v>0</v>
      </c>
      <c r="M469" s="137">
        <f>SUM(M468:M468)</f>
        <v>0</v>
      </c>
      <c r="N469" s="137">
        <f>SUM(N468:N468)</f>
        <v>0</v>
      </c>
      <c r="O469" s="137">
        <f>SUM(O468:O468)</f>
        <v>0</v>
      </c>
      <c r="P469" s="159" t="s">
        <v>54</v>
      </c>
      <c r="Q469" s="159" t="s">
        <v>54</v>
      </c>
      <c r="R469" s="159" t="s">
        <v>54</v>
      </c>
      <c r="S469" s="795"/>
      <c r="T469" s="798"/>
      <c r="U469" s="795"/>
      <c r="V469" s="148">
        <f t="shared" ref="V469" si="549">$AB$15-((N469*24))</f>
        <v>744</v>
      </c>
      <c r="W469" s="149">
        <v>131</v>
      </c>
      <c r="X469" s="750">
        <v>20.109000000000002</v>
      </c>
      <c r="Y469" s="150">
        <f t="shared" ref="Y469" si="550">W469*X469</f>
        <v>2634.2790000000005</v>
      </c>
      <c r="Z469" s="148">
        <f t="shared" ref="Z469" si="551">(Y469*(V469-L469*24))/V469</f>
        <v>2634.2790000000005</v>
      </c>
      <c r="AA469" s="799">
        <f t="shared" ref="AA469" si="552">(Z469/Y469)*100</f>
        <v>100</v>
      </c>
    </row>
    <row r="470" spans="1:44" s="51" customFormat="1" ht="30" customHeight="1">
      <c r="A470" s="721">
        <v>14</v>
      </c>
      <c r="B470" s="716" t="s">
        <v>356</v>
      </c>
      <c r="C470" s="732" t="s">
        <v>357</v>
      </c>
      <c r="D470" s="718">
        <v>20.109000000000002</v>
      </c>
      <c r="E470" s="728" t="s">
        <v>53</v>
      </c>
      <c r="F470" s="88" t="s">
        <v>54</v>
      </c>
      <c r="G470" s="178"/>
      <c r="H470" s="178"/>
      <c r="I470" s="286"/>
      <c r="J470" s="286"/>
      <c r="K470" s="286"/>
      <c r="L470" s="138">
        <f t="shared" ref="L470" si="553">IF(RIGHT(S470)="T",(+H470-G470),0)</f>
        <v>0</v>
      </c>
      <c r="M470" s="138">
        <f t="shared" ref="M470" si="554">IF(RIGHT(S470)="U",(+H470-G470),0)</f>
        <v>0</v>
      </c>
      <c r="N470" s="138">
        <f t="shared" ref="N470" si="555">IF(RIGHT(S470)="C",(+H470-G470),0)</f>
        <v>0</v>
      </c>
      <c r="O470" s="138">
        <f t="shared" ref="O470" si="556">IF(RIGHT(S470)="D",(+H470-G470),0)</f>
        <v>0</v>
      </c>
      <c r="P470" s="42"/>
      <c r="Q470" s="42"/>
      <c r="R470" s="42"/>
      <c r="S470" s="179"/>
      <c r="T470" s="403"/>
      <c r="U470" s="42"/>
      <c r="V470" s="198"/>
      <c r="W470" s="730"/>
      <c r="X470" s="718"/>
      <c r="Y470" s="200"/>
      <c r="Z470" s="198"/>
      <c r="AA470" s="472"/>
      <c r="AB470" s="50"/>
      <c r="AC470" s="50"/>
      <c r="AD470" s="50"/>
      <c r="AE470" s="50"/>
      <c r="AF470" s="49"/>
      <c r="AG470" s="49"/>
      <c r="AH470" s="49"/>
      <c r="AI470" s="49"/>
      <c r="AJ470" s="49"/>
      <c r="AK470" s="49"/>
      <c r="AL470" s="49"/>
      <c r="AM470" s="49"/>
      <c r="AN470" s="49"/>
      <c r="AO470" s="49"/>
      <c r="AP470" s="49"/>
      <c r="AQ470" s="49"/>
      <c r="AR470" s="49"/>
    </row>
    <row r="471" spans="1:44" s="69" customFormat="1" ht="30" customHeight="1" thickBot="1">
      <c r="A471" s="451"/>
      <c r="B471" s="139"/>
      <c r="C471" s="452" t="s">
        <v>58</v>
      </c>
      <c r="D471" s="139"/>
      <c r="E471" s="61" t="s">
        <v>53</v>
      </c>
      <c r="F471" s="141" t="s">
        <v>54</v>
      </c>
      <c r="G471" s="453"/>
      <c r="H471" s="453"/>
      <c r="I471" s="141" t="s">
        <v>54</v>
      </c>
      <c r="J471" s="141" t="s">
        <v>54</v>
      </c>
      <c r="K471" s="161"/>
      <c r="L471" s="142">
        <f>SUM(L470:L470)</f>
        <v>0</v>
      </c>
      <c r="M471" s="142">
        <f t="shared" ref="M471:O471" si="557">SUM(M470:M470)</f>
        <v>0</v>
      </c>
      <c r="N471" s="142">
        <f t="shared" si="557"/>
        <v>0</v>
      </c>
      <c r="O471" s="142">
        <f t="shared" si="557"/>
        <v>0</v>
      </c>
      <c r="P471" s="141" t="s">
        <v>54</v>
      </c>
      <c r="Q471" s="141" t="s">
        <v>54</v>
      </c>
      <c r="R471" s="141" t="s">
        <v>54</v>
      </c>
      <c r="S471" s="139"/>
      <c r="T471" s="454"/>
      <c r="U471" s="139"/>
      <c r="V471" s="433">
        <f t="shared" ref="V471" si="558">$AB$15-((N471*24))</f>
        <v>744</v>
      </c>
      <c r="W471" s="434">
        <v>131</v>
      </c>
      <c r="X471" s="100">
        <v>20.109000000000002</v>
      </c>
      <c r="Y471" s="435">
        <f t="shared" ref="Y471" si="559">W471*X471</f>
        <v>2634.2790000000005</v>
      </c>
      <c r="Z471" s="433">
        <f t="shared" ref="Z471" si="560">(Y471*(V471-L471*24))/V471</f>
        <v>2634.2790000000005</v>
      </c>
      <c r="AA471" s="436">
        <f t="shared" ref="AA471" si="561">(Z471/Y471)*100</f>
        <v>100</v>
      </c>
    </row>
    <row r="472" spans="1:44" s="51" customFormat="1" ht="30" customHeight="1">
      <c r="A472" s="573">
        <v>15</v>
      </c>
      <c r="B472" s="571" t="s">
        <v>358</v>
      </c>
      <c r="C472" s="587" t="s">
        <v>359</v>
      </c>
      <c r="D472" s="567">
        <v>22.478000000000002</v>
      </c>
      <c r="E472" s="578" t="s">
        <v>53</v>
      </c>
      <c r="F472" s="38" t="s">
        <v>54</v>
      </c>
      <c r="G472" s="178"/>
      <c r="H472" s="178"/>
      <c r="I472" s="263"/>
      <c r="J472" s="263"/>
      <c r="K472" s="263"/>
      <c r="L472" s="515">
        <f t="shared" ref="L472" si="562">IF(RIGHT(S472)="T",(+H472-G472),0)</f>
        <v>0</v>
      </c>
      <c r="M472" s="515">
        <f t="shared" ref="M472" si="563">IF(RIGHT(S472)="U",(+H472-G472),0)</f>
        <v>0</v>
      </c>
      <c r="N472" s="515">
        <f t="shared" ref="N472" si="564">IF(RIGHT(S472)="C",(+H472-G472),0)</f>
        <v>0</v>
      </c>
      <c r="O472" s="515">
        <f t="shared" ref="O472" si="565">IF(RIGHT(S472)="D",(+H472-G472),0)</f>
        <v>0</v>
      </c>
      <c r="P472" s="44"/>
      <c r="Q472" s="44"/>
      <c r="R472" s="44"/>
      <c r="S472" s="179"/>
      <c r="T472" s="403"/>
      <c r="U472" s="44"/>
      <c r="V472" s="109"/>
      <c r="W472" s="110"/>
      <c r="X472" s="567"/>
      <c r="Y472" s="111"/>
      <c r="Z472" s="109"/>
      <c r="AA472" s="112"/>
      <c r="AB472" s="50"/>
      <c r="AC472" s="50"/>
      <c r="AD472" s="50"/>
      <c r="AE472" s="50"/>
      <c r="AF472" s="49"/>
      <c r="AG472" s="49"/>
      <c r="AH472" s="49"/>
      <c r="AI472" s="49"/>
      <c r="AJ472" s="49"/>
      <c r="AK472" s="49"/>
      <c r="AL472" s="49"/>
      <c r="AM472" s="49"/>
      <c r="AN472" s="49"/>
      <c r="AO472" s="49"/>
      <c r="AP472" s="49"/>
      <c r="AQ472" s="49"/>
      <c r="AR472" s="49"/>
    </row>
    <row r="473" spans="1:44" s="69" customFormat="1" ht="30" customHeight="1" thickBot="1">
      <c r="A473" s="451"/>
      <c r="B473" s="139"/>
      <c r="C473" s="452" t="s">
        <v>58</v>
      </c>
      <c r="D473" s="139"/>
      <c r="E473" s="61"/>
      <c r="F473" s="141" t="s">
        <v>54</v>
      </c>
      <c r="G473" s="453"/>
      <c r="H473" s="453"/>
      <c r="I473" s="141" t="s">
        <v>54</v>
      </c>
      <c r="J473" s="141" t="s">
        <v>54</v>
      </c>
      <c r="K473" s="161"/>
      <c r="L473" s="142">
        <f>SUM(L472:L472)</f>
        <v>0</v>
      </c>
      <c r="M473" s="142">
        <f t="shared" ref="M473" si="566">SUM(M472:M472)</f>
        <v>0</v>
      </c>
      <c r="N473" s="142">
        <f t="shared" ref="N473" si="567">SUM(N472:N472)</f>
        <v>0</v>
      </c>
      <c r="O473" s="142">
        <f t="shared" ref="O473" si="568">SUM(O472:O472)</f>
        <v>0</v>
      </c>
      <c r="P473" s="141" t="s">
        <v>54</v>
      </c>
      <c r="Q473" s="141" t="s">
        <v>54</v>
      </c>
      <c r="R473" s="141" t="s">
        <v>54</v>
      </c>
      <c r="S473" s="139"/>
      <c r="T473" s="454"/>
      <c r="U473" s="139"/>
      <c r="V473" s="433">
        <f t="shared" ref="V473" si="569">$AB$15-((N473*24))</f>
        <v>744</v>
      </c>
      <c r="W473" s="434">
        <v>131</v>
      </c>
      <c r="X473" s="100">
        <v>22.478000000000002</v>
      </c>
      <c r="Y473" s="435">
        <f t="shared" ref="Y473" si="570">W473*X473</f>
        <v>2944.6180000000004</v>
      </c>
      <c r="Z473" s="433">
        <f t="shared" ref="Z473" si="571">(Y473*(V473-L473*24))/V473</f>
        <v>2944.6180000000004</v>
      </c>
      <c r="AA473" s="436">
        <f t="shared" ref="AA473" si="572">(Z473/Y473)*100</f>
        <v>100</v>
      </c>
    </row>
    <row r="474" spans="1:44" s="69" customFormat="1" ht="33.75" customHeight="1">
      <c r="A474" s="589">
        <v>16</v>
      </c>
      <c r="B474" s="596" t="s">
        <v>360</v>
      </c>
      <c r="C474" s="588" t="s">
        <v>361</v>
      </c>
      <c r="D474" s="567">
        <v>234.59</v>
      </c>
      <c r="E474" s="581" t="s">
        <v>53</v>
      </c>
      <c r="F474" s="133" t="s">
        <v>54</v>
      </c>
      <c r="G474" s="427"/>
      <c r="H474" s="427"/>
      <c r="I474" s="133" t="s">
        <v>54</v>
      </c>
      <c r="J474" s="133" t="s">
        <v>54</v>
      </c>
      <c r="K474" s="83"/>
      <c r="L474" s="155">
        <f>IF(RIGHT(S474)="T",(+H474-G474),0)</f>
        <v>0</v>
      </c>
      <c r="M474" s="155">
        <f>IF(RIGHT(S474)="U",(+H474-G474),0)</f>
        <v>0</v>
      </c>
      <c r="N474" s="155">
        <f>IF(RIGHT(S474)="C",(+H474-G474),0)</f>
        <v>0</v>
      </c>
      <c r="O474" s="155">
        <f>IF(RIGHT(S474)="D",(+H474-G474),0)</f>
        <v>0</v>
      </c>
      <c r="P474" s="133" t="s">
        <v>54</v>
      </c>
      <c r="Q474" s="133" t="s">
        <v>54</v>
      </c>
      <c r="R474" s="133" t="s">
        <v>54</v>
      </c>
      <c r="S474" s="421"/>
      <c r="T474" s="753"/>
      <c r="U474" s="516"/>
      <c r="V474" s="257"/>
      <c r="W474" s="258"/>
      <c r="X474" s="258"/>
      <c r="Y474" s="258"/>
      <c r="Z474" s="258"/>
      <c r="AA474" s="259"/>
    </row>
    <row r="475" spans="1:44" s="69" customFormat="1" ht="30" customHeight="1" thickBot="1">
      <c r="A475" s="517"/>
      <c r="B475" s="266"/>
      <c r="C475" s="518" t="s">
        <v>58</v>
      </c>
      <c r="D475" s="266"/>
      <c r="E475" s="61"/>
      <c r="F475" s="141" t="s">
        <v>54</v>
      </c>
      <c r="G475" s="453"/>
      <c r="H475" s="453"/>
      <c r="I475" s="141" t="s">
        <v>54</v>
      </c>
      <c r="J475" s="141" t="s">
        <v>54</v>
      </c>
      <c r="K475" s="141" t="s">
        <v>54</v>
      </c>
      <c r="L475" s="142">
        <f>SUM(L474:L474)</f>
        <v>0</v>
      </c>
      <c r="M475" s="142">
        <f>SUM(M474:M474)</f>
        <v>0</v>
      </c>
      <c r="N475" s="142">
        <f>SUM(N474:N474)</f>
        <v>0</v>
      </c>
      <c r="O475" s="142">
        <f>SUM(O474:O474)</f>
        <v>0</v>
      </c>
      <c r="P475" s="141" t="s">
        <v>54</v>
      </c>
      <c r="Q475" s="141" t="s">
        <v>54</v>
      </c>
      <c r="R475" s="141" t="s">
        <v>54</v>
      </c>
      <c r="S475" s="266"/>
      <c r="T475" s="519"/>
      <c r="U475" s="266"/>
      <c r="V475" s="455">
        <f>$AB$15-((N475*24))</f>
        <v>744</v>
      </c>
      <c r="W475" s="456">
        <v>109</v>
      </c>
      <c r="X475" s="100">
        <v>234.59</v>
      </c>
      <c r="Y475" s="457">
        <f>W475*X475</f>
        <v>25570.31</v>
      </c>
      <c r="Z475" s="458">
        <f>(Y475*(V475-L475*24))/V475</f>
        <v>25570.31</v>
      </c>
      <c r="AA475" s="904">
        <f>(Z475/Y475)*100</f>
        <v>100</v>
      </c>
    </row>
    <row r="476" spans="1:44" s="69" customFormat="1" ht="30" customHeight="1">
      <c r="A476" s="1032">
        <v>17</v>
      </c>
      <c r="B476" s="1111" t="s">
        <v>362</v>
      </c>
      <c r="C476" s="1034" t="s">
        <v>363</v>
      </c>
      <c r="D476" s="999">
        <v>59.01</v>
      </c>
      <c r="E476" s="1001" t="s">
        <v>53</v>
      </c>
      <c r="F476" s="280" t="s">
        <v>54</v>
      </c>
      <c r="G476" s="427"/>
      <c r="H476" s="427"/>
      <c r="I476" s="280" t="s">
        <v>54</v>
      </c>
      <c r="J476" s="280" t="s">
        <v>54</v>
      </c>
      <c r="K476" s="280" t="s">
        <v>54</v>
      </c>
      <c r="L476" s="134">
        <f>IF(RIGHT(S476)="T",(+H476-G476),0)</f>
        <v>0</v>
      </c>
      <c r="M476" s="134">
        <f>IF(RIGHT(S476)="U",(+H476-G476),0)</f>
        <v>0</v>
      </c>
      <c r="N476" s="134">
        <f>IF(RIGHT(S476)="C",(+H476-G476),0)</f>
        <v>0</v>
      </c>
      <c r="O476" s="134">
        <f>IF(RIGHT(S476)="D",(+H476-G476),0)</f>
        <v>0</v>
      </c>
      <c r="P476" s="280" t="s">
        <v>54</v>
      </c>
      <c r="Q476" s="280" t="s">
        <v>54</v>
      </c>
      <c r="R476" s="280" t="s">
        <v>54</v>
      </c>
      <c r="S476" s="421"/>
      <c r="T476" s="753"/>
      <c r="U476" s="547"/>
      <c r="V476" s="257"/>
      <c r="W476" s="258"/>
      <c r="X476" s="258"/>
      <c r="Y476" s="258"/>
      <c r="Z476" s="258"/>
      <c r="AA476" s="259"/>
    </row>
    <row r="477" spans="1:44" s="69" customFormat="1" ht="30" customHeight="1">
      <c r="A477" s="1033"/>
      <c r="B477" s="1112"/>
      <c r="C477" s="1035"/>
      <c r="D477" s="1017"/>
      <c r="E477" s="1006"/>
      <c r="F477" s="159" t="s">
        <v>54</v>
      </c>
      <c r="G477" s="711"/>
      <c r="H477" s="711"/>
      <c r="I477" s="159" t="s">
        <v>54</v>
      </c>
      <c r="J477" s="159" t="s">
        <v>54</v>
      </c>
      <c r="K477" s="159" t="s">
        <v>54</v>
      </c>
      <c r="L477" s="137">
        <f t="shared" ref="L477:L478" si="573">IF(RIGHT(S477)="T",(+H477-G477),0)</f>
        <v>0</v>
      </c>
      <c r="M477" s="137">
        <f t="shared" ref="M477:M478" si="574">IF(RIGHT(S477)="U",(+H477-G477),0)</f>
        <v>0</v>
      </c>
      <c r="N477" s="137">
        <f t="shared" ref="N477:N478" si="575">IF(RIGHT(S477)="C",(+H477-G477),0)</f>
        <v>0</v>
      </c>
      <c r="O477" s="137">
        <f t="shared" ref="O477:O478" si="576">IF(RIGHT(S477)="D",(+H477-G477),0)</f>
        <v>0</v>
      </c>
      <c r="P477" s="159" t="s">
        <v>54</v>
      </c>
      <c r="Q477" s="159" t="s">
        <v>54</v>
      </c>
      <c r="R477" s="159" t="s">
        <v>54</v>
      </c>
      <c r="S477" s="708"/>
      <c r="T477" s="766"/>
      <c r="U477" s="160"/>
      <c r="V477" s="902"/>
      <c r="W477" s="255"/>
      <c r="X477" s="255"/>
      <c r="Y477" s="255"/>
      <c r="Z477" s="255"/>
      <c r="AA477" s="903"/>
    </row>
    <row r="478" spans="1:44" s="69" customFormat="1" ht="30" customHeight="1">
      <c r="A478" s="1114"/>
      <c r="B478" s="1113"/>
      <c r="C478" s="1110"/>
      <c r="D478" s="1000"/>
      <c r="E478" s="1002"/>
      <c r="F478" s="550" t="s">
        <v>54</v>
      </c>
      <c r="G478" s="427"/>
      <c r="H478" s="427"/>
      <c r="I478" s="550" t="s">
        <v>54</v>
      </c>
      <c r="J478" s="550" t="s">
        <v>54</v>
      </c>
      <c r="K478" s="550" t="s">
        <v>54</v>
      </c>
      <c r="L478" s="343">
        <f t="shared" si="573"/>
        <v>0</v>
      </c>
      <c r="M478" s="343">
        <f t="shared" si="574"/>
        <v>0</v>
      </c>
      <c r="N478" s="343">
        <f t="shared" si="575"/>
        <v>0</v>
      </c>
      <c r="O478" s="343">
        <f t="shared" si="576"/>
        <v>0</v>
      </c>
      <c r="P478" s="550" t="s">
        <v>54</v>
      </c>
      <c r="Q478" s="550" t="s">
        <v>54</v>
      </c>
      <c r="R478" s="550" t="s">
        <v>54</v>
      </c>
      <c r="S478" s="421"/>
      <c r="T478" s="753"/>
      <c r="U478" s="712"/>
      <c r="V478" s="254"/>
      <c r="W478" s="255"/>
      <c r="X478" s="255"/>
      <c r="Y478" s="255"/>
      <c r="Z478" s="255"/>
      <c r="AA478" s="256"/>
    </row>
    <row r="479" spans="1:44" s="69" customFormat="1" ht="30" customHeight="1" thickBot="1">
      <c r="A479" s="451"/>
      <c r="B479" s="139"/>
      <c r="C479" s="452" t="s">
        <v>58</v>
      </c>
      <c r="D479" s="139"/>
      <c r="E479" s="61"/>
      <c r="F479" s="141" t="s">
        <v>54</v>
      </c>
      <c r="G479" s="453"/>
      <c r="H479" s="453"/>
      <c r="I479" s="141" t="s">
        <v>54</v>
      </c>
      <c r="J479" s="141" t="s">
        <v>54</v>
      </c>
      <c r="K479" s="161"/>
      <c r="L479" s="142">
        <f>SUM(L476:L478)</f>
        <v>0</v>
      </c>
      <c r="M479" s="142">
        <f t="shared" ref="M479:O479" si="577">SUM(M476:M478)</f>
        <v>0</v>
      </c>
      <c r="N479" s="142">
        <f t="shared" si="577"/>
        <v>0</v>
      </c>
      <c r="O479" s="142">
        <f t="shared" si="577"/>
        <v>0</v>
      </c>
      <c r="P479" s="141" t="s">
        <v>54</v>
      </c>
      <c r="Q479" s="141" t="s">
        <v>54</v>
      </c>
      <c r="R479" s="141" t="s">
        <v>54</v>
      </c>
      <c r="S479" s="139"/>
      <c r="T479" s="454"/>
      <c r="U479" s="139"/>
      <c r="V479" s="455">
        <f>$AB$15-((N479*24))</f>
        <v>744</v>
      </c>
      <c r="W479" s="456">
        <v>156</v>
      </c>
      <c r="X479" s="100">
        <v>59.01</v>
      </c>
      <c r="Y479" s="457">
        <f>W479*X479</f>
        <v>9205.56</v>
      </c>
      <c r="Z479" s="458">
        <f>(Y479*(V479-L479*24))/V479</f>
        <v>9205.56</v>
      </c>
      <c r="AA479" s="904">
        <f>(Z479/Y479)*100</f>
        <v>100</v>
      </c>
    </row>
    <row r="480" spans="1:44" s="59" customFormat="1" ht="30" customHeight="1">
      <c r="A480" s="725">
        <v>18</v>
      </c>
      <c r="B480" s="723" t="s">
        <v>342</v>
      </c>
      <c r="C480" s="724" t="s">
        <v>364</v>
      </c>
      <c r="D480" s="717">
        <v>5.2839999999999998</v>
      </c>
      <c r="E480" s="719" t="s">
        <v>53</v>
      </c>
      <c r="F480" s="71" t="s">
        <v>54</v>
      </c>
      <c r="G480" s="427">
        <v>42229.535416666666</v>
      </c>
      <c r="H480" s="427">
        <v>42229.691666666666</v>
      </c>
      <c r="I480" s="71" t="s">
        <v>54</v>
      </c>
      <c r="J480" s="71" t="s">
        <v>54</v>
      </c>
      <c r="K480" s="83"/>
      <c r="L480" s="84">
        <f>IF(RIGHT(S480)="T",(+H480-G480),0)</f>
        <v>0</v>
      </c>
      <c r="M480" s="84">
        <f>IF(RIGHT(S480)="U",(+H480-G480),0)</f>
        <v>0</v>
      </c>
      <c r="N480" s="84">
        <f>IF(RIGHT(S480)="C",(+H480-G480),0)</f>
        <v>0</v>
      </c>
      <c r="O480" s="84">
        <f>IF(RIGHT(S480)="D",(+H480-G480),0)</f>
        <v>0.15625</v>
      </c>
      <c r="P480" s="71" t="s">
        <v>54</v>
      </c>
      <c r="Q480" s="71" t="s">
        <v>54</v>
      </c>
      <c r="R480" s="71" t="s">
        <v>54</v>
      </c>
      <c r="S480" s="421" t="s">
        <v>73</v>
      </c>
      <c r="T480" s="805" t="s">
        <v>950</v>
      </c>
      <c r="U480" s="73"/>
      <c r="V480" s="85"/>
      <c r="W480" s="86"/>
      <c r="X480" s="86"/>
      <c r="Y480" s="86"/>
      <c r="Z480" s="86"/>
      <c r="AA480" s="87"/>
    </row>
    <row r="481" spans="1:44" s="69" customFormat="1" ht="30" customHeight="1" thickBot="1">
      <c r="A481" s="520"/>
      <c r="B481" s="267"/>
      <c r="C481" s="521" t="s">
        <v>58</v>
      </c>
      <c r="D481" s="267"/>
      <c r="E481" s="61"/>
      <c r="F481" s="62" t="s">
        <v>54</v>
      </c>
      <c r="G481" s="431"/>
      <c r="H481" s="431"/>
      <c r="I481" s="62" t="s">
        <v>54</v>
      </c>
      <c r="J481" s="62" t="s">
        <v>54</v>
      </c>
      <c r="K481" s="62" t="s">
        <v>54</v>
      </c>
      <c r="L481" s="63">
        <f>SUM(L480:L480)</f>
        <v>0</v>
      </c>
      <c r="M481" s="63">
        <f>SUM(M480:M480)</f>
        <v>0</v>
      </c>
      <c r="N481" s="63">
        <f>SUM(N480:N480)</f>
        <v>0</v>
      </c>
      <c r="O481" s="63">
        <f>SUM(O480:O480)</f>
        <v>0.15625</v>
      </c>
      <c r="P481" s="62" t="s">
        <v>54</v>
      </c>
      <c r="Q481" s="62" t="s">
        <v>54</v>
      </c>
      <c r="R481" s="62" t="s">
        <v>54</v>
      </c>
      <c r="S481" s="522"/>
      <c r="T481" s="523"/>
      <c r="U481" s="267"/>
      <c r="V481" s="433">
        <f>$AB$15-((N481*24))</f>
        <v>744</v>
      </c>
      <c r="W481" s="434">
        <v>131</v>
      </c>
      <c r="X481" s="100">
        <v>5.2839999999999998</v>
      </c>
      <c r="Y481" s="435">
        <f>W481*X481</f>
        <v>692.20399999999995</v>
      </c>
      <c r="Z481" s="433">
        <f>(Y481*(V481-L481*24))/V481</f>
        <v>692.20399999999995</v>
      </c>
      <c r="AA481" s="436">
        <f>(Z481/Y481)*100</f>
        <v>100</v>
      </c>
      <c r="AB481" s="59"/>
    </row>
    <row r="482" spans="1:44" s="59" customFormat="1" ht="30" customHeight="1">
      <c r="A482" s="597">
        <v>19</v>
      </c>
      <c r="B482" s="602" t="s">
        <v>365</v>
      </c>
      <c r="C482" s="603" t="s">
        <v>366</v>
      </c>
      <c r="D482" s="604">
        <v>5.2839999999999998</v>
      </c>
      <c r="E482" s="70" t="s">
        <v>53</v>
      </c>
      <c r="F482" s="71" t="s">
        <v>54</v>
      </c>
      <c r="G482" s="178"/>
      <c r="H482" s="178"/>
      <c r="I482" s="71" t="s">
        <v>54</v>
      </c>
      <c r="J482" s="71" t="s">
        <v>54</v>
      </c>
      <c r="K482" s="524"/>
      <c r="L482" s="72">
        <f>IF(RIGHT(S482)="T",(+H482-G482),0)</f>
        <v>0</v>
      </c>
      <c r="M482" s="72">
        <f>IF(RIGHT(S482)="U",(+H482-G482),0)</f>
        <v>0</v>
      </c>
      <c r="N482" s="72">
        <f>IF(RIGHT(S482)="C",(+H482-G482),0)</f>
        <v>0</v>
      </c>
      <c r="O482" s="72">
        <f>IF(RIGHT(S482)="D",(+H482-G482),0)</f>
        <v>0</v>
      </c>
      <c r="P482" s="71" t="s">
        <v>54</v>
      </c>
      <c r="Q482" s="71" t="s">
        <v>54</v>
      </c>
      <c r="R482" s="71" t="s">
        <v>54</v>
      </c>
      <c r="S482" s="179"/>
      <c r="T482" s="403"/>
      <c r="U482" s="73"/>
      <c r="V482" s="85"/>
      <c r="W482" s="86"/>
      <c r="X482" s="86"/>
      <c r="Y482" s="86"/>
      <c r="Z482" s="86"/>
      <c r="AA482" s="87"/>
    </row>
    <row r="483" spans="1:44" s="69" customFormat="1" ht="30" customHeight="1" thickBot="1">
      <c r="A483" s="520"/>
      <c r="B483" s="267"/>
      <c r="C483" s="521" t="s">
        <v>58</v>
      </c>
      <c r="D483" s="267"/>
      <c r="E483" s="61"/>
      <c r="F483" s="62" t="s">
        <v>54</v>
      </c>
      <c r="G483" s="431"/>
      <c r="H483" s="431"/>
      <c r="I483" s="62" t="s">
        <v>54</v>
      </c>
      <c r="J483" s="62" t="s">
        <v>54</v>
      </c>
      <c r="K483" s="62" t="s">
        <v>54</v>
      </c>
      <c r="L483" s="63">
        <f>SUM(L482:L482)</f>
        <v>0</v>
      </c>
      <c r="M483" s="63">
        <f>SUM(M482:M482)</f>
        <v>0</v>
      </c>
      <c r="N483" s="63">
        <f>SUM(N482:N482)</f>
        <v>0</v>
      </c>
      <c r="O483" s="63">
        <f>SUM(O482:O482)</f>
        <v>0</v>
      </c>
      <c r="P483" s="62" t="s">
        <v>54</v>
      </c>
      <c r="Q483" s="62" t="s">
        <v>54</v>
      </c>
      <c r="R483" s="62" t="s">
        <v>54</v>
      </c>
      <c r="S483" s="522"/>
      <c r="T483" s="523"/>
      <c r="U483" s="267"/>
      <c r="V483" s="433">
        <f>$AB$15-((N483*24))</f>
        <v>744</v>
      </c>
      <c r="W483" s="434">
        <v>131</v>
      </c>
      <c r="X483" s="100">
        <v>5.2839999999999998</v>
      </c>
      <c r="Y483" s="435">
        <f>W483*X483</f>
        <v>692.20399999999995</v>
      </c>
      <c r="Z483" s="433">
        <f>(Y483*(V483-L483*24))/V483</f>
        <v>692.20399999999995</v>
      </c>
      <c r="AA483" s="436">
        <f>(Z483/Y483)*100</f>
        <v>100</v>
      </c>
      <c r="AB483" s="59"/>
    </row>
    <row r="484" spans="1:44" ht="30" customHeight="1">
      <c r="A484" s="733">
        <v>20</v>
      </c>
      <c r="B484" s="715" t="s">
        <v>367</v>
      </c>
      <c r="C484" s="741" t="s">
        <v>368</v>
      </c>
      <c r="D484" s="734">
        <v>6.17</v>
      </c>
      <c r="E484" s="719" t="s">
        <v>53</v>
      </c>
      <c r="F484" s="133" t="s">
        <v>54</v>
      </c>
      <c r="G484" s="427"/>
      <c r="H484" s="427"/>
      <c r="I484" s="252"/>
      <c r="J484" s="252"/>
      <c r="K484" s="252"/>
      <c r="L484" s="134">
        <f>IF(RIGHT(S484)="T",(+H484-G484),0)</f>
        <v>0</v>
      </c>
      <c r="M484" s="134">
        <f>IF(RIGHT(S484)="U",(+H484-G484),0)</f>
        <v>0</v>
      </c>
      <c r="N484" s="134">
        <f>IF(RIGHT(S484)="C",(+H484-G484),0)</f>
        <v>0</v>
      </c>
      <c r="O484" s="134">
        <f>IF(RIGHT(S484)="D",(+H484-G484),0)</f>
        <v>0</v>
      </c>
      <c r="P484" s="94"/>
      <c r="Q484" s="94"/>
      <c r="R484" s="94"/>
      <c r="S484" s="421"/>
      <c r="T484" s="753"/>
      <c r="U484" s="94"/>
      <c r="V484" s="257"/>
      <c r="W484" s="213"/>
      <c r="X484" s="213"/>
      <c r="Y484" s="213"/>
      <c r="Z484" s="213"/>
      <c r="AA484" s="214"/>
      <c r="AB484" s="2"/>
      <c r="AC484" s="2"/>
      <c r="AD484" s="2"/>
      <c r="AE484" s="2"/>
      <c r="AF484" s="265"/>
      <c r="AG484" s="265"/>
      <c r="AH484" s="265"/>
      <c r="AI484" s="265"/>
      <c r="AJ484" s="265"/>
      <c r="AK484" s="265"/>
      <c r="AL484" s="265"/>
      <c r="AM484" s="265"/>
      <c r="AN484" s="265"/>
      <c r="AO484" s="265"/>
      <c r="AP484" s="265"/>
      <c r="AQ484" s="265"/>
      <c r="AR484" s="265"/>
    </row>
    <row r="485" spans="1:44" s="69" customFormat="1" ht="30" customHeight="1" thickBot="1">
      <c r="A485" s="451"/>
      <c r="B485" s="139"/>
      <c r="C485" s="452" t="s">
        <v>58</v>
      </c>
      <c r="D485" s="139"/>
      <c r="E485" s="61"/>
      <c r="F485" s="141" t="s">
        <v>54</v>
      </c>
      <c r="G485" s="453"/>
      <c r="H485" s="453"/>
      <c r="I485" s="141" t="s">
        <v>54</v>
      </c>
      <c r="J485" s="141" t="s">
        <v>54</v>
      </c>
      <c r="K485" s="161"/>
      <c r="L485" s="142">
        <f>SUM(L484:L484)</f>
        <v>0</v>
      </c>
      <c r="M485" s="142">
        <f>SUM(M484:M484)</f>
        <v>0</v>
      </c>
      <c r="N485" s="142">
        <f>SUM(N484:N484)</f>
        <v>0</v>
      </c>
      <c r="O485" s="142">
        <f>SUM(O484:O484)</f>
        <v>0</v>
      </c>
      <c r="P485" s="141" t="s">
        <v>54</v>
      </c>
      <c r="Q485" s="141" t="s">
        <v>54</v>
      </c>
      <c r="R485" s="141" t="s">
        <v>54</v>
      </c>
      <c r="S485" s="139"/>
      <c r="T485" s="454"/>
      <c r="U485" s="139"/>
      <c r="V485" s="455">
        <f>$AB$15-((N485*24))</f>
        <v>744</v>
      </c>
      <c r="W485" s="456">
        <v>131</v>
      </c>
      <c r="X485" s="100">
        <v>6.17</v>
      </c>
      <c r="Y485" s="457">
        <f>W485*X485</f>
        <v>808.27</v>
      </c>
      <c r="Z485" s="458">
        <f>(Y485*(V485-L485*24))/V485</f>
        <v>808.27</v>
      </c>
      <c r="AA485" s="459">
        <f>(Z485/Y485)*100</f>
        <v>100</v>
      </c>
    </row>
    <row r="486" spans="1:44" ht="30" customHeight="1">
      <c r="A486" s="733">
        <v>21</v>
      </c>
      <c r="B486" s="735" t="s">
        <v>369</v>
      </c>
      <c r="C486" s="741" t="s">
        <v>370</v>
      </c>
      <c r="D486" s="717">
        <v>6.17</v>
      </c>
      <c r="E486" s="719" t="s">
        <v>53</v>
      </c>
      <c r="F486" s="133" t="s">
        <v>54</v>
      </c>
      <c r="G486" s="427"/>
      <c r="H486" s="427"/>
      <c r="I486" s="252"/>
      <c r="J486" s="252"/>
      <c r="K486" s="252"/>
      <c r="L486" s="134">
        <f>IF(RIGHT(S486)="T",(+H486-G486),0)</f>
        <v>0</v>
      </c>
      <c r="M486" s="134">
        <f>IF(RIGHT(S486)="U",(+H486-G486),0)</f>
        <v>0</v>
      </c>
      <c r="N486" s="134">
        <f>IF(RIGHT(S486)="C",(+H486-G486),0)</f>
        <v>0</v>
      </c>
      <c r="O486" s="134">
        <f>IF(RIGHT(S486)="D",(+H486-G486),0)</f>
        <v>0</v>
      </c>
      <c r="P486" s="94"/>
      <c r="Q486" s="94"/>
      <c r="R486" s="94"/>
      <c r="S486" s="421"/>
      <c r="T486" s="753"/>
      <c r="U486" s="94"/>
      <c r="V486" s="257"/>
      <c r="W486" s="258"/>
      <c r="X486" s="258"/>
      <c r="Y486" s="258"/>
      <c r="Z486" s="258"/>
      <c r="AA486" s="259"/>
      <c r="AB486" s="2"/>
      <c r="AC486" s="2"/>
      <c r="AD486" s="2"/>
      <c r="AE486" s="2"/>
      <c r="AF486" s="265"/>
      <c r="AG486" s="265"/>
      <c r="AH486" s="265"/>
      <c r="AI486" s="265"/>
      <c r="AJ486" s="265"/>
      <c r="AK486" s="265"/>
      <c r="AL486" s="265"/>
      <c r="AM486" s="265"/>
      <c r="AN486" s="265"/>
      <c r="AO486" s="265"/>
      <c r="AP486" s="265"/>
      <c r="AQ486" s="265"/>
      <c r="AR486" s="265"/>
    </row>
    <row r="487" spans="1:44" s="69" customFormat="1" ht="30" customHeight="1" thickBot="1">
      <c r="A487" s="451"/>
      <c r="B487" s="139"/>
      <c r="C487" s="452" t="s">
        <v>58</v>
      </c>
      <c r="D487" s="139"/>
      <c r="E487" s="61"/>
      <c r="F487" s="141" t="s">
        <v>54</v>
      </c>
      <c r="G487" s="801"/>
      <c r="H487" s="801"/>
      <c r="I487" s="141" t="s">
        <v>54</v>
      </c>
      <c r="J487" s="141" t="s">
        <v>54</v>
      </c>
      <c r="K487" s="161"/>
      <c r="L487" s="142">
        <f>SUM(L486:L486)</f>
        <v>0</v>
      </c>
      <c r="M487" s="142">
        <f>SUM(M486:M486)</f>
        <v>0</v>
      </c>
      <c r="N487" s="142">
        <f>SUM(N486:N486)</f>
        <v>0</v>
      </c>
      <c r="O487" s="142">
        <f>SUM(O486:O486)</f>
        <v>0</v>
      </c>
      <c r="P487" s="141" t="s">
        <v>54</v>
      </c>
      <c r="Q487" s="141" t="s">
        <v>54</v>
      </c>
      <c r="R487" s="141" t="s">
        <v>54</v>
      </c>
      <c r="S487" s="787"/>
      <c r="T487" s="788"/>
      <c r="U487" s="139"/>
      <c r="V487" s="455">
        <f>$AB$15-((N487*24))</f>
        <v>744</v>
      </c>
      <c r="W487" s="456">
        <v>131</v>
      </c>
      <c r="X487" s="100">
        <v>6.17</v>
      </c>
      <c r="Y487" s="457">
        <f>W487*X487</f>
        <v>808.27</v>
      </c>
      <c r="Z487" s="458">
        <f>(Y487*(V487-L487*24))/V487</f>
        <v>808.27</v>
      </c>
      <c r="AA487" s="459">
        <f>(Z487/Y487)*100</f>
        <v>100</v>
      </c>
    </row>
    <row r="488" spans="1:44" ht="30" customHeight="1" thickBot="1">
      <c r="A488" s="991">
        <v>22</v>
      </c>
      <c r="B488" s="1118" t="s">
        <v>371</v>
      </c>
      <c r="C488" s="1116" t="s">
        <v>372</v>
      </c>
      <c r="D488" s="999">
        <v>15.69</v>
      </c>
      <c r="E488" s="1001" t="s">
        <v>53</v>
      </c>
      <c r="F488" s="133" t="s">
        <v>54</v>
      </c>
      <c r="G488" s="427">
        <v>42222.409722222219</v>
      </c>
      <c r="H488" s="427">
        <v>42222.67291666667</v>
      </c>
      <c r="I488" s="970"/>
      <c r="J488" s="970"/>
      <c r="K488" s="970"/>
      <c r="L488" s="155">
        <f>IF(RIGHT(S488)="T",(+H488-G488),0)</f>
        <v>0</v>
      </c>
      <c r="M488" s="155">
        <f>IF(RIGHT(S488)="U",(+H488-G488),0)</f>
        <v>0</v>
      </c>
      <c r="N488" s="155">
        <f>IF(RIGHT(S488)="C",(+H488-G488),0)</f>
        <v>0</v>
      </c>
      <c r="O488" s="155">
        <f>IF(RIGHT(S488)="D",(+H488-G488),0)</f>
        <v>0.26319444445107365</v>
      </c>
      <c r="P488" s="94"/>
      <c r="Q488" s="94"/>
      <c r="R488" s="94"/>
      <c r="S488" s="421" t="s">
        <v>73</v>
      </c>
      <c r="T488" s="805" t="s">
        <v>951</v>
      </c>
      <c r="U488" s="94"/>
      <c r="V488" s="165"/>
      <c r="W488" s="166"/>
      <c r="X488" s="166"/>
      <c r="Y488" s="166"/>
      <c r="Z488" s="166"/>
      <c r="AA488" s="167"/>
      <c r="AB488" s="2"/>
      <c r="AC488" s="2"/>
      <c r="AD488" s="2"/>
      <c r="AE488" s="2"/>
      <c r="AF488" s="265"/>
      <c r="AG488" s="265"/>
      <c r="AH488" s="265"/>
      <c r="AI488" s="265"/>
      <c r="AJ488" s="265"/>
      <c r="AK488" s="265"/>
      <c r="AL488" s="265"/>
      <c r="AM488" s="265"/>
      <c r="AN488" s="265"/>
      <c r="AO488" s="265"/>
      <c r="AP488" s="265"/>
      <c r="AQ488" s="265"/>
      <c r="AR488" s="265"/>
    </row>
    <row r="489" spans="1:44" ht="29.25" customHeight="1">
      <c r="A489" s="1025"/>
      <c r="B489" s="1119"/>
      <c r="C489" s="1117"/>
      <c r="D489" s="1000"/>
      <c r="E489" s="1002"/>
      <c r="F489" s="136"/>
      <c r="G489" s="427">
        <v>42227.454861111109</v>
      </c>
      <c r="H489" s="427">
        <v>42227.729166666664</v>
      </c>
      <c r="I489" s="970"/>
      <c r="J489" s="970"/>
      <c r="K489" s="970"/>
      <c r="L489" s="155">
        <f>IF(RIGHT(S489)="T",(+H489-G489),0)</f>
        <v>0</v>
      </c>
      <c r="M489" s="155">
        <f>IF(RIGHT(S489)="U",(+H489-G489),0)</f>
        <v>0</v>
      </c>
      <c r="N489" s="155">
        <f>IF(RIGHT(S489)="C",(+H489-G489),0)</f>
        <v>0</v>
      </c>
      <c r="O489" s="155">
        <f>IF(RIGHT(S489)="D",(+H489-G489),0)</f>
        <v>0.27430555555474712</v>
      </c>
      <c r="P489" s="94"/>
      <c r="Q489" s="94"/>
      <c r="R489" s="94"/>
      <c r="S489" s="421" t="s">
        <v>73</v>
      </c>
      <c r="T489" s="805" t="s">
        <v>952</v>
      </c>
      <c r="U489" s="94"/>
      <c r="V489" s="165"/>
      <c r="W489" s="166"/>
      <c r="X489" s="166"/>
      <c r="Y489" s="166"/>
      <c r="Z489" s="166"/>
      <c r="AA489" s="167"/>
      <c r="AB489" s="2"/>
      <c r="AC489" s="2"/>
      <c r="AD489" s="2"/>
      <c r="AE489" s="2"/>
      <c r="AF489" s="265"/>
      <c r="AG489" s="265"/>
      <c r="AH489" s="265"/>
      <c r="AI489" s="265"/>
      <c r="AJ489" s="265"/>
      <c r="AK489" s="265"/>
      <c r="AL489" s="265"/>
      <c r="AM489" s="265"/>
      <c r="AN489" s="265"/>
      <c r="AO489" s="265"/>
      <c r="AP489" s="265"/>
      <c r="AQ489" s="265"/>
      <c r="AR489" s="265"/>
    </row>
    <row r="490" spans="1:44" s="69" customFormat="1" ht="30" customHeight="1" thickBot="1">
      <c r="A490" s="451"/>
      <c r="B490" s="139"/>
      <c r="C490" s="452" t="s">
        <v>58</v>
      </c>
      <c r="D490" s="139"/>
      <c r="E490" s="61"/>
      <c r="F490" s="141" t="s">
        <v>54</v>
      </c>
      <c r="G490" s="801"/>
      <c r="H490" s="801"/>
      <c r="I490" s="141" t="s">
        <v>54</v>
      </c>
      <c r="J490" s="141" t="s">
        <v>54</v>
      </c>
      <c r="K490" s="161"/>
      <c r="L490" s="142">
        <f>SUM(L488:L489)</f>
        <v>0</v>
      </c>
      <c r="M490" s="142">
        <f>SUM(M488:M489)</f>
        <v>0</v>
      </c>
      <c r="N490" s="142">
        <f>SUM(N488:N489)</f>
        <v>0</v>
      </c>
      <c r="O490" s="142">
        <f>SUM(O488:O489)</f>
        <v>0.53750000000582077</v>
      </c>
      <c r="P490" s="141" t="s">
        <v>54</v>
      </c>
      <c r="Q490" s="141" t="s">
        <v>54</v>
      </c>
      <c r="R490" s="141" t="s">
        <v>54</v>
      </c>
      <c r="S490" s="787"/>
      <c r="T490" s="788"/>
      <c r="U490" s="139"/>
      <c r="V490" s="455">
        <f>$AB$15-((N490*24))</f>
        <v>744</v>
      </c>
      <c r="W490" s="456">
        <v>131</v>
      </c>
      <c r="X490" s="100">
        <v>15.69</v>
      </c>
      <c r="Y490" s="457">
        <f>W490*X490</f>
        <v>2055.39</v>
      </c>
      <c r="Z490" s="458">
        <f>(Y490*(V490-L490*24))/V490</f>
        <v>2055.39</v>
      </c>
      <c r="AA490" s="459">
        <f>(Z490/Y490)*100</f>
        <v>100</v>
      </c>
    </row>
    <row r="491" spans="1:44" s="51" customFormat="1" ht="33.75" customHeight="1" thickBot="1">
      <c r="A491" s="997">
        <v>23</v>
      </c>
      <c r="B491" s="989" t="s">
        <v>373</v>
      </c>
      <c r="C491" s="987" t="s">
        <v>374</v>
      </c>
      <c r="D491" s="999">
        <v>15.69</v>
      </c>
      <c r="E491" s="1001" t="s">
        <v>53</v>
      </c>
      <c r="F491" s="71" t="s">
        <v>54</v>
      </c>
      <c r="G491" s="880">
        <v>42240.490277777775</v>
      </c>
      <c r="H491" s="881">
        <v>42240.716666666667</v>
      </c>
      <c r="I491" s="269" t="s">
        <v>54</v>
      </c>
      <c r="J491" s="269" t="s">
        <v>54</v>
      </c>
      <c r="K491" s="269"/>
      <c r="L491" s="270">
        <f>IF(RIGHT(S491)="T",(+H491-G491),0)</f>
        <v>0</v>
      </c>
      <c r="M491" s="94">
        <f>IF(RIGHT(S491)="U",(+H491-G491),0)</f>
        <v>0</v>
      </c>
      <c r="N491" s="94">
        <f>IF(RIGHT(S491)="C",(+H491-G491),0)</f>
        <v>0</v>
      </c>
      <c r="O491" s="94">
        <f>IF(RIGHT(S491)="D",(+H491-G491),0)</f>
        <v>0.22638888889196096</v>
      </c>
      <c r="P491" s="94" t="s">
        <v>54</v>
      </c>
      <c r="Q491" s="94" t="s">
        <v>54</v>
      </c>
      <c r="R491" s="94" t="s">
        <v>54</v>
      </c>
      <c r="S491" s="421" t="s">
        <v>145</v>
      </c>
      <c r="T491" s="805" t="s">
        <v>953</v>
      </c>
      <c r="U491" s="94"/>
      <c r="V491" s="96"/>
      <c r="W491" s="97"/>
      <c r="X491" s="97"/>
      <c r="Y491" s="97"/>
      <c r="Z491" s="97"/>
      <c r="AA491" s="98"/>
      <c r="AB491" s="50"/>
      <c r="AC491" s="50"/>
      <c r="AD491" s="50"/>
      <c r="AE491" s="50"/>
      <c r="AF491" s="49"/>
      <c r="AG491" s="49"/>
      <c r="AH491" s="49"/>
      <c r="AI491" s="49"/>
      <c r="AJ491" s="49"/>
      <c r="AK491" s="49"/>
      <c r="AL491" s="49"/>
      <c r="AM491" s="49"/>
      <c r="AN491" s="49"/>
      <c r="AO491" s="49"/>
      <c r="AP491" s="49"/>
      <c r="AQ491" s="49"/>
      <c r="AR491" s="49"/>
    </row>
    <row r="492" spans="1:44" s="51" customFormat="1" ht="27" customHeight="1">
      <c r="A492" s="998"/>
      <c r="B492" s="996"/>
      <c r="C492" s="995"/>
      <c r="D492" s="1000"/>
      <c r="E492" s="1002"/>
      <c r="F492" s="88"/>
      <c r="G492" s="711"/>
      <c r="H492" s="711"/>
      <c r="I492" s="269" t="s">
        <v>54</v>
      </c>
      <c r="J492" s="269" t="s">
        <v>54</v>
      </c>
      <c r="K492" s="269"/>
      <c r="L492" s="270">
        <f t="shared" ref="L492" si="578">IF(RIGHT(S492)="T",(+H492-G492),0)</f>
        <v>0</v>
      </c>
      <c r="M492" s="94">
        <f t="shared" ref="M492" si="579">IF(RIGHT(S492)="U",(+H492-G492),0)</f>
        <v>0</v>
      </c>
      <c r="N492" s="94">
        <f t="shared" ref="N492" si="580">IF(RIGHT(S492)="C",(+H492-G492),0)</f>
        <v>0</v>
      </c>
      <c r="O492" s="94">
        <f t="shared" ref="O492" si="581">IF(RIGHT(S492)="D",(+H492-G492),0)</f>
        <v>0</v>
      </c>
      <c r="P492" s="94" t="s">
        <v>54</v>
      </c>
      <c r="Q492" s="94" t="s">
        <v>54</v>
      </c>
      <c r="R492" s="94" t="s">
        <v>54</v>
      </c>
      <c r="S492" s="708"/>
      <c r="T492" s="766"/>
      <c r="U492" s="94"/>
      <c r="V492" s="96"/>
      <c r="W492" s="97"/>
      <c r="X492" s="97"/>
      <c r="Y492" s="97"/>
      <c r="Z492" s="97"/>
      <c r="AA492" s="98"/>
      <c r="AB492" s="50"/>
      <c r="AC492" s="50"/>
      <c r="AD492" s="50"/>
      <c r="AE492" s="50"/>
      <c r="AF492" s="49"/>
      <c r="AG492" s="49"/>
      <c r="AH492" s="49"/>
      <c r="AI492" s="49"/>
      <c r="AJ492" s="49"/>
      <c r="AK492" s="49"/>
      <c r="AL492" s="49"/>
      <c r="AM492" s="49"/>
      <c r="AN492" s="49"/>
      <c r="AO492" s="49"/>
      <c r="AP492" s="49"/>
      <c r="AQ492" s="49"/>
      <c r="AR492" s="49"/>
    </row>
    <row r="493" spans="1:44" s="51" customFormat="1" ht="30" customHeight="1" thickBot="1">
      <c r="A493" s="525"/>
      <c r="B493" s="239"/>
      <c r="C493" s="802" t="s">
        <v>58</v>
      </c>
      <c r="D493" s="100"/>
      <c r="E493" s="61"/>
      <c r="F493" s="272" t="s">
        <v>54</v>
      </c>
      <c r="G493" s="526"/>
      <c r="H493" s="526"/>
      <c r="I493" s="271" t="s">
        <v>54</v>
      </c>
      <c r="J493" s="271" t="s">
        <v>54</v>
      </c>
      <c r="K493" s="271"/>
      <c r="L493" s="803">
        <f>SUM(L491:L492)</f>
        <v>0</v>
      </c>
      <c r="M493" s="804">
        <f>SUM(M491:M492)</f>
        <v>0</v>
      </c>
      <c r="N493" s="804">
        <f>SUM(N491:N492)</f>
        <v>0</v>
      </c>
      <c r="O493" s="804">
        <f>SUM(O491:O492)</f>
        <v>0.22638888889196096</v>
      </c>
      <c r="P493" s="241" t="s">
        <v>54</v>
      </c>
      <c r="Q493" s="241" t="s">
        <v>54</v>
      </c>
      <c r="R493" s="241" t="s">
        <v>54</v>
      </c>
      <c r="S493" s="241"/>
      <c r="T493" s="406"/>
      <c r="U493" s="241"/>
      <c r="V493" s="433">
        <f>$AB$15-((N493*24))</f>
        <v>744</v>
      </c>
      <c r="W493" s="434">
        <v>131</v>
      </c>
      <c r="X493" s="100">
        <v>15.69</v>
      </c>
      <c r="Y493" s="435">
        <f>W493*X493</f>
        <v>2055.39</v>
      </c>
      <c r="Z493" s="433">
        <f>(Y493*(V493-L493*24))/V493</f>
        <v>2055.39</v>
      </c>
      <c r="AA493" s="436">
        <f>(Z493/Y493)*100</f>
        <v>100</v>
      </c>
      <c r="AB493" s="50"/>
      <c r="AC493" s="50"/>
      <c r="AD493" s="50"/>
      <c r="AE493" s="50"/>
      <c r="AF493" s="49"/>
      <c r="AG493" s="49"/>
      <c r="AH493" s="49"/>
      <c r="AI493" s="49"/>
      <c r="AJ493" s="49"/>
      <c r="AK493" s="49"/>
      <c r="AL493" s="49"/>
      <c r="AM493" s="49"/>
      <c r="AN493" s="49"/>
      <c r="AO493" s="49"/>
      <c r="AP493" s="49"/>
      <c r="AQ493" s="49"/>
      <c r="AR493" s="49"/>
    </row>
    <row r="494" spans="1:44" s="69" customFormat="1" ht="30" customHeight="1">
      <c r="A494" s="601">
        <v>24</v>
      </c>
      <c r="B494" s="723" t="s">
        <v>375</v>
      </c>
      <c r="C494" s="722" t="s">
        <v>376</v>
      </c>
      <c r="D494" s="612">
        <v>17.690999999999999</v>
      </c>
      <c r="E494" s="578" t="s">
        <v>53</v>
      </c>
      <c r="F494" s="133" t="s">
        <v>54</v>
      </c>
      <c r="G494" s="427">
        <v>42230.380555555559</v>
      </c>
      <c r="H494" s="427">
        <v>42230.803472222222</v>
      </c>
      <c r="I494" s="133" t="s">
        <v>54</v>
      </c>
      <c r="J494" s="133" t="s">
        <v>54</v>
      </c>
      <c r="K494" s="83"/>
      <c r="L494" s="155">
        <f>IF(RIGHT(S494)="T",(+H494-G494),0)</f>
        <v>0</v>
      </c>
      <c r="M494" s="155">
        <f>IF(RIGHT(S494)="U",(+H494-G494),0)</f>
        <v>0</v>
      </c>
      <c r="N494" s="155">
        <f>IF(RIGHT(S494)="C",(+H494-G494),0)</f>
        <v>0</v>
      </c>
      <c r="O494" s="155">
        <f>IF(RIGHT(S494)="D",(+H494-G494),0)</f>
        <v>0.42291666666278616</v>
      </c>
      <c r="P494" s="133" t="s">
        <v>54</v>
      </c>
      <c r="Q494" s="133" t="s">
        <v>54</v>
      </c>
      <c r="R494" s="133" t="s">
        <v>54</v>
      </c>
      <c r="S494" s="421" t="s">
        <v>73</v>
      </c>
      <c r="T494" s="805" t="s">
        <v>954</v>
      </c>
      <c r="U494" s="135"/>
      <c r="V494" s="257"/>
      <c r="W494" s="258"/>
      <c r="X494" s="258"/>
      <c r="Y494" s="258"/>
      <c r="Z494" s="258"/>
      <c r="AA494" s="259"/>
    </row>
    <row r="495" spans="1:44" s="69" customFormat="1" ht="30" customHeight="1" thickBot="1">
      <c r="A495" s="517"/>
      <c r="B495" s="266"/>
      <c r="C495" s="518" t="s">
        <v>58</v>
      </c>
      <c r="D495" s="266"/>
      <c r="E495" s="140"/>
      <c r="F495" s="141" t="s">
        <v>54</v>
      </c>
      <c r="G495" s="453"/>
      <c r="H495" s="453"/>
      <c r="I495" s="141" t="s">
        <v>54</v>
      </c>
      <c r="J495" s="141" t="s">
        <v>54</v>
      </c>
      <c r="K495" s="141" t="s">
        <v>54</v>
      </c>
      <c r="L495" s="142">
        <f>SUM(L494:L494)</f>
        <v>0</v>
      </c>
      <c r="M495" s="142">
        <f>SUM(M494:M494)</f>
        <v>0</v>
      </c>
      <c r="N495" s="142">
        <f>SUM(N494:N494)</f>
        <v>0</v>
      </c>
      <c r="O495" s="142">
        <f>SUM(O494:O494)</f>
        <v>0.42291666666278616</v>
      </c>
      <c r="P495" s="141" t="s">
        <v>54</v>
      </c>
      <c r="Q495" s="141" t="s">
        <v>54</v>
      </c>
      <c r="R495" s="141" t="s">
        <v>54</v>
      </c>
      <c r="S495" s="266"/>
      <c r="T495" s="519"/>
      <c r="U495" s="266"/>
      <c r="V495" s="455">
        <f>$AB$15-((N495*24))</f>
        <v>744</v>
      </c>
      <c r="W495" s="456">
        <v>131</v>
      </c>
      <c r="X495" s="100">
        <v>17.690999999999999</v>
      </c>
      <c r="Y495" s="457">
        <f>W495*X495</f>
        <v>2317.5209999999997</v>
      </c>
      <c r="Z495" s="458">
        <f>(Y495*(V495-L495*24))/V495</f>
        <v>2317.5209999999997</v>
      </c>
      <c r="AA495" s="459">
        <f>(Z495/Y495)*100</f>
        <v>100</v>
      </c>
    </row>
    <row r="496" spans="1:44" s="51" customFormat="1" ht="27.75" customHeight="1">
      <c r="A496" s="1018">
        <v>25</v>
      </c>
      <c r="B496" s="989" t="s">
        <v>377</v>
      </c>
      <c r="C496" s="987" t="s">
        <v>378</v>
      </c>
      <c r="D496" s="1026">
        <v>17.690999999999999</v>
      </c>
      <c r="E496" s="984" t="s">
        <v>53</v>
      </c>
      <c r="F496" s="38" t="s">
        <v>54</v>
      </c>
      <c r="G496" s="427">
        <v>42233.404166666667</v>
      </c>
      <c r="H496" s="427">
        <v>42233.786111111112</v>
      </c>
      <c r="I496" s="263"/>
      <c r="J496" s="263"/>
      <c r="K496" s="263"/>
      <c r="L496" s="137">
        <f>IF(RIGHT(S496)="T",(+H496-G496),0)</f>
        <v>0</v>
      </c>
      <c r="M496" s="137">
        <f>IF(RIGHT(S496)="U",(+H496-G496),0)</f>
        <v>0</v>
      </c>
      <c r="N496" s="137">
        <f>IF(RIGHT(S496)="C",(+H496-G496),0)</f>
        <v>0</v>
      </c>
      <c r="O496" s="137">
        <f>IF(RIGHT(S496)="D",(+H496-G496),0)</f>
        <v>0.38194444444525288</v>
      </c>
      <c r="P496" s="44"/>
      <c r="Q496" s="44"/>
      <c r="R496" s="44"/>
      <c r="S496" s="421" t="s">
        <v>73</v>
      </c>
      <c r="T496" s="805" t="s">
        <v>955</v>
      </c>
      <c r="U496" s="44"/>
      <c r="V496" s="109"/>
      <c r="W496" s="110"/>
      <c r="X496" s="567"/>
      <c r="Y496" s="111"/>
      <c r="Z496" s="109"/>
      <c r="AA496" s="112"/>
      <c r="AB496" s="50"/>
      <c r="AC496" s="50"/>
      <c r="AD496" s="50"/>
      <c r="AE496" s="50"/>
      <c r="AF496" s="49"/>
      <c r="AG496" s="49"/>
      <c r="AH496" s="49"/>
      <c r="AI496" s="49"/>
      <c r="AJ496" s="49"/>
      <c r="AK496" s="49"/>
      <c r="AL496" s="49"/>
      <c r="AM496" s="49"/>
      <c r="AN496" s="49"/>
      <c r="AO496" s="49"/>
      <c r="AP496" s="49"/>
      <c r="AQ496" s="49"/>
      <c r="AR496" s="49"/>
    </row>
    <row r="497" spans="1:44" s="69" customFormat="1" ht="30" customHeight="1">
      <c r="A497" s="1019"/>
      <c r="B497" s="996"/>
      <c r="C497" s="995"/>
      <c r="D497" s="1115"/>
      <c r="E497" s="993"/>
      <c r="F497" s="159"/>
      <c r="G497" s="427"/>
      <c r="H497" s="427"/>
      <c r="I497" s="159"/>
      <c r="J497" s="159"/>
      <c r="K497" s="146"/>
      <c r="L497" s="137">
        <f>IF(RIGHT(S497)="T",(+H497-G497),0)</f>
        <v>0</v>
      </c>
      <c r="M497" s="137">
        <f>IF(RIGHT(S497)="U",(+H497-G497),0)</f>
        <v>0</v>
      </c>
      <c r="N497" s="137">
        <f>IF(RIGHT(S497)="C",(+H497-G497),0)</f>
        <v>0</v>
      </c>
      <c r="O497" s="137">
        <f>IF(RIGHT(S497)="D",(+H497-G497),0)</f>
        <v>0</v>
      </c>
      <c r="P497" s="159"/>
      <c r="Q497" s="159"/>
      <c r="R497" s="159"/>
      <c r="S497" s="421"/>
      <c r="T497" s="422"/>
      <c r="U497" s="160"/>
      <c r="V497" s="273"/>
      <c r="W497" s="273"/>
      <c r="X497" s="273"/>
      <c r="Y497" s="273"/>
      <c r="Z497" s="273"/>
      <c r="AA497" s="273"/>
    </row>
    <row r="498" spans="1:44" s="69" customFormat="1" ht="30" customHeight="1" thickBot="1">
      <c r="A498" s="527"/>
      <c r="B498" s="274"/>
      <c r="C498" s="528" t="s">
        <v>58</v>
      </c>
      <c r="D498" s="274"/>
      <c r="E498" s="613"/>
      <c r="F498" s="152" t="s">
        <v>54</v>
      </c>
      <c r="G498" s="453"/>
      <c r="H498" s="453"/>
      <c r="I498" s="152" t="s">
        <v>54</v>
      </c>
      <c r="J498" s="152" t="s">
        <v>54</v>
      </c>
      <c r="K498" s="152" t="s">
        <v>54</v>
      </c>
      <c r="L498" s="153">
        <f>SUM(L496:L497)</f>
        <v>0</v>
      </c>
      <c r="M498" s="153">
        <f t="shared" ref="M498:O498" si="582">SUM(M496:M497)</f>
        <v>0</v>
      </c>
      <c r="N498" s="153">
        <f t="shared" si="582"/>
        <v>0</v>
      </c>
      <c r="O498" s="153">
        <f t="shared" si="582"/>
        <v>0.38194444444525288</v>
      </c>
      <c r="P498" s="152" t="s">
        <v>54</v>
      </c>
      <c r="Q498" s="152" t="s">
        <v>54</v>
      </c>
      <c r="R498" s="152" t="s">
        <v>54</v>
      </c>
      <c r="S498" s="274"/>
      <c r="T498" s="529"/>
      <c r="U498" s="274"/>
      <c r="V498" s="198">
        <f>$AB$15-((N498*24))</f>
        <v>744</v>
      </c>
      <c r="W498" s="199">
        <v>131</v>
      </c>
      <c r="X498" s="574">
        <v>17.690999999999999</v>
      </c>
      <c r="Y498" s="200">
        <f>W498*X498</f>
        <v>2317.5209999999997</v>
      </c>
      <c r="Z498" s="198">
        <f>(Y498*(V498-L498*24))/V498</f>
        <v>2317.5209999999997</v>
      </c>
      <c r="AA498" s="472">
        <f>(Z498/Y498)*100</f>
        <v>100</v>
      </c>
    </row>
    <row r="499" spans="1:44" s="51" customFormat="1" ht="30" customHeight="1" thickBot="1">
      <c r="A499" s="101">
        <v>26</v>
      </c>
      <c r="B499" s="102" t="s">
        <v>379</v>
      </c>
      <c r="C499" s="261" t="s">
        <v>380</v>
      </c>
      <c r="D499" s="66">
        <v>24.875</v>
      </c>
      <c r="E499" s="104" t="s">
        <v>53</v>
      </c>
      <c r="F499" s="105" t="s">
        <v>54</v>
      </c>
      <c r="G499" s="393"/>
      <c r="H499" s="393"/>
      <c r="I499" s="262"/>
      <c r="J499" s="262"/>
      <c r="K499" s="262"/>
      <c r="L499" s="275"/>
      <c r="M499" s="107"/>
      <c r="N499" s="107"/>
      <c r="O499" s="107"/>
      <c r="P499" s="107"/>
      <c r="Q499" s="107"/>
      <c r="R499" s="107"/>
      <c r="S499" s="107"/>
      <c r="T499" s="402"/>
      <c r="U499" s="107"/>
      <c r="V499" s="64">
        <f>$AB$15-((N499*24))</f>
        <v>744</v>
      </c>
      <c r="W499" s="65">
        <v>131</v>
      </c>
      <c r="X499" s="66">
        <v>24.875</v>
      </c>
      <c r="Y499" s="67">
        <f>W499*X499</f>
        <v>3258.625</v>
      </c>
      <c r="Z499" s="64">
        <f>(Y499*(V499-L499*24))/V499</f>
        <v>3258.625</v>
      </c>
      <c r="AA499" s="68">
        <f>(Z499/Y499)*100</f>
        <v>100</v>
      </c>
      <c r="AB499" s="50"/>
      <c r="AC499" s="50"/>
      <c r="AD499" s="50"/>
      <c r="AE499" s="50"/>
      <c r="AF499" s="49"/>
      <c r="AG499" s="49"/>
      <c r="AH499" s="49"/>
      <c r="AI499" s="49"/>
      <c r="AJ499" s="49"/>
      <c r="AK499" s="49"/>
      <c r="AL499" s="49"/>
      <c r="AM499" s="49"/>
      <c r="AN499" s="49"/>
      <c r="AO499" s="49"/>
      <c r="AP499" s="49"/>
      <c r="AQ499" s="49"/>
      <c r="AR499" s="49"/>
    </row>
    <row r="500" spans="1:44" s="51" customFormat="1" ht="30" customHeight="1" thickBot="1">
      <c r="A500" s="101">
        <v>27</v>
      </c>
      <c r="B500" s="102" t="s">
        <v>381</v>
      </c>
      <c r="C500" s="261" t="s">
        <v>382</v>
      </c>
      <c r="D500" s="66">
        <v>12</v>
      </c>
      <c r="E500" s="583" t="s">
        <v>53</v>
      </c>
      <c r="F500" s="105" t="s">
        <v>54</v>
      </c>
      <c r="G500" s="393"/>
      <c r="H500" s="393"/>
      <c r="I500" s="262"/>
      <c r="J500" s="262"/>
      <c r="K500" s="262"/>
      <c r="L500" s="275"/>
      <c r="M500" s="107"/>
      <c r="N500" s="107"/>
      <c r="O500" s="107"/>
      <c r="P500" s="107"/>
      <c r="Q500" s="107"/>
      <c r="R500" s="107"/>
      <c r="S500" s="107"/>
      <c r="T500" s="402"/>
      <c r="U500" s="107"/>
      <c r="V500" s="64">
        <f>$AB$15-((N500*24))</f>
        <v>744</v>
      </c>
      <c r="W500" s="65">
        <v>131</v>
      </c>
      <c r="X500" s="66">
        <v>12</v>
      </c>
      <c r="Y500" s="67">
        <f>W500*X500</f>
        <v>1572</v>
      </c>
      <c r="Z500" s="64">
        <f>(Y500*(V500-L500*24))/V500</f>
        <v>1572</v>
      </c>
      <c r="AA500" s="68">
        <f>(Z500/Y500)*100</f>
        <v>100</v>
      </c>
      <c r="AB500" s="50"/>
      <c r="AC500" s="50"/>
      <c r="AD500" s="50"/>
      <c r="AE500" s="50"/>
      <c r="AF500" s="49"/>
      <c r="AG500" s="49"/>
      <c r="AH500" s="49"/>
      <c r="AI500" s="49"/>
      <c r="AJ500" s="49"/>
      <c r="AK500" s="49"/>
      <c r="AL500" s="49"/>
      <c r="AM500" s="49"/>
      <c r="AN500" s="49"/>
      <c r="AO500" s="49"/>
      <c r="AP500" s="49"/>
      <c r="AQ500" s="49"/>
      <c r="AR500" s="49"/>
    </row>
    <row r="501" spans="1:44" s="51" customFormat="1" ht="35.25" customHeight="1">
      <c r="A501" s="725">
        <v>28</v>
      </c>
      <c r="B501" s="715" t="s">
        <v>383</v>
      </c>
      <c r="C501" s="731" t="s">
        <v>384</v>
      </c>
      <c r="D501" s="717">
        <v>10.4</v>
      </c>
      <c r="E501" s="719" t="s">
        <v>53</v>
      </c>
      <c r="F501" s="71" t="s">
        <v>54</v>
      </c>
      <c r="G501" s="427">
        <v>42226.430555555555</v>
      </c>
      <c r="H501" s="666">
        <v>42248</v>
      </c>
      <c r="I501" s="269" t="s">
        <v>54</v>
      </c>
      <c r="J501" s="269" t="s">
        <v>54</v>
      </c>
      <c r="K501" s="269" t="s">
        <v>54</v>
      </c>
      <c r="L501" s="328">
        <f>IF(RIGHT(S501)="T",(+H501-G501),0)</f>
        <v>0</v>
      </c>
      <c r="M501" s="44">
        <f>IF(RIGHT(S501)="U",(+H501-G501),0)</f>
        <v>0</v>
      </c>
      <c r="N501" s="44">
        <f>IF(RIGHT(S501)="C",(+H501-G501),0)</f>
        <v>0</v>
      </c>
      <c r="O501" s="44">
        <f>IF(RIGHT(S501)="D",(+H501-G501),0)</f>
        <v>21.569444444445253</v>
      </c>
      <c r="P501" s="94" t="s">
        <v>54</v>
      </c>
      <c r="Q501" s="94" t="s">
        <v>54</v>
      </c>
      <c r="R501" s="94" t="s">
        <v>54</v>
      </c>
      <c r="S501" s="421" t="s">
        <v>73</v>
      </c>
      <c r="T501" s="805" t="s">
        <v>956</v>
      </c>
      <c r="U501" s="94"/>
      <c r="V501" s="96"/>
      <c r="W501" s="97"/>
      <c r="X501" s="97"/>
      <c r="Y501" s="97"/>
      <c r="Z501" s="97"/>
      <c r="AA501" s="98"/>
      <c r="AB501" s="50"/>
      <c r="AC501" s="50"/>
      <c r="AD501" s="50"/>
      <c r="AE501" s="50"/>
      <c r="AF501" s="49"/>
      <c r="AG501" s="49"/>
      <c r="AH501" s="49"/>
      <c r="AI501" s="49"/>
      <c r="AJ501" s="49"/>
      <c r="AK501" s="49"/>
      <c r="AL501" s="49"/>
      <c r="AM501" s="49"/>
      <c r="AN501" s="49"/>
      <c r="AO501" s="49"/>
      <c r="AP501" s="49"/>
      <c r="AQ501" s="49"/>
      <c r="AR501" s="49"/>
    </row>
    <row r="502" spans="1:44" s="69" customFormat="1" ht="30" customHeight="1" thickBot="1">
      <c r="A502" s="520"/>
      <c r="B502" s="267"/>
      <c r="C502" s="521" t="s">
        <v>58</v>
      </c>
      <c r="D502" s="267"/>
      <c r="E502" s="61"/>
      <c r="F502" s="62" t="s">
        <v>54</v>
      </c>
      <c r="G502" s="530"/>
      <c r="H502" s="530"/>
      <c r="I502" s="62" t="s">
        <v>54</v>
      </c>
      <c r="J502" s="62" t="s">
        <v>54</v>
      </c>
      <c r="K502" s="62" t="s">
        <v>54</v>
      </c>
      <c r="L502" s="63">
        <f>SUM(L501:L501)</f>
        <v>0</v>
      </c>
      <c r="M502" s="63">
        <f>SUM(M501:M501)</f>
        <v>0</v>
      </c>
      <c r="N502" s="63">
        <f>SUM(N501:N501)</f>
        <v>0</v>
      </c>
      <c r="O502" s="63">
        <f>SUM(O501:O501)</f>
        <v>21.569444444445253</v>
      </c>
      <c r="P502" s="62" t="s">
        <v>54</v>
      </c>
      <c r="Q502" s="62" t="s">
        <v>54</v>
      </c>
      <c r="R502" s="62" t="s">
        <v>54</v>
      </c>
      <c r="S502" s="522"/>
      <c r="T502" s="523"/>
      <c r="U502" s="267"/>
      <c r="V502" s="433">
        <f>$AB$15-((N502*24))</f>
        <v>744</v>
      </c>
      <c r="W502" s="434">
        <v>131</v>
      </c>
      <c r="X502" s="100">
        <v>10.4</v>
      </c>
      <c r="Y502" s="435">
        <f>W502*X502</f>
        <v>1362.4</v>
      </c>
      <c r="Z502" s="433">
        <f>(Y502*(V502-L502*24))/V502</f>
        <v>1362.4</v>
      </c>
      <c r="AA502" s="436">
        <f>(Z502/Y502)*100</f>
        <v>100</v>
      </c>
      <c r="AB502" s="59"/>
    </row>
    <row r="503" spans="1:44" s="51" customFormat="1" ht="30" customHeight="1">
      <c r="A503" s="997">
        <v>29</v>
      </c>
      <c r="B503" s="989" t="s">
        <v>385</v>
      </c>
      <c r="C503" s="987" t="s">
        <v>386</v>
      </c>
      <c r="D503" s="999">
        <v>14.86</v>
      </c>
      <c r="E503" s="1001" t="s">
        <v>53</v>
      </c>
      <c r="F503" s="38" t="s">
        <v>54</v>
      </c>
      <c r="G503" s="427">
        <v>42227.21597222222</v>
      </c>
      <c r="H503" s="427">
        <v>42227.237500000003</v>
      </c>
      <c r="I503" s="263"/>
      <c r="J503" s="263"/>
      <c r="K503" s="263"/>
      <c r="L503" s="313">
        <f t="shared" ref="L503" si="583">IF(RIGHT(S503)="T",(+H503-G503),0)</f>
        <v>0</v>
      </c>
      <c r="M503" s="147">
        <f t="shared" ref="M503" si="584">IF(RIGHT(S503)="U",(+H503-G503),0)</f>
        <v>2.1527777782466728E-2</v>
      </c>
      <c r="N503" s="147">
        <f t="shared" ref="N503" si="585">IF(RIGHT(S503)="C",(+H503-G503),0)</f>
        <v>0</v>
      </c>
      <c r="O503" s="147">
        <f t="shared" ref="O503" si="586">IF(RIGHT(S503)="D",(+H503-G503),0)</f>
        <v>0</v>
      </c>
      <c r="P503" s="44"/>
      <c r="Q503" s="44"/>
      <c r="R503" s="44"/>
      <c r="S503" s="421" t="s">
        <v>78</v>
      </c>
      <c r="T503" s="805" t="s">
        <v>957</v>
      </c>
      <c r="U503" s="44"/>
      <c r="V503" s="109"/>
      <c r="W503" s="110"/>
      <c r="X503" s="567"/>
      <c r="Y503" s="111"/>
      <c r="Z503" s="109"/>
      <c r="AA503" s="112"/>
      <c r="AB503" s="50"/>
      <c r="AC503" s="50"/>
      <c r="AD503" s="50"/>
      <c r="AE503" s="50"/>
      <c r="AF503" s="276"/>
      <c r="AG503" s="276"/>
      <c r="AH503" s="276"/>
      <c r="AI503" s="276"/>
      <c r="AJ503" s="276"/>
      <c r="AK503" s="276"/>
      <c r="AL503" s="276"/>
      <c r="AM503" s="276"/>
      <c r="AN503" s="276"/>
      <c r="AO503" s="276"/>
      <c r="AP503" s="276"/>
      <c r="AQ503" s="276"/>
      <c r="AR503" s="276"/>
    </row>
    <row r="504" spans="1:44" s="51" customFormat="1" ht="30" customHeight="1">
      <c r="A504" s="1005"/>
      <c r="B504" s="990"/>
      <c r="C504" s="988"/>
      <c r="D504" s="1017"/>
      <c r="E504" s="1006"/>
      <c r="F504" s="77"/>
      <c r="G504" s="427"/>
      <c r="H504" s="427"/>
      <c r="I504" s="514"/>
      <c r="J504" s="514"/>
      <c r="K504" s="514"/>
      <c r="L504" s="313">
        <f t="shared" ref="L504" si="587">IF(RIGHT(S504)="T",(+H504-G504),0)</f>
        <v>0</v>
      </c>
      <c r="M504" s="147">
        <f t="shared" ref="M504" si="588">IF(RIGHT(S504)="U",(+H504-G504),0)</f>
        <v>0</v>
      </c>
      <c r="N504" s="147">
        <f t="shared" ref="N504" si="589">IF(RIGHT(S504)="C",(+H504-G504),0)</f>
        <v>0</v>
      </c>
      <c r="O504" s="147">
        <f t="shared" ref="O504" si="590">IF(RIGHT(S504)="D",(+H504-G504),0)</f>
        <v>0</v>
      </c>
      <c r="P504" s="242"/>
      <c r="Q504" s="242"/>
      <c r="R504" s="242"/>
      <c r="S504" s="421"/>
      <c r="T504" s="422"/>
      <c r="U504" s="242"/>
      <c r="V504" s="531"/>
      <c r="W504" s="532"/>
      <c r="X504" s="532"/>
      <c r="Y504" s="532"/>
      <c r="Z504" s="532"/>
      <c r="AA504" s="533"/>
      <c r="AB504" s="50"/>
      <c r="AC504" s="50"/>
      <c r="AD504" s="50"/>
      <c r="AE504" s="50"/>
      <c r="AF504" s="49"/>
      <c r="AG504" s="49"/>
      <c r="AH504" s="49"/>
      <c r="AI504" s="49"/>
      <c r="AJ504" s="49"/>
      <c r="AK504" s="49"/>
      <c r="AL504" s="49"/>
      <c r="AM504" s="49"/>
      <c r="AN504" s="49"/>
      <c r="AO504" s="49"/>
      <c r="AP504" s="49"/>
      <c r="AQ504" s="49"/>
      <c r="AR504" s="49"/>
    </row>
    <row r="505" spans="1:44" s="69" customFormat="1" ht="30" customHeight="1" thickBot="1">
      <c r="A505" s="520"/>
      <c r="B505" s="267"/>
      <c r="C505" s="521" t="s">
        <v>58</v>
      </c>
      <c r="D505" s="267"/>
      <c r="E505" s="61"/>
      <c r="F505" s="62" t="s">
        <v>54</v>
      </c>
      <c r="G505" s="530"/>
      <c r="H505" s="530"/>
      <c r="I505" s="62" t="s">
        <v>54</v>
      </c>
      <c r="J505" s="62" t="s">
        <v>54</v>
      </c>
      <c r="K505" s="62" t="s">
        <v>54</v>
      </c>
      <c r="L505" s="63">
        <f>SUM(L503:L504)</f>
        <v>0</v>
      </c>
      <c r="M505" s="63">
        <f>SUM(M503:M504)</f>
        <v>2.1527777782466728E-2</v>
      </c>
      <c r="N505" s="63">
        <f>SUM(N503:N504)</f>
        <v>0</v>
      </c>
      <c r="O505" s="63">
        <f>SUM(O503:O504)</f>
        <v>0</v>
      </c>
      <c r="P505" s="62" t="s">
        <v>54</v>
      </c>
      <c r="Q505" s="62" t="s">
        <v>54</v>
      </c>
      <c r="R505" s="62" t="s">
        <v>54</v>
      </c>
      <c r="S505" s="522"/>
      <c r="T505" s="523"/>
      <c r="U505" s="267"/>
      <c r="V505" s="424">
        <f>$AB$15-((N505*24))</f>
        <v>744</v>
      </c>
      <c r="W505" s="464">
        <v>131</v>
      </c>
      <c r="X505" s="154">
        <v>14.86</v>
      </c>
      <c r="Y505" s="425">
        <f>W505*X505</f>
        <v>1946.6599999999999</v>
      </c>
      <c r="Z505" s="424">
        <f>(Y505*(V505-L505*24))/V505</f>
        <v>1946.6599999999996</v>
      </c>
      <c r="AA505" s="426">
        <f>(Z505/Y505)*100</f>
        <v>99.999999999999986</v>
      </c>
      <c r="AB505" s="59"/>
    </row>
    <row r="506" spans="1:44" s="59" customFormat="1" ht="30" customHeight="1">
      <c r="A506" s="1043">
        <v>30</v>
      </c>
      <c r="B506" s="1023" t="s">
        <v>387</v>
      </c>
      <c r="C506" s="1011" t="s">
        <v>388</v>
      </c>
      <c r="D506" s="999">
        <v>10.4</v>
      </c>
      <c r="E506" s="983" t="s">
        <v>53</v>
      </c>
      <c r="F506" s="71" t="s">
        <v>54</v>
      </c>
      <c r="G506" s="178"/>
      <c r="H506" s="178"/>
      <c r="I506" s="71" t="s">
        <v>54</v>
      </c>
      <c r="J506" s="71" t="s">
        <v>54</v>
      </c>
      <c r="K506" s="71" t="s">
        <v>54</v>
      </c>
      <c r="L506" s="84">
        <f>IF(RIGHT(S506)="T",(+H506-G506),0)</f>
        <v>0</v>
      </c>
      <c r="M506" s="84">
        <f>IF(RIGHT(S506)="U",(+H506-G506),0)</f>
        <v>0</v>
      </c>
      <c r="N506" s="84">
        <f>IF(RIGHT(S506)="C",(+H506-G506),0)</f>
        <v>0</v>
      </c>
      <c r="O506" s="84">
        <f>IF(RIGHT(S506)="D",(+H506-G506),0)</f>
        <v>0</v>
      </c>
      <c r="P506" s="71" t="s">
        <v>54</v>
      </c>
      <c r="Q506" s="71" t="s">
        <v>54</v>
      </c>
      <c r="R506" s="71" t="s">
        <v>54</v>
      </c>
      <c r="S506" s="179"/>
      <c r="T506" s="403"/>
      <c r="U506" s="73"/>
      <c r="V506" s="85"/>
      <c r="W506" s="86"/>
      <c r="X506" s="86"/>
      <c r="Y506" s="86"/>
      <c r="Z506" s="86"/>
      <c r="AA506" s="87"/>
    </row>
    <row r="507" spans="1:44" s="59" customFormat="1" ht="30" customHeight="1">
      <c r="A507" s="1041"/>
      <c r="B507" s="1024"/>
      <c r="C507" s="1042"/>
      <c r="D507" s="1017"/>
      <c r="E507" s="984"/>
      <c r="F507" s="88"/>
      <c r="G507" s="178"/>
      <c r="H507" s="178"/>
      <c r="I507" s="88"/>
      <c r="J507" s="88"/>
      <c r="K507" s="88"/>
      <c r="L507" s="78">
        <f>IF(RIGHT(S507)="T",(+H507-G507),0)</f>
        <v>0</v>
      </c>
      <c r="M507" s="78">
        <f>IF(RIGHT(S507)="U",(+H507-G507),0)</f>
        <v>0</v>
      </c>
      <c r="N507" s="78">
        <f>IF(RIGHT(S507)="C",(+H507-G507),0)</f>
        <v>0</v>
      </c>
      <c r="O507" s="78">
        <f>IF(RIGHT(S507)="D",(+H507-G507),0)</f>
        <v>0</v>
      </c>
      <c r="P507" s="88"/>
      <c r="Q507" s="88"/>
      <c r="R507" s="88"/>
      <c r="S507" s="179"/>
      <c r="T507" s="403"/>
      <c r="U507" s="89"/>
      <c r="V507" s="80"/>
      <c r="W507" s="81"/>
      <c r="X507" s="81"/>
      <c r="Y507" s="81"/>
      <c r="Z507" s="81"/>
      <c r="AA507" s="82"/>
    </row>
    <row r="508" spans="1:44" s="69" customFormat="1" ht="30" customHeight="1" thickBot="1">
      <c r="A508" s="520"/>
      <c r="B508" s="267"/>
      <c r="C508" s="521" t="s">
        <v>58</v>
      </c>
      <c r="D508" s="267"/>
      <c r="E508" s="140"/>
      <c r="F508" s="62" t="s">
        <v>54</v>
      </c>
      <c r="G508" s="431"/>
      <c r="H508" s="431"/>
      <c r="I508" s="62" t="s">
        <v>54</v>
      </c>
      <c r="J508" s="62" t="s">
        <v>54</v>
      </c>
      <c r="K508" s="62" t="s">
        <v>54</v>
      </c>
      <c r="L508" s="63">
        <f>SUM(L506:L507)</f>
        <v>0</v>
      </c>
      <c r="M508" s="63">
        <f>SUM(M506:M507)</f>
        <v>0</v>
      </c>
      <c r="N508" s="63">
        <f>SUM(N506:N507)</f>
        <v>0</v>
      </c>
      <c r="O508" s="63">
        <f>SUM(O506:O507)</f>
        <v>0</v>
      </c>
      <c r="P508" s="62" t="s">
        <v>54</v>
      </c>
      <c r="Q508" s="62" t="s">
        <v>54</v>
      </c>
      <c r="R508" s="62" t="s">
        <v>54</v>
      </c>
      <c r="S508" s="522"/>
      <c r="T508" s="523"/>
      <c r="U508" s="267"/>
      <c r="V508" s="433">
        <f>$AB$15-((N508*24))</f>
        <v>744</v>
      </c>
      <c r="W508" s="434">
        <v>131</v>
      </c>
      <c r="X508" s="100">
        <v>10.4</v>
      </c>
      <c r="Y508" s="435">
        <f>W508*X508</f>
        <v>1362.4</v>
      </c>
      <c r="Z508" s="433">
        <f>(Y508*(V508-L508*24))/V508</f>
        <v>1362.4</v>
      </c>
      <c r="AA508" s="436">
        <f>(Z508/Y508)*100</f>
        <v>100</v>
      </c>
      <c r="AB508" s="59"/>
    </row>
    <row r="509" spans="1:44" s="59" customFormat="1" ht="30" customHeight="1">
      <c r="A509" s="1043">
        <v>31</v>
      </c>
      <c r="B509" s="1023" t="s">
        <v>389</v>
      </c>
      <c r="C509" s="1011" t="s">
        <v>390</v>
      </c>
      <c r="D509" s="999">
        <v>14.86</v>
      </c>
      <c r="E509" s="984" t="s">
        <v>53</v>
      </c>
      <c r="F509" s="71" t="s">
        <v>54</v>
      </c>
      <c r="G509" s="427">
        <v>42229.604166666664</v>
      </c>
      <c r="H509" s="427">
        <v>42229.838888888888</v>
      </c>
      <c r="I509" s="71" t="s">
        <v>54</v>
      </c>
      <c r="J509" s="71" t="s">
        <v>54</v>
      </c>
      <c r="K509" s="71" t="s">
        <v>54</v>
      </c>
      <c r="L509" s="72">
        <f>IF(RIGHT(S509)="T",(+H509-G509),0)</f>
        <v>0.23472222222335404</v>
      </c>
      <c r="M509" s="72">
        <f>IF(RIGHT(S509)="U",(+H509-G509),0)</f>
        <v>0</v>
      </c>
      <c r="N509" s="72">
        <f>IF(RIGHT(S509)="C",(+H509-G509),0)</f>
        <v>0</v>
      </c>
      <c r="O509" s="72">
        <f>IF(RIGHT(S509)="D",(+H509-G509),0)</f>
        <v>0</v>
      </c>
      <c r="P509" s="71" t="s">
        <v>54</v>
      </c>
      <c r="Q509" s="71" t="s">
        <v>54</v>
      </c>
      <c r="R509" s="71" t="s">
        <v>54</v>
      </c>
      <c r="S509" s="421" t="s">
        <v>129</v>
      </c>
      <c r="T509" s="805" t="s">
        <v>958</v>
      </c>
      <c r="U509" s="73"/>
      <c r="V509" s="85"/>
      <c r="W509" s="86"/>
      <c r="X509" s="86"/>
      <c r="Y509" s="86"/>
      <c r="Z509" s="86"/>
      <c r="AA509" s="87"/>
    </row>
    <row r="510" spans="1:44" s="59" customFormat="1" ht="30" customHeight="1">
      <c r="A510" s="1041"/>
      <c r="B510" s="1024"/>
      <c r="C510" s="1042"/>
      <c r="D510" s="1017"/>
      <c r="E510" s="984"/>
      <c r="F510" s="88"/>
      <c r="G510" s="178"/>
      <c r="H510" s="178"/>
      <c r="I510" s="88"/>
      <c r="J510" s="88"/>
      <c r="K510" s="88"/>
      <c r="L510" s="78">
        <f t="shared" ref="L510" si="591">IF(RIGHT(S510)="T",(+H510-G510),0)</f>
        <v>0</v>
      </c>
      <c r="M510" s="78">
        <f t="shared" ref="M510" si="592">IF(RIGHT(S510)="U",(+H510-G510),0)</f>
        <v>0</v>
      </c>
      <c r="N510" s="78">
        <f t="shared" ref="N510" si="593">IF(RIGHT(S510)="C",(+H510-G510),0)</f>
        <v>0</v>
      </c>
      <c r="O510" s="78">
        <f t="shared" ref="O510" si="594">IF(RIGHT(S510)="D",(+H510-G510),0)</f>
        <v>0</v>
      </c>
      <c r="P510" s="88"/>
      <c r="Q510" s="88"/>
      <c r="R510" s="88"/>
      <c r="S510" s="179"/>
      <c r="T510" s="403"/>
      <c r="U510" s="89"/>
      <c r="V510" s="80"/>
      <c r="W510" s="81"/>
      <c r="X510" s="81"/>
      <c r="Y510" s="81"/>
      <c r="Z510" s="81"/>
      <c r="AA510" s="82"/>
    </row>
    <row r="511" spans="1:44" s="69" customFormat="1" ht="30" customHeight="1" thickBot="1">
      <c r="A511" s="520"/>
      <c r="B511" s="267"/>
      <c r="C511" s="521" t="s">
        <v>58</v>
      </c>
      <c r="D511" s="267"/>
      <c r="E511" s="140"/>
      <c r="F511" s="62" t="s">
        <v>54</v>
      </c>
      <c r="G511" s="431"/>
      <c r="H511" s="431"/>
      <c r="I511" s="62" t="s">
        <v>54</v>
      </c>
      <c r="J511" s="62" t="s">
        <v>54</v>
      </c>
      <c r="K511" s="170"/>
      <c r="L511" s="63">
        <f>SUM(L509:L510)</f>
        <v>0.23472222222335404</v>
      </c>
      <c r="M511" s="63">
        <f>SUM(M509:M510)</f>
        <v>0</v>
      </c>
      <c r="N511" s="63">
        <f>SUM(N509:N510)</f>
        <v>0</v>
      </c>
      <c r="O511" s="63">
        <f>SUM(O509:O510)</f>
        <v>0</v>
      </c>
      <c r="P511" s="62" t="s">
        <v>54</v>
      </c>
      <c r="Q511" s="62" t="s">
        <v>54</v>
      </c>
      <c r="R511" s="62" t="s">
        <v>54</v>
      </c>
      <c r="S511" s="522"/>
      <c r="T511" s="523"/>
      <c r="U511" s="267"/>
      <c r="V511" s="433">
        <f>$AB$15-((N511*24))</f>
        <v>744</v>
      </c>
      <c r="W511" s="434">
        <v>131</v>
      </c>
      <c r="X511" s="100">
        <v>14.86</v>
      </c>
      <c r="Y511" s="435">
        <f>W511*X511</f>
        <v>1946.6599999999999</v>
      </c>
      <c r="Z511" s="433">
        <f>(Y511*(V511-L511*24))/V511</f>
        <v>1931.9205044802154</v>
      </c>
      <c r="AA511" s="436">
        <f>(Z511/Y511)*100</f>
        <v>99.242831541214983</v>
      </c>
      <c r="AB511" s="50"/>
    </row>
    <row r="512" spans="1:44" ht="30" customHeight="1">
      <c r="A512" s="162">
        <v>32</v>
      </c>
      <c r="B512" s="91" t="s">
        <v>391</v>
      </c>
      <c r="C512" s="264" t="s">
        <v>392</v>
      </c>
      <c r="D512" s="604">
        <v>143.553</v>
      </c>
      <c r="E512" s="582" t="s">
        <v>53</v>
      </c>
      <c r="F512" s="133" t="s">
        <v>54</v>
      </c>
      <c r="G512" s="178"/>
      <c r="H512" s="178"/>
      <c r="I512" s="252"/>
      <c r="J512" s="252"/>
      <c r="K512" s="252"/>
      <c r="L512" s="155">
        <f>IF(RIGHT(S512)="T",(+H512-G512),0)</f>
        <v>0</v>
      </c>
      <c r="M512" s="155">
        <f>IF(RIGHT(S512)="U",(+H512-G512),0)</f>
        <v>0</v>
      </c>
      <c r="N512" s="155">
        <f>IF(RIGHT(S512)="C",(+H512-G512),0)</f>
        <v>0</v>
      </c>
      <c r="O512" s="155">
        <f>IF(RIGHT(S512)="D",(+H512-G512),0)</f>
        <v>0</v>
      </c>
      <c r="P512" s="94"/>
      <c r="Q512" s="94"/>
      <c r="R512" s="94"/>
      <c r="S512" s="179"/>
      <c r="T512" s="403"/>
      <c r="U512" s="94"/>
      <c r="V512" s="165"/>
      <c r="W512" s="166"/>
      <c r="X512" s="166"/>
      <c r="Y512" s="166"/>
      <c r="Z512" s="166"/>
      <c r="AA512" s="167"/>
      <c r="AB512" s="2"/>
      <c r="AC512" s="2"/>
      <c r="AD512" s="2"/>
      <c r="AE512" s="2"/>
      <c r="AF512" s="277"/>
      <c r="AG512" s="277"/>
      <c r="AH512" s="277"/>
      <c r="AI512" s="278"/>
      <c r="AJ512" s="277"/>
      <c r="AK512" s="277"/>
      <c r="AL512" s="277"/>
      <c r="AM512" s="277"/>
      <c r="AN512" s="277"/>
      <c r="AO512" s="277"/>
      <c r="AP512" s="277"/>
      <c r="AQ512" s="277"/>
      <c r="AR512" s="278"/>
    </row>
    <row r="513" spans="1:44" s="69" customFormat="1" ht="30" customHeight="1" thickBot="1">
      <c r="A513" s="517"/>
      <c r="B513" s="266"/>
      <c r="C513" s="518" t="s">
        <v>58</v>
      </c>
      <c r="D513" s="266"/>
      <c r="E513" s="140"/>
      <c r="F513" s="141" t="s">
        <v>54</v>
      </c>
      <c r="G513" s="453"/>
      <c r="H513" s="453"/>
      <c r="I513" s="141" t="s">
        <v>54</v>
      </c>
      <c r="J513" s="141" t="s">
        <v>54</v>
      </c>
      <c r="K513" s="141" t="s">
        <v>54</v>
      </c>
      <c r="L513" s="142">
        <f>SUM(L512:L512)</f>
        <v>0</v>
      </c>
      <c r="M513" s="142">
        <f t="shared" ref="M513:O513" si="595">SUM(M512:M512)</f>
        <v>0</v>
      </c>
      <c r="N513" s="142">
        <f t="shared" si="595"/>
        <v>0</v>
      </c>
      <c r="O513" s="142">
        <f t="shared" si="595"/>
        <v>0</v>
      </c>
      <c r="P513" s="141" t="s">
        <v>54</v>
      </c>
      <c r="Q513" s="141" t="s">
        <v>54</v>
      </c>
      <c r="R513" s="141" t="s">
        <v>54</v>
      </c>
      <c r="S513" s="266"/>
      <c r="T513" s="519"/>
      <c r="U513" s="266"/>
      <c r="V513" s="455">
        <f>$AB$15-((N513*24))</f>
        <v>744</v>
      </c>
      <c r="W513" s="456">
        <v>131</v>
      </c>
      <c r="X513" s="100">
        <v>143.553</v>
      </c>
      <c r="Y513" s="457">
        <f>W513*X513</f>
        <v>18805.442999999999</v>
      </c>
      <c r="Z513" s="458">
        <f>(Y513*(V513-L513*24))/V513</f>
        <v>18805.442999999999</v>
      </c>
      <c r="AA513" s="459">
        <f>(Z513/Y513)*100</f>
        <v>100</v>
      </c>
    </row>
    <row r="514" spans="1:44" s="69" customFormat="1" ht="30" customHeight="1">
      <c r="A514" s="372">
        <v>33</v>
      </c>
      <c r="B514" s="576" t="s">
        <v>393</v>
      </c>
      <c r="C514" s="588" t="s">
        <v>394</v>
      </c>
      <c r="D514" s="567">
        <v>143.553</v>
      </c>
      <c r="E514" s="582" t="s">
        <v>53</v>
      </c>
      <c r="F514" s="133" t="s">
        <v>54</v>
      </c>
      <c r="G514" s="427"/>
      <c r="H514" s="427"/>
      <c r="I514" s="133" t="s">
        <v>54</v>
      </c>
      <c r="J514" s="133" t="s">
        <v>54</v>
      </c>
      <c r="K514" s="133" t="s">
        <v>54</v>
      </c>
      <c r="L514" s="155">
        <f>IF(RIGHT(S514)="T",(+H514-G514),0)</f>
        <v>0</v>
      </c>
      <c r="M514" s="155">
        <f>IF(RIGHT(S514)="U",(+H514-G514),0)</f>
        <v>0</v>
      </c>
      <c r="N514" s="155">
        <f>IF(RIGHT(S514)="C",(+H514-G514),0)</f>
        <v>0</v>
      </c>
      <c r="O514" s="155">
        <f>IF(RIGHT(S514)="D",(+H514-G514),0)</f>
        <v>0</v>
      </c>
      <c r="P514" s="133" t="s">
        <v>54</v>
      </c>
      <c r="Q514" s="133" t="s">
        <v>54</v>
      </c>
      <c r="R514" s="133" t="s">
        <v>54</v>
      </c>
      <c r="S514" s="421"/>
      <c r="T514" s="422"/>
      <c r="U514" s="135"/>
      <c r="V514" s="156"/>
      <c r="W514" s="157"/>
      <c r="X514" s="157"/>
      <c r="Y514" s="157"/>
      <c r="Z514" s="157"/>
      <c r="AA514" s="158"/>
    </row>
    <row r="515" spans="1:44" s="69" customFormat="1" ht="30" customHeight="1" thickBot="1">
      <c r="A515" s="517"/>
      <c r="B515" s="266"/>
      <c r="C515" s="518" t="s">
        <v>58</v>
      </c>
      <c r="D515" s="266"/>
      <c r="E515" s="61"/>
      <c r="F515" s="141" t="s">
        <v>54</v>
      </c>
      <c r="G515" s="453"/>
      <c r="H515" s="453"/>
      <c r="I515" s="141" t="s">
        <v>54</v>
      </c>
      <c r="J515" s="141" t="s">
        <v>54</v>
      </c>
      <c r="K515" s="161"/>
      <c r="L515" s="142">
        <f>SUM(L514:L514)</f>
        <v>0</v>
      </c>
      <c r="M515" s="142">
        <f>SUM(M514:M514)</f>
        <v>0</v>
      </c>
      <c r="N515" s="142">
        <f>SUM(N514:N514)</f>
        <v>0</v>
      </c>
      <c r="O515" s="142">
        <f>SUM(O514:O514)</f>
        <v>0</v>
      </c>
      <c r="P515" s="141" t="s">
        <v>54</v>
      </c>
      <c r="Q515" s="141" t="s">
        <v>54</v>
      </c>
      <c r="R515" s="141" t="s">
        <v>54</v>
      </c>
      <c r="S515" s="266"/>
      <c r="T515" s="519"/>
      <c r="U515" s="266"/>
      <c r="V515" s="455">
        <f t="shared" ref="V515:V521" si="596">$AB$15-((N515*24))</f>
        <v>744</v>
      </c>
      <c r="W515" s="456">
        <v>131</v>
      </c>
      <c r="X515" s="100">
        <v>143.553</v>
      </c>
      <c r="Y515" s="457">
        <f t="shared" ref="Y515:Y521" si="597">W515*X515</f>
        <v>18805.442999999999</v>
      </c>
      <c r="Z515" s="458">
        <f t="shared" ref="Z515:Z521" si="598">(Y515*(V515-L515*24))/V515</f>
        <v>18805.442999999999</v>
      </c>
      <c r="AA515" s="459">
        <f t="shared" ref="AA515:AA521" si="599">(Z515/Y515)*100</f>
        <v>100</v>
      </c>
    </row>
    <row r="516" spans="1:44" s="51" customFormat="1" ht="30" customHeight="1">
      <c r="A516" s="573">
        <v>34</v>
      </c>
      <c r="B516" s="571" t="s">
        <v>395</v>
      </c>
      <c r="C516" s="587" t="s">
        <v>396</v>
      </c>
      <c r="D516" s="534">
        <v>144.63</v>
      </c>
      <c r="E516" s="578" t="s">
        <v>53</v>
      </c>
      <c r="F516" s="38" t="s">
        <v>54</v>
      </c>
      <c r="G516" s="178"/>
      <c r="H516" s="178"/>
      <c r="I516" s="263"/>
      <c r="J516" s="263"/>
      <c r="K516" s="263"/>
      <c r="L516" s="155">
        <f>IF(RIGHT(S516)="T",(+H516-G516),0)</f>
        <v>0</v>
      </c>
      <c r="M516" s="155">
        <f>IF(RIGHT(S516)="U",(+H516-G516),0)</f>
        <v>0</v>
      </c>
      <c r="N516" s="155">
        <f>IF(RIGHT(S516)="C",(+H516-G516),0)</f>
        <v>0</v>
      </c>
      <c r="O516" s="155">
        <f>IF(RIGHT(S516)="D",(+H516-G516),0)</f>
        <v>0</v>
      </c>
      <c r="P516" s="44"/>
      <c r="Q516" s="44"/>
      <c r="R516" s="44"/>
      <c r="S516" s="179"/>
      <c r="T516" s="403"/>
      <c r="U516" s="44"/>
      <c r="V516" s="109"/>
      <c r="W516" s="110"/>
      <c r="X516" s="534"/>
      <c r="Y516" s="111"/>
      <c r="Z516" s="109"/>
      <c r="AA516" s="112"/>
      <c r="AB516" s="50"/>
      <c r="AC516" s="50"/>
      <c r="AD516" s="50"/>
      <c r="AE516" s="50"/>
      <c r="AF516" s="276"/>
      <c r="AG516" s="276"/>
      <c r="AH516" s="276"/>
      <c r="AI516" s="276"/>
      <c r="AJ516" s="276"/>
      <c r="AK516" s="276"/>
      <c r="AL516" s="276"/>
      <c r="AM516" s="276"/>
      <c r="AN516" s="276"/>
      <c r="AO516" s="276"/>
      <c r="AP516" s="276"/>
      <c r="AQ516" s="276"/>
      <c r="AR516" s="276"/>
    </row>
    <row r="517" spans="1:44" s="69" customFormat="1" ht="30" customHeight="1" thickBot="1">
      <c r="A517" s="517"/>
      <c r="B517" s="266"/>
      <c r="C517" s="518" t="s">
        <v>58</v>
      </c>
      <c r="D517" s="266"/>
      <c r="E517" s="61"/>
      <c r="F517" s="141" t="s">
        <v>54</v>
      </c>
      <c r="G517" s="453"/>
      <c r="H517" s="453"/>
      <c r="I517" s="141" t="s">
        <v>54</v>
      </c>
      <c r="J517" s="141" t="s">
        <v>54</v>
      </c>
      <c r="K517" s="161"/>
      <c r="L517" s="142">
        <f>SUM(L516:L516)</f>
        <v>0</v>
      </c>
      <c r="M517" s="142">
        <f>SUM(M516:M516)</f>
        <v>0</v>
      </c>
      <c r="N517" s="142">
        <f>SUM(N516:N516)</f>
        <v>0</v>
      </c>
      <c r="O517" s="142">
        <f>SUM(O516:O516)</f>
        <v>0</v>
      </c>
      <c r="P517" s="141" t="s">
        <v>54</v>
      </c>
      <c r="Q517" s="141" t="s">
        <v>54</v>
      </c>
      <c r="R517" s="141" t="s">
        <v>54</v>
      </c>
      <c r="S517" s="266"/>
      <c r="T517" s="519"/>
      <c r="U517" s="266"/>
      <c r="V517" s="433">
        <f t="shared" ref="V517" si="600">$AB$15-((N517*24))</f>
        <v>744</v>
      </c>
      <c r="W517" s="434">
        <v>131</v>
      </c>
      <c r="X517" s="535">
        <v>144.63</v>
      </c>
      <c r="Y517" s="435">
        <f t="shared" ref="Y517" si="601">W517*X517</f>
        <v>18946.53</v>
      </c>
      <c r="Z517" s="433">
        <f t="shared" ref="Z517" si="602">(Y517*(V517-L517*24))/V517</f>
        <v>18946.53</v>
      </c>
      <c r="AA517" s="436">
        <f t="shared" ref="AA517" si="603">(Z517/Y517)*100</f>
        <v>100</v>
      </c>
    </row>
    <row r="518" spans="1:44" ht="30" customHeight="1">
      <c r="A518" s="594">
        <v>35</v>
      </c>
      <c r="B518" s="571" t="s">
        <v>397</v>
      </c>
      <c r="C518" s="593" t="s">
        <v>398</v>
      </c>
      <c r="D518" s="279">
        <v>144.63</v>
      </c>
      <c r="E518" s="581" t="s">
        <v>53</v>
      </c>
      <c r="F518" s="280" t="s">
        <v>54</v>
      </c>
      <c r="G518" s="225"/>
      <c r="H518" s="225"/>
      <c r="I518" s="281"/>
      <c r="J518" s="281"/>
      <c r="K518" s="281"/>
      <c r="L518" s="134">
        <f>IF(RIGHT(S518)="T",(+H518-G518),0)</f>
        <v>0</v>
      </c>
      <c r="M518" s="134">
        <f>IF(RIGHT(S518)="U",(+H518-G518),0)</f>
        <v>0</v>
      </c>
      <c r="N518" s="134">
        <f>IF(RIGHT(S518)="C",(+H518-G518),0)</f>
        <v>0</v>
      </c>
      <c r="O518" s="134">
        <f>IF(RIGHT(S518)="D",(+H518-G518),0)</f>
        <v>0</v>
      </c>
      <c r="P518" s="44"/>
      <c r="Q518" s="44"/>
      <c r="R518" s="44"/>
      <c r="S518" s="226"/>
      <c r="T518" s="407"/>
      <c r="U518" s="44"/>
      <c r="V518" s="257"/>
      <c r="W518" s="258"/>
      <c r="X518" s="258"/>
      <c r="Y518" s="258"/>
      <c r="Z518" s="258"/>
      <c r="AA518" s="259"/>
      <c r="AB518" s="2"/>
      <c r="AC518" s="2"/>
      <c r="AD518" s="2"/>
      <c r="AE518" s="2"/>
      <c r="AF518" s="277"/>
      <c r="AG518" s="277"/>
      <c r="AH518" s="277"/>
      <c r="AI518" s="278"/>
      <c r="AJ518" s="277"/>
      <c r="AK518" s="277"/>
      <c r="AL518" s="277"/>
      <c r="AM518" s="277"/>
      <c r="AN518" s="277"/>
      <c r="AO518" s="277"/>
      <c r="AP518" s="277"/>
      <c r="AQ518" s="277"/>
      <c r="AR518" s="278"/>
    </row>
    <row r="519" spans="1:44" s="69" customFormat="1" ht="30" customHeight="1" thickBot="1">
      <c r="A519" s="527"/>
      <c r="B519" s="274"/>
      <c r="C519" s="528" t="s">
        <v>58</v>
      </c>
      <c r="D519" s="274"/>
      <c r="E519" s="140"/>
      <c r="F519" s="152" t="s">
        <v>54</v>
      </c>
      <c r="G519" s="462"/>
      <c r="H519" s="462"/>
      <c r="I519" s="152" t="s">
        <v>54</v>
      </c>
      <c r="J519" s="152" t="s">
        <v>54</v>
      </c>
      <c r="K519" s="173"/>
      <c r="L519" s="153">
        <f>SUM(L518:L518)</f>
        <v>0</v>
      </c>
      <c r="M519" s="153">
        <f t="shared" ref="M519:N519" si="604">SUM(M518:M518)</f>
        <v>0</v>
      </c>
      <c r="N519" s="153">
        <f t="shared" si="604"/>
        <v>0</v>
      </c>
      <c r="O519" s="153">
        <f>SUM(O518:O518)</f>
        <v>0</v>
      </c>
      <c r="P519" s="152" t="s">
        <v>54</v>
      </c>
      <c r="Q519" s="152" t="s">
        <v>54</v>
      </c>
      <c r="R519" s="152" t="s">
        <v>54</v>
      </c>
      <c r="S519" s="274"/>
      <c r="T519" s="529"/>
      <c r="U519" s="274"/>
      <c r="V519" s="536">
        <f t="shared" si="596"/>
        <v>744</v>
      </c>
      <c r="W519" s="537">
        <v>131</v>
      </c>
      <c r="X519" s="538">
        <v>144.63</v>
      </c>
      <c r="Y519" s="539">
        <f t="shared" si="597"/>
        <v>18946.53</v>
      </c>
      <c r="Z519" s="540">
        <f t="shared" si="598"/>
        <v>18946.53</v>
      </c>
      <c r="AA519" s="541">
        <f t="shared" si="599"/>
        <v>100</v>
      </c>
    </row>
    <row r="520" spans="1:44" ht="30" customHeight="1">
      <c r="A520" s="594">
        <v>36</v>
      </c>
      <c r="B520" s="571" t="s">
        <v>399</v>
      </c>
      <c r="C520" s="282" t="s">
        <v>400</v>
      </c>
      <c r="D520" s="567">
        <v>28.02</v>
      </c>
      <c r="E520" s="582" t="s">
        <v>53</v>
      </c>
      <c r="F520" s="280" t="s">
        <v>54</v>
      </c>
      <c r="G520" s="225"/>
      <c r="H520" s="283"/>
      <c r="I520" s="284"/>
      <c r="J520" s="284"/>
      <c r="K520" s="284"/>
      <c r="L520" s="134">
        <f>IF(RIGHT(S520)="T",(+H520-G520),0)</f>
        <v>0</v>
      </c>
      <c r="M520" s="134">
        <f>IF(RIGHT(S520)="U",(+H520-G520),0)</f>
        <v>0</v>
      </c>
      <c r="N520" s="134">
        <f>IF(RIGHT(S520)="C",(+H520-G520),0)</f>
        <v>0</v>
      </c>
      <c r="O520" s="134">
        <f>IF(RIGHT(S520)="D",(+H520-G520),0)</f>
        <v>0</v>
      </c>
      <c r="P520" s="44"/>
      <c r="Q520" s="44"/>
      <c r="R520" s="44"/>
      <c r="S520" s="226"/>
      <c r="T520" s="407"/>
      <c r="U520" s="44"/>
      <c r="V520" s="257"/>
      <c r="W520" s="258"/>
      <c r="X520" s="258"/>
      <c r="Y520" s="258"/>
      <c r="Z520" s="258"/>
      <c r="AA520" s="259"/>
      <c r="AB520" s="2"/>
      <c r="AC520" s="2"/>
      <c r="AD520" s="2"/>
      <c r="AE520" s="2"/>
      <c r="AF520" s="277"/>
      <c r="AG520" s="277"/>
      <c r="AH520" s="277"/>
      <c r="AI520" s="278"/>
      <c r="AJ520" s="277"/>
      <c r="AK520" s="277"/>
      <c r="AL520" s="277"/>
      <c r="AM520" s="277"/>
      <c r="AN520" s="277"/>
      <c r="AO520" s="277"/>
      <c r="AP520" s="277"/>
      <c r="AQ520" s="277"/>
      <c r="AR520" s="278"/>
    </row>
    <row r="521" spans="1:44" s="69" customFormat="1" ht="30" customHeight="1" thickBot="1">
      <c r="A521" s="527"/>
      <c r="B521" s="274"/>
      <c r="C521" s="528" t="s">
        <v>58</v>
      </c>
      <c r="D521" s="274"/>
      <c r="E521" s="140"/>
      <c r="F521" s="152" t="s">
        <v>54</v>
      </c>
      <c r="G521" s="462"/>
      <c r="H521" s="462"/>
      <c r="I521" s="152" t="s">
        <v>54</v>
      </c>
      <c r="J521" s="152" t="s">
        <v>54</v>
      </c>
      <c r="K521" s="173"/>
      <c r="L521" s="153">
        <f>SUM(L520:L520)</f>
        <v>0</v>
      </c>
      <c r="M521" s="153">
        <f t="shared" ref="M521:N521" si="605">SUM(M520:M520)</f>
        <v>0</v>
      </c>
      <c r="N521" s="153">
        <f t="shared" si="605"/>
        <v>0</v>
      </c>
      <c r="O521" s="153">
        <f>SUM(O520:O520)</f>
        <v>0</v>
      </c>
      <c r="P521" s="152" t="s">
        <v>54</v>
      </c>
      <c r="Q521" s="152" t="s">
        <v>54</v>
      </c>
      <c r="R521" s="152" t="s">
        <v>54</v>
      </c>
      <c r="S521" s="274"/>
      <c r="T521" s="529"/>
      <c r="U521" s="274"/>
      <c r="V521" s="536">
        <f t="shared" si="596"/>
        <v>744</v>
      </c>
      <c r="W521" s="537">
        <v>132</v>
      </c>
      <c r="X521" s="154">
        <v>28.02</v>
      </c>
      <c r="Y521" s="539">
        <f t="shared" si="597"/>
        <v>3698.64</v>
      </c>
      <c r="Z521" s="540">
        <f t="shared" si="598"/>
        <v>3698.6399999999994</v>
      </c>
      <c r="AA521" s="541">
        <f t="shared" si="599"/>
        <v>99.999999999999986</v>
      </c>
    </row>
    <row r="522" spans="1:44" s="59" customFormat="1" ht="30" customHeight="1">
      <c r="A522" s="1043">
        <v>37</v>
      </c>
      <c r="B522" s="1023" t="s">
        <v>401</v>
      </c>
      <c r="C522" s="1011" t="s">
        <v>402</v>
      </c>
      <c r="D522" s="999">
        <v>2.3159999999999998</v>
      </c>
      <c r="E522" s="984" t="s">
        <v>53</v>
      </c>
      <c r="F522" s="38" t="s">
        <v>54</v>
      </c>
      <c r="G522" s="427">
        <v>42219.761805555558</v>
      </c>
      <c r="H522" s="427">
        <v>42219.947222222225</v>
      </c>
      <c r="I522" s="38" t="s">
        <v>54</v>
      </c>
      <c r="J522" s="38" t="s">
        <v>54</v>
      </c>
      <c r="K522" s="38" t="s">
        <v>54</v>
      </c>
      <c r="L522" s="84">
        <f>IF(RIGHT(S522)="T",(+H522-G522),0)</f>
        <v>0</v>
      </c>
      <c r="M522" s="84">
        <f>IF(RIGHT(S522)="U",(+H522-G522),0)</f>
        <v>0.18541666666715173</v>
      </c>
      <c r="N522" s="84">
        <f>IF(RIGHT(S522)="C",(+H522-G522),0)</f>
        <v>0</v>
      </c>
      <c r="O522" s="84">
        <f>IF(RIGHT(S522)="D",(+H522-G522),0)</f>
        <v>0</v>
      </c>
      <c r="P522" s="38" t="s">
        <v>54</v>
      </c>
      <c r="Q522" s="38" t="s">
        <v>54</v>
      </c>
      <c r="R522" s="38" t="s">
        <v>54</v>
      </c>
      <c r="S522" s="421" t="s">
        <v>78</v>
      </c>
      <c r="T522" s="805" t="s">
        <v>959</v>
      </c>
      <c r="U522" s="201"/>
      <c r="V522" s="74"/>
      <c r="W522" s="75"/>
      <c r="X522" s="75"/>
      <c r="Y522" s="75"/>
      <c r="Z522" s="75"/>
      <c r="AA522" s="76"/>
    </row>
    <row r="523" spans="1:44" s="59" customFormat="1" ht="30" customHeight="1">
      <c r="A523" s="1041"/>
      <c r="B523" s="1024"/>
      <c r="C523" s="1042"/>
      <c r="D523" s="1017"/>
      <c r="E523" s="984"/>
      <c r="F523" s="88"/>
      <c r="G523" s="427">
        <v>42220.364583333336</v>
      </c>
      <c r="H523" s="427">
        <v>42220.563888888886</v>
      </c>
      <c r="I523" s="88"/>
      <c r="J523" s="88"/>
      <c r="K523" s="88"/>
      <c r="L523" s="78">
        <f t="shared" ref="L523:L529" si="606">IF(RIGHT(S523)="T",(+H523-G523),0)</f>
        <v>0</v>
      </c>
      <c r="M523" s="78">
        <f t="shared" ref="M523:M529" si="607">IF(RIGHT(S523)="U",(+H523-G523),0)</f>
        <v>0</v>
      </c>
      <c r="N523" s="78">
        <f t="shared" ref="N523:N529" si="608">IF(RIGHT(S523)="C",(+H523-G523),0)</f>
        <v>0</v>
      </c>
      <c r="O523" s="78">
        <f t="shared" ref="O523:O529" si="609">IF(RIGHT(S523)="D",(+H523-G523),0)</f>
        <v>0.19930555555038154</v>
      </c>
      <c r="P523" s="88"/>
      <c r="Q523" s="88"/>
      <c r="R523" s="88"/>
      <c r="S523" s="421" t="s">
        <v>73</v>
      </c>
      <c r="T523" s="805" t="s">
        <v>960</v>
      </c>
      <c r="U523" s="89"/>
      <c r="V523" s="80"/>
      <c r="W523" s="81"/>
      <c r="X523" s="81"/>
      <c r="Y523" s="81"/>
      <c r="Z523" s="81"/>
      <c r="AA523" s="82"/>
    </row>
    <row r="524" spans="1:44" s="59" customFormat="1" ht="30" customHeight="1">
      <c r="A524" s="1041"/>
      <c r="B524" s="1024"/>
      <c r="C524" s="1042"/>
      <c r="D524" s="1017"/>
      <c r="E524" s="984"/>
      <c r="F524" s="88"/>
      <c r="G524" s="427">
        <v>42220.814583333333</v>
      </c>
      <c r="H524" s="427">
        <v>42221.073611111111</v>
      </c>
      <c r="I524" s="88"/>
      <c r="J524" s="88"/>
      <c r="K524" s="88"/>
      <c r="L524" s="506">
        <f t="shared" si="606"/>
        <v>0</v>
      </c>
      <c r="M524" s="506">
        <f t="shared" si="607"/>
        <v>0</v>
      </c>
      <c r="N524" s="506">
        <f t="shared" si="608"/>
        <v>0</v>
      </c>
      <c r="O524" s="506">
        <f t="shared" si="609"/>
        <v>0.25902777777810115</v>
      </c>
      <c r="P524" s="88"/>
      <c r="Q524" s="88"/>
      <c r="R524" s="88"/>
      <c r="S524" s="421" t="s">
        <v>403</v>
      </c>
      <c r="T524" s="805" t="s">
        <v>819</v>
      </c>
      <c r="U524" s="89"/>
      <c r="V524" s="80"/>
      <c r="W524" s="81"/>
      <c r="X524" s="81"/>
      <c r="Y524" s="81"/>
      <c r="Z524" s="81"/>
      <c r="AA524" s="82"/>
    </row>
    <row r="525" spans="1:44" s="59" customFormat="1" ht="30" customHeight="1">
      <c r="A525" s="1041"/>
      <c r="B525" s="1024"/>
      <c r="C525" s="1042"/>
      <c r="D525" s="1017"/>
      <c r="E525" s="984"/>
      <c r="F525" s="88"/>
      <c r="G525" s="427">
        <v>42222.430555555555</v>
      </c>
      <c r="H525" s="701">
        <v>42222.552777777775</v>
      </c>
      <c r="I525" s="77" t="s">
        <v>54</v>
      </c>
      <c r="J525" s="77" t="s">
        <v>54</v>
      </c>
      <c r="K525" s="77" t="s">
        <v>54</v>
      </c>
      <c r="L525" s="78">
        <f t="shared" si="606"/>
        <v>0</v>
      </c>
      <c r="M525" s="78">
        <f t="shared" si="607"/>
        <v>0</v>
      </c>
      <c r="N525" s="78">
        <f t="shared" si="608"/>
        <v>0</v>
      </c>
      <c r="O525" s="78">
        <f t="shared" si="609"/>
        <v>0.12222222222044365</v>
      </c>
      <c r="P525" s="77" t="s">
        <v>54</v>
      </c>
      <c r="Q525" s="77" t="s">
        <v>54</v>
      </c>
      <c r="R525" s="77" t="s">
        <v>54</v>
      </c>
      <c r="S525" s="705" t="s">
        <v>73</v>
      </c>
      <c r="T525" s="805" t="s">
        <v>961</v>
      </c>
      <c r="U525" s="89"/>
      <c r="V525" s="80"/>
      <c r="W525" s="81"/>
      <c r="X525" s="81"/>
      <c r="Y525" s="81"/>
      <c r="Z525" s="81"/>
      <c r="AA525" s="82"/>
    </row>
    <row r="526" spans="1:44" s="59" customFormat="1" ht="30" customHeight="1">
      <c r="A526" s="1041"/>
      <c r="B526" s="1024"/>
      <c r="C526" s="1042"/>
      <c r="D526" s="1017"/>
      <c r="E526" s="984"/>
      <c r="F526" s="88"/>
      <c r="G526" s="427">
        <v>42225.923611111109</v>
      </c>
      <c r="H526" s="701">
        <v>42225.932638888888</v>
      </c>
      <c r="I526" s="77" t="s">
        <v>54</v>
      </c>
      <c r="J526" s="77" t="s">
        <v>54</v>
      </c>
      <c r="K526" s="77" t="s">
        <v>54</v>
      </c>
      <c r="L526" s="78">
        <f t="shared" si="606"/>
        <v>0</v>
      </c>
      <c r="M526" s="78">
        <f t="shared" si="607"/>
        <v>0</v>
      </c>
      <c r="N526" s="78">
        <f t="shared" si="608"/>
        <v>0</v>
      </c>
      <c r="O526" s="78">
        <f t="shared" si="609"/>
        <v>9.0277777781011537E-3</v>
      </c>
      <c r="P526" s="77" t="s">
        <v>54</v>
      </c>
      <c r="Q526" s="77" t="s">
        <v>54</v>
      </c>
      <c r="R526" s="77" t="s">
        <v>54</v>
      </c>
      <c r="S526" s="705" t="s">
        <v>403</v>
      </c>
      <c r="T526" s="805" t="s">
        <v>962</v>
      </c>
      <c r="U526" s="89"/>
      <c r="V526" s="80"/>
      <c r="W526" s="81"/>
      <c r="X526" s="81"/>
      <c r="Y526" s="81"/>
      <c r="Z526" s="81"/>
      <c r="AA526" s="82"/>
    </row>
    <row r="527" spans="1:44" s="59" customFormat="1" ht="30" customHeight="1">
      <c r="A527" s="1041"/>
      <c r="B527" s="1024"/>
      <c r="C527" s="1042"/>
      <c r="D527" s="1017"/>
      <c r="E527" s="984"/>
      <c r="F527" s="88"/>
      <c r="G527" s="427">
        <v>42226.88958333333</v>
      </c>
      <c r="H527" s="701">
        <v>42226.895833333336</v>
      </c>
      <c r="I527" s="77" t="s">
        <v>54</v>
      </c>
      <c r="J527" s="77" t="s">
        <v>54</v>
      </c>
      <c r="K527" s="77" t="s">
        <v>54</v>
      </c>
      <c r="L527" s="78">
        <f t="shared" si="606"/>
        <v>0</v>
      </c>
      <c r="M527" s="78">
        <f t="shared" si="607"/>
        <v>0</v>
      </c>
      <c r="N527" s="78">
        <f t="shared" si="608"/>
        <v>0</v>
      </c>
      <c r="O527" s="78">
        <f t="shared" si="609"/>
        <v>6.2500000058207661E-3</v>
      </c>
      <c r="P527" s="77" t="s">
        <v>54</v>
      </c>
      <c r="Q527" s="77" t="s">
        <v>54</v>
      </c>
      <c r="R527" s="77" t="s">
        <v>54</v>
      </c>
      <c r="S527" s="705" t="s">
        <v>403</v>
      </c>
      <c r="T527" s="805" t="s">
        <v>962</v>
      </c>
      <c r="U527" s="89"/>
      <c r="V527" s="80"/>
      <c r="W527" s="81"/>
      <c r="X527" s="81"/>
      <c r="Y527" s="81"/>
      <c r="Z527" s="81"/>
      <c r="AA527" s="82"/>
    </row>
    <row r="528" spans="1:44" s="59" customFormat="1" ht="30" customHeight="1">
      <c r="A528" s="1041"/>
      <c r="B528" s="1024"/>
      <c r="C528" s="1042"/>
      <c r="D528" s="1017"/>
      <c r="E528" s="984"/>
      <c r="F528" s="88"/>
      <c r="G528" s="427">
        <v>42228.845138888886</v>
      </c>
      <c r="H528" s="701">
        <v>42228.938194444447</v>
      </c>
      <c r="I528" s="77" t="s">
        <v>54</v>
      </c>
      <c r="J528" s="77" t="s">
        <v>54</v>
      </c>
      <c r="K528" s="77" t="s">
        <v>54</v>
      </c>
      <c r="L528" s="78">
        <f t="shared" si="606"/>
        <v>0</v>
      </c>
      <c r="M528" s="78">
        <f t="shared" si="607"/>
        <v>0</v>
      </c>
      <c r="N528" s="78">
        <f t="shared" si="608"/>
        <v>0</v>
      </c>
      <c r="O528" s="78">
        <f t="shared" si="609"/>
        <v>9.3055555560567882E-2</v>
      </c>
      <c r="P528" s="77" t="s">
        <v>54</v>
      </c>
      <c r="Q528" s="77" t="s">
        <v>54</v>
      </c>
      <c r="R528" s="77" t="s">
        <v>54</v>
      </c>
      <c r="S528" s="705" t="s">
        <v>403</v>
      </c>
      <c r="T528" s="805" t="s">
        <v>819</v>
      </c>
      <c r="U528" s="89"/>
      <c r="V528" s="80"/>
      <c r="W528" s="81"/>
      <c r="X528" s="81"/>
      <c r="Y528" s="81"/>
      <c r="Z528" s="81"/>
      <c r="AA528" s="82"/>
    </row>
    <row r="529" spans="1:28" s="59" customFormat="1" ht="30" customHeight="1">
      <c r="A529" s="1041"/>
      <c r="B529" s="1024"/>
      <c r="C529" s="1042"/>
      <c r="D529" s="1017"/>
      <c r="E529" s="984"/>
      <c r="F529" s="88"/>
      <c r="G529" s="427">
        <v>42229.883333333331</v>
      </c>
      <c r="H529" s="701">
        <v>42229.98333333333</v>
      </c>
      <c r="I529" s="77" t="s">
        <v>54</v>
      </c>
      <c r="J529" s="77" t="s">
        <v>54</v>
      </c>
      <c r="K529" s="77" t="s">
        <v>54</v>
      </c>
      <c r="L529" s="78">
        <f t="shared" si="606"/>
        <v>0</v>
      </c>
      <c r="M529" s="78">
        <f t="shared" si="607"/>
        <v>0</v>
      </c>
      <c r="N529" s="78">
        <f t="shared" si="608"/>
        <v>0</v>
      </c>
      <c r="O529" s="78">
        <f t="shared" si="609"/>
        <v>9.9999999998544808E-2</v>
      </c>
      <c r="P529" s="77" t="s">
        <v>54</v>
      </c>
      <c r="Q529" s="77" t="s">
        <v>54</v>
      </c>
      <c r="R529" s="77" t="s">
        <v>54</v>
      </c>
      <c r="S529" s="705" t="s">
        <v>403</v>
      </c>
      <c r="T529" s="805" t="s">
        <v>963</v>
      </c>
      <c r="U529" s="89"/>
      <c r="V529" s="80"/>
      <c r="W529" s="81"/>
      <c r="X529" s="81"/>
      <c r="Y529" s="81"/>
      <c r="Z529" s="81"/>
      <c r="AA529" s="82"/>
    </row>
    <row r="530" spans="1:28" s="59" customFormat="1" ht="25.5" customHeight="1">
      <c r="A530" s="1041"/>
      <c r="B530" s="1024"/>
      <c r="C530" s="1042"/>
      <c r="D530" s="1017"/>
      <c r="E530" s="984"/>
      <c r="F530" s="88"/>
      <c r="G530" s="427">
        <v>42241.665972222225</v>
      </c>
      <c r="H530" s="427">
        <v>42241.780555555553</v>
      </c>
      <c r="I530" s="88"/>
      <c r="J530" s="88"/>
      <c r="K530" s="88"/>
      <c r="L530" s="41">
        <f t="shared" ref="L530" si="610">IF(RIGHT(S530)="T",(+H530-G530),0)</f>
        <v>0</v>
      </c>
      <c r="M530" s="41">
        <f t="shared" ref="M530" si="611">IF(RIGHT(S530)="U",(+H530-G530),0)</f>
        <v>0</v>
      </c>
      <c r="N530" s="41">
        <f t="shared" ref="N530" si="612">IF(RIGHT(S530)="C",(+H530-G530),0)</f>
        <v>0</v>
      </c>
      <c r="O530" s="41">
        <f t="shared" ref="O530" si="613">IF(RIGHT(S530)="D",(+H530-G530),0)</f>
        <v>0.11458333332848269</v>
      </c>
      <c r="P530" s="88"/>
      <c r="Q530" s="88"/>
      <c r="R530" s="88"/>
      <c r="S530" s="421" t="s">
        <v>403</v>
      </c>
      <c r="T530" s="805" t="s">
        <v>830</v>
      </c>
      <c r="U530" s="89"/>
      <c r="V530" s="80"/>
      <c r="W530" s="81"/>
      <c r="X530" s="81"/>
      <c r="Y530" s="81"/>
      <c r="Z530" s="81"/>
      <c r="AA530" s="82"/>
    </row>
    <row r="531" spans="1:28" s="69" customFormat="1" ht="30" customHeight="1" thickBot="1">
      <c r="A531" s="520"/>
      <c r="B531" s="267"/>
      <c r="C531" s="521" t="s">
        <v>58</v>
      </c>
      <c r="D531" s="267"/>
      <c r="E531" s="61"/>
      <c r="F531" s="62" t="s">
        <v>54</v>
      </c>
      <c r="G531" s="431"/>
      <c r="H531" s="431"/>
      <c r="I531" s="62" t="s">
        <v>54</v>
      </c>
      <c r="J531" s="62" t="s">
        <v>54</v>
      </c>
      <c r="K531" s="170"/>
      <c r="L531" s="63">
        <f>SUM(L522:L530)</f>
        <v>0</v>
      </c>
      <c r="M531" s="63">
        <f>SUM(M522:M530)</f>
        <v>0.18541666666715173</v>
      </c>
      <c r="N531" s="63">
        <f>SUM(N522:N530)</f>
        <v>0</v>
      </c>
      <c r="O531" s="63">
        <f>SUM(O522:O530)</f>
        <v>0.90347222222044365</v>
      </c>
      <c r="P531" s="62" t="s">
        <v>54</v>
      </c>
      <c r="Q531" s="62" t="s">
        <v>54</v>
      </c>
      <c r="R531" s="62" t="s">
        <v>54</v>
      </c>
      <c r="S531" s="522"/>
      <c r="T531" s="523"/>
      <c r="U531" s="267"/>
      <c r="V531" s="433">
        <f>$AB$15-((N531*24))</f>
        <v>744</v>
      </c>
      <c r="W531" s="434">
        <v>132</v>
      </c>
      <c r="X531" s="100">
        <v>2.3159999999999998</v>
      </c>
      <c r="Y531" s="435">
        <f>W531*X531</f>
        <v>305.71199999999999</v>
      </c>
      <c r="Z531" s="433">
        <f>(Y531*(V531-L531*24))/V531</f>
        <v>305.71199999999999</v>
      </c>
      <c r="AA531" s="436">
        <f>(Z531/Y531)*100</f>
        <v>100</v>
      </c>
      <c r="AB531" s="59"/>
    </row>
    <row r="532" spans="1:28" s="59" customFormat="1" ht="30" customHeight="1">
      <c r="A532" s="1043">
        <v>38</v>
      </c>
      <c r="B532" s="1023" t="s">
        <v>404</v>
      </c>
      <c r="C532" s="1011" t="s">
        <v>405</v>
      </c>
      <c r="D532" s="999">
        <v>9.2539999999999996</v>
      </c>
      <c r="E532" s="1001" t="s">
        <v>53</v>
      </c>
      <c r="F532" s="38" t="s">
        <v>54</v>
      </c>
      <c r="G532" s="427">
        <v>42220.814583333333</v>
      </c>
      <c r="H532" s="427">
        <v>42221.072916666664</v>
      </c>
      <c r="I532" s="38" t="s">
        <v>54</v>
      </c>
      <c r="J532" s="38" t="s">
        <v>54</v>
      </c>
      <c r="K532" s="38" t="s">
        <v>54</v>
      </c>
      <c r="L532" s="84">
        <f>IF(RIGHT(S532)="T",(+H532-G532),0)</f>
        <v>0</v>
      </c>
      <c r="M532" s="84">
        <f>IF(RIGHT(S532)="U",(+H532-G532),0)</f>
        <v>0</v>
      </c>
      <c r="N532" s="84">
        <f>IF(RIGHT(S532)="C",(+H532-G532),0)</f>
        <v>0</v>
      </c>
      <c r="O532" s="84">
        <f>IF(RIGHT(S532)="D",(+H532-G532),0)</f>
        <v>0.25833333333139308</v>
      </c>
      <c r="P532" s="38" t="s">
        <v>54</v>
      </c>
      <c r="Q532" s="38" t="s">
        <v>54</v>
      </c>
      <c r="R532" s="38" t="s">
        <v>54</v>
      </c>
      <c r="S532" s="421" t="s">
        <v>403</v>
      </c>
      <c r="T532" s="805" t="s">
        <v>819</v>
      </c>
      <c r="U532" s="201"/>
      <c r="V532" s="74"/>
      <c r="W532" s="75"/>
      <c r="X532" s="75"/>
      <c r="Y532" s="75"/>
      <c r="Z532" s="75"/>
      <c r="AA532" s="76"/>
    </row>
    <row r="533" spans="1:28" s="59" customFormat="1" ht="30" customHeight="1">
      <c r="A533" s="1041"/>
      <c r="B533" s="1024"/>
      <c r="C533" s="1042"/>
      <c r="D533" s="1017"/>
      <c r="E533" s="1006"/>
      <c r="F533" s="77" t="s">
        <v>54</v>
      </c>
      <c r="G533" s="427">
        <v>42221.805555555555</v>
      </c>
      <c r="H533" s="427">
        <v>42221.836805555555</v>
      </c>
      <c r="I533" s="77" t="s">
        <v>54</v>
      </c>
      <c r="J533" s="77" t="s">
        <v>54</v>
      </c>
      <c r="K533" s="77" t="s">
        <v>54</v>
      </c>
      <c r="L533" s="78">
        <f t="shared" ref="L533:L539" si="614">IF(RIGHT(S533)="T",(+H533-G533),0)</f>
        <v>0</v>
      </c>
      <c r="M533" s="78">
        <f t="shared" ref="M533:M539" si="615">IF(RIGHT(S533)="U",(+H533-G533),0)</f>
        <v>0</v>
      </c>
      <c r="N533" s="78">
        <f t="shared" ref="N533:N539" si="616">IF(RIGHT(S533)="C",(+H533-G533),0)</f>
        <v>0</v>
      </c>
      <c r="O533" s="78">
        <f t="shared" ref="O533:O539" si="617">IF(RIGHT(S533)="D",(+H533-G533),0)</f>
        <v>3.125E-2</v>
      </c>
      <c r="P533" s="77" t="s">
        <v>54</v>
      </c>
      <c r="Q533" s="77" t="s">
        <v>54</v>
      </c>
      <c r="R533" s="77" t="s">
        <v>54</v>
      </c>
      <c r="S533" s="421" t="s">
        <v>73</v>
      </c>
      <c r="T533" s="805" t="s">
        <v>961</v>
      </c>
      <c r="U533" s="89"/>
      <c r="V533" s="80"/>
      <c r="W533" s="81"/>
      <c r="X533" s="81"/>
      <c r="Y533" s="81"/>
      <c r="Z533" s="81"/>
      <c r="AA533" s="82"/>
    </row>
    <row r="534" spans="1:28" s="59" customFormat="1" ht="30" customHeight="1">
      <c r="A534" s="1041"/>
      <c r="B534" s="1024"/>
      <c r="C534" s="1042"/>
      <c r="D534" s="1017"/>
      <c r="E534" s="1006"/>
      <c r="F534" s="77" t="s">
        <v>54</v>
      </c>
      <c r="G534" s="427">
        <v>42225.923611111109</v>
      </c>
      <c r="H534" s="427">
        <v>42225.95416666667</v>
      </c>
      <c r="I534" s="77" t="s">
        <v>54</v>
      </c>
      <c r="J534" s="77" t="s">
        <v>54</v>
      </c>
      <c r="K534" s="77" t="s">
        <v>54</v>
      </c>
      <c r="L534" s="78">
        <f t="shared" si="614"/>
        <v>0</v>
      </c>
      <c r="M534" s="78">
        <f t="shared" si="615"/>
        <v>0</v>
      </c>
      <c r="N534" s="78">
        <f t="shared" si="616"/>
        <v>0</v>
      </c>
      <c r="O534" s="78">
        <f t="shared" si="617"/>
        <v>3.0555555560567882E-2</v>
      </c>
      <c r="P534" s="77" t="s">
        <v>54</v>
      </c>
      <c r="Q534" s="77" t="s">
        <v>54</v>
      </c>
      <c r="R534" s="77" t="s">
        <v>54</v>
      </c>
      <c r="S534" s="421" t="s">
        <v>403</v>
      </c>
      <c r="T534" s="805" t="s">
        <v>962</v>
      </c>
      <c r="U534" s="89"/>
      <c r="V534" s="80"/>
      <c r="W534" s="81"/>
      <c r="X534" s="81"/>
      <c r="Y534" s="81"/>
      <c r="Z534" s="81"/>
      <c r="AA534" s="82"/>
    </row>
    <row r="535" spans="1:28" s="59" customFormat="1" ht="30" customHeight="1">
      <c r="A535" s="1041"/>
      <c r="B535" s="1024"/>
      <c r="C535" s="1042"/>
      <c r="D535" s="1017"/>
      <c r="E535" s="1006"/>
      <c r="F535" s="77" t="s">
        <v>54</v>
      </c>
      <c r="G535" s="427">
        <v>42226.88958333333</v>
      </c>
      <c r="H535" s="427">
        <v>42226.895833333336</v>
      </c>
      <c r="I535" s="77" t="s">
        <v>54</v>
      </c>
      <c r="J535" s="77" t="s">
        <v>54</v>
      </c>
      <c r="K535" s="77" t="s">
        <v>54</v>
      </c>
      <c r="L535" s="78">
        <f t="shared" si="614"/>
        <v>0</v>
      </c>
      <c r="M535" s="78">
        <f t="shared" si="615"/>
        <v>0</v>
      </c>
      <c r="N535" s="78">
        <f t="shared" si="616"/>
        <v>0</v>
      </c>
      <c r="O535" s="78">
        <f t="shared" si="617"/>
        <v>6.2500000058207661E-3</v>
      </c>
      <c r="P535" s="77" t="s">
        <v>54</v>
      </c>
      <c r="Q535" s="77" t="s">
        <v>54</v>
      </c>
      <c r="R535" s="77" t="s">
        <v>54</v>
      </c>
      <c r="S535" s="421" t="s">
        <v>403</v>
      </c>
      <c r="T535" s="805" t="s">
        <v>962</v>
      </c>
      <c r="U535" s="89"/>
      <c r="V535" s="80"/>
      <c r="W535" s="81"/>
      <c r="X535" s="81"/>
      <c r="Y535" s="81"/>
      <c r="Z535" s="81"/>
      <c r="AA535" s="82"/>
    </row>
    <row r="536" spans="1:28" s="59" customFormat="1" ht="30" customHeight="1">
      <c r="A536" s="1041"/>
      <c r="B536" s="1024"/>
      <c r="C536" s="1042"/>
      <c r="D536" s="1017"/>
      <c r="E536" s="1006"/>
      <c r="F536" s="77" t="s">
        <v>54</v>
      </c>
      <c r="G536" s="427">
        <v>42228.845138888886</v>
      </c>
      <c r="H536" s="427">
        <v>42228.938194444447</v>
      </c>
      <c r="I536" s="77" t="s">
        <v>54</v>
      </c>
      <c r="J536" s="77" t="s">
        <v>54</v>
      </c>
      <c r="K536" s="77" t="s">
        <v>54</v>
      </c>
      <c r="L536" s="78">
        <f t="shared" si="614"/>
        <v>0</v>
      </c>
      <c r="M536" s="78">
        <f t="shared" si="615"/>
        <v>0</v>
      </c>
      <c r="N536" s="78">
        <f t="shared" si="616"/>
        <v>0</v>
      </c>
      <c r="O536" s="78">
        <f t="shared" si="617"/>
        <v>9.3055555560567882E-2</v>
      </c>
      <c r="P536" s="77" t="s">
        <v>54</v>
      </c>
      <c r="Q536" s="77" t="s">
        <v>54</v>
      </c>
      <c r="R536" s="77" t="s">
        <v>54</v>
      </c>
      <c r="S536" s="421" t="s">
        <v>403</v>
      </c>
      <c r="T536" s="805" t="s">
        <v>819</v>
      </c>
      <c r="U536" s="89"/>
      <c r="V536" s="80"/>
      <c r="W536" s="81"/>
      <c r="X536" s="81"/>
      <c r="Y536" s="81"/>
      <c r="Z536" s="81"/>
      <c r="AA536" s="82"/>
    </row>
    <row r="537" spans="1:28" s="59" customFormat="1" ht="30" customHeight="1">
      <c r="A537" s="1041"/>
      <c r="B537" s="1024"/>
      <c r="C537" s="1042"/>
      <c r="D537" s="1017"/>
      <c r="E537" s="1006"/>
      <c r="F537" s="77" t="s">
        <v>54</v>
      </c>
      <c r="G537" s="427">
        <v>42229.883333333331</v>
      </c>
      <c r="H537" s="427">
        <v>42229.98333333333</v>
      </c>
      <c r="I537" s="77" t="s">
        <v>54</v>
      </c>
      <c r="J537" s="77" t="s">
        <v>54</v>
      </c>
      <c r="K537" s="77" t="s">
        <v>54</v>
      </c>
      <c r="L537" s="78">
        <f t="shared" si="614"/>
        <v>0</v>
      </c>
      <c r="M537" s="78">
        <f t="shared" si="615"/>
        <v>0</v>
      </c>
      <c r="N537" s="78">
        <f t="shared" si="616"/>
        <v>0</v>
      </c>
      <c r="O537" s="78">
        <f t="shared" si="617"/>
        <v>9.9999999998544808E-2</v>
      </c>
      <c r="P537" s="77" t="s">
        <v>54</v>
      </c>
      <c r="Q537" s="77" t="s">
        <v>54</v>
      </c>
      <c r="R537" s="77" t="s">
        <v>54</v>
      </c>
      <c r="S537" s="421" t="s">
        <v>403</v>
      </c>
      <c r="T537" s="805" t="s">
        <v>819</v>
      </c>
      <c r="U537" s="89"/>
      <c r="V537" s="80"/>
      <c r="W537" s="81"/>
      <c r="X537" s="81"/>
      <c r="Y537" s="81"/>
      <c r="Z537" s="81"/>
      <c r="AA537" s="82"/>
    </row>
    <row r="538" spans="1:28" s="59" customFormat="1" ht="30" customHeight="1">
      <c r="A538" s="1041"/>
      <c r="B538" s="1024"/>
      <c r="C538" s="1042"/>
      <c r="D538" s="1017"/>
      <c r="E538" s="1006"/>
      <c r="F538" s="77" t="s">
        <v>54</v>
      </c>
      <c r="G538" s="427">
        <v>42239.875</v>
      </c>
      <c r="H538" s="427">
        <v>42239.894444444442</v>
      </c>
      <c r="I538" s="77" t="s">
        <v>54</v>
      </c>
      <c r="J538" s="77" t="s">
        <v>54</v>
      </c>
      <c r="K538" s="77" t="s">
        <v>54</v>
      </c>
      <c r="L538" s="78">
        <f t="shared" si="614"/>
        <v>0</v>
      </c>
      <c r="M538" s="78">
        <f t="shared" si="615"/>
        <v>1.9444444442342501E-2</v>
      </c>
      <c r="N538" s="78">
        <f t="shared" si="616"/>
        <v>0</v>
      </c>
      <c r="O538" s="78">
        <f t="shared" si="617"/>
        <v>0</v>
      </c>
      <c r="P538" s="77" t="s">
        <v>54</v>
      </c>
      <c r="Q538" s="77" t="s">
        <v>54</v>
      </c>
      <c r="R538" s="77" t="s">
        <v>54</v>
      </c>
      <c r="S538" s="421" t="s">
        <v>78</v>
      </c>
      <c r="T538" s="805" t="s">
        <v>964</v>
      </c>
      <c r="U538" s="89"/>
      <c r="V538" s="80"/>
      <c r="W538" s="81"/>
      <c r="X538" s="81"/>
      <c r="Y538" s="81"/>
      <c r="Z538" s="81"/>
      <c r="AA538" s="82"/>
    </row>
    <row r="539" spans="1:28" s="59" customFormat="1" ht="30" customHeight="1">
      <c r="A539" s="1041"/>
      <c r="B539" s="1024"/>
      <c r="C539" s="1042"/>
      <c r="D539" s="1017"/>
      <c r="E539" s="1006"/>
      <c r="F539" s="77" t="s">
        <v>54</v>
      </c>
      <c r="G539" s="427">
        <v>42241.665972222225</v>
      </c>
      <c r="H539" s="427">
        <v>42241.780555555553</v>
      </c>
      <c r="I539" s="77" t="s">
        <v>54</v>
      </c>
      <c r="J539" s="77" t="s">
        <v>54</v>
      </c>
      <c r="K539" s="77" t="s">
        <v>54</v>
      </c>
      <c r="L539" s="78">
        <f t="shared" si="614"/>
        <v>0</v>
      </c>
      <c r="M539" s="78">
        <f t="shared" si="615"/>
        <v>0</v>
      </c>
      <c r="N539" s="78">
        <f t="shared" si="616"/>
        <v>0</v>
      </c>
      <c r="O539" s="78">
        <f t="shared" si="617"/>
        <v>0.11458333332848269</v>
      </c>
      <c r="P539" s="77" t="s">
        <v>54</v>
      </c>
      <c r="Q539" s="77" t="s">
        <v>54</v>
      </c>
      <c r="R539" s="77" t="s">
        <v>54</v>
      </c>
      <c r="S539" s="421" t="s">
        <v>403</v>
      </c>
      <c r="T539" s="805" t="s">
        <v>830</v>
      </c>
      <c r="U539" s="89"/>
      <c r="V539" s="80"/>
      <c r="W539" s="81"/>
      <c r="X539" s="81"/>
      <c r="Y539" s="81"/>
      <c r="Z539" s="81"/>
      <c r="AA539" s="82"/>
    </row>
    <row r="540" spans="1:28" s="69" customFormat="1" ht="30" customHeight="1">
      <c r="A540" s="806"/>
      <c r="B540" s="807"/>
      <c r="C540" s="808" t="s">
        <v>58</v>
      </c>
      <c r="D540" s="807"/>
      <c r="E540" s="566"/>
      <c r="F540" s="758" t="s">
        <v>54</v>
      </c>
      <c r="G540" s="773"/>
      <c r="H540" s="773"/>
      <c r="I540" s="758" t="s">
        <v>54</v>
      </c>
      <c r="J540" s="758" t="s">
        <v>54</v>
      </c>
      <c r="K540" s="758" t="s">
        <v>54</v>
      </c>
      <c r="L540" s="245">
        <f>SUM(L532:L539)</f>
        <v>0</v>
      </c>
      <c r="M540" s="245">
        <f>SUM(M532:M539)</f>
        <v>1.9444444442342501E-2</v>
      </c>
      <c r="N540" s="245">
        <f>SUM(N532:N539)</f>
        <v>0</v>
      </c>
      <c r="O540" s="245">
        <f>SUM(O532:O539)</f>
        <v>0.63402777778537711</v>
      </c>
      <c r="P540" s="758" t="s">
        <v>54</v>
      </c>
      <c r="Q540" s="758" t="s">
        <v>54</v>
      </c>
      <c r="R540" s="758" t="s">
        <v>54</v>
      </c>
      <c r="S540" s="809"/>
      <c r="T540" s="810"/>
      <c r="U540" s="807"/>
      <c r="V540" s="148">
        <f>$AB$15-((N540*24))</f>
        <v>744</v>
      </c>
      <c r="W540" s="149">
        <v>132</v>
      </c>
      <c r="X540" s="750">
        <v>9.2539999999999996</v>
      </c>
      <c r="Y540" s="150">
        <f>W540*X540</f>
        <v>1221.528</v>
      </c>
      <c r="Z540" s="148">
        <f>(Y540*(V540-L540*24))/V540</f>
        <v>1221.528</v>
      </c>
      <c r="AA540" s="251">
        <f>(Z540/Y540)*100</f>
        <v>100</v>
      </c>
      <c r="AB540" s="59"/>
    </row>
    <row r="541" spans="1:28" s="69" customFormat="1" ht="30" customHeight="1">
      <c r="A541" s="929">
        <v>39</v>
      </c>
      <c r="B541" s="922" t="s">
        <v>406</v>
      </c>
      <c r="C541" s="927" t="s">
        <v>407</v>
      </c>
      <c r="D541" s="912">
        <v>2.3159999999999998</v>
      </c>
      <c r="E541" s="921" t="s">
        <v>53</v>
      </c>
      <c r="F541" s="136" t="s">
        <v>54</v>
      </c>
      <c r="G541" s="427"/>
      <c r="H541" s="427"/>
      <c r="I541" s="136" t="s">
        <v>54</v>
      </c>
      <c r="J541" s="136" t="s">
        <v>54</v>
      </c>
      <c r="K541" s="136" t="s">
        <v>54</v>
      </c>
      <c r="L541" s="616">
        <f>IF(RIGHT(S541)="T",(+H541-G541),0)</f>
        <v>0</v>
      </c>
      <c r="M541" s="616">
        <f>IF(RIGHT(S541)="U",(+H541-G541),0)</f>
        <v>0</v>
      </c>
      <c r="N541" s="616">
        <f>IF(RIGHT(S541)="C",(+H541-G541),0)</f>
        <v>0</v>
      </c>
      <c r="O541" s="616">
        <f>IF(RIGHT(S541)="D",(+H541-G541),0)</f>
        <v>0</v>
      </c>
      <c r="P541" s="136" t="s">
        <v>54</v>
      </c>
      <c r="Q541" s="136" t="s">
        <v>54</v>
      </c>
      <c r="R541" s="136" t="s">
        <v>54</v>
      </c>
      <c r="S541" s="421"/>
      <c r="T541" s="753"/>
      <c r="U541" s="546"/>
      <c r="V541" s="448"/>
      <c r="W541" s="449"/>
      <c r="X541" s="449"/>
      <c r="Y541" s="449"/>
      <c r="Z541" s="449"/>
      <c r="AA541" s="450"/>
    </row>
    <row r="542" spans="1:28" s="69" customFormat="1" ht="30" customHeight="1">
      <c r="A542" s="794"/>
      <c r="B542" s="795"/>
      <c r="C542" s="796" t="s">
        <v>58</v>
      </c>
      <c r="D542" s="795"/>
      <c r="E542" s="566"/>
      <c r="F542" s="159" t="s">
        <v>54</v>
      </c>
      <c r="G542" s="797"/>
      <c r="H542" s="797"/>
      <c r="I542" s="159" t="s">
        <v>54</v>
      </c>
      <c r="J542" s="159" t="s">
        <v>54</v>
      </c>
      <c r="K542" s="146"/>
      <c r="L542" s="137">
        <f>SUM(L541:L541)</f>
        <v>0</v>
      </c>
      <c r="M542" s="137">
        <f>SUM(M541:M541)</f>
        <v>0</v>
      </c>
      <c r="N542" s="137">
        <f>SUM(N541:N541)</f>
        <v>0</v>
      </c>
      <c r="O542" s="137">
        <f>SUM(O541:O541)</f>
        <v>0</v>
      </c>
      <c r="P542" s="159" t="s">
        <v>54</v>
      </c>
      <c r="Q542" s="159" t="s">
        <v>54</v>
      </c>
      <c r="R542" s="159" t="s">
        <v>54</v>
      </c>
      <c r="S542" s="795"/>
      <c r="T542" s="798"/>
      <c r="U542" s="795"/>
      <c r="V542" s="811">
        <f>$AB$15-((N542*24))</f>
        <v>744</v>
      </c>
      <c r="W542" s="812">
        <v>132</v>
      </c>
      <c r="X542" s="750">
        <v>2.3159999999999998</v>
      </c>
      <c r="Y542" s="813">
        <f>W542*X542</f>
        <v>305.71199999999999</v>
      </c>
      <c r="Z542" s="814">
        <f>(Y542*(V542-L542*24))/V542</f>
        <v>305.71199999999999</v>
      </c>
      <c r="AA542" s="814">
        <f>(Z542/Y542)*100</f>
        <v>100</v>
      </c>
    </row>
    <row r="543" spans="1:28" s="59" customFormat="1" ht="30" customHeight="1">
      <c r="A543" s="1041">
        <v>40</v>
      </c>
      <c r="B543" s="1024" t="s">
        <v>408</v>
      </c>
      <c r="C543" s="1042" t="s">
        <v>409</v>
      </c>
      <c r="D543" s="1017">
        <v>8.234</v>
      </c>
      <c r="E543" s="1006" t="s">
        <v>53</v>
      </c>
      <c r="F543" s="88" t="s">
        <v>54</v>
      </c>
      <c r="G543" s="427">
        <v>42233.500694444447</v>
      </c>
      <c r="H543" s="427">
        <v>42233.65902777778</v>
      </c>
      <c r="I543" s="88" t="s">
        <v>54</v>
      </c>
      <c r="J543" s="88" t="s">
        <v>54</v>
      </c>
      <c r="K543" s="88" t="s">
        <v>54</v>
      </c>
      <c r="L543" s="341">
        <f>IF(RIGHT(S543)="T",(+H543-G543),0)</f>
        <v>0</v>
      </c>
      <c r="M543" s="341">
        <f>IF(RIGHT(S543)="U",(+H543-G543),0)</f>
        <v>0</v>
      </c>
      <c r="N543" s="341">
        <f>IF(RIGHT(S543)="C",(+H543-G543),0)</f>
        <v>0</v>
      </c>
      <c r="O543" s="341">
        <f>IF(RIGHT(S543)="D",(+H543-G543),0)</f>
        <v>0.15833333333284827</v>
      </c>
      <c r="P543" s="88" t="s">
        <v>54</v>
      </c>
      <c r="Q543" s="88" t="s">
        <v>54</v>
      </c>
      <c r="R543" s="88" t="s">
        <v>54</v>
      </c>
      <c r="S543" s="421" t="s">
        <v>73</v>
      </c>
      <c r="T543" s="805" t="s">
        <v>965</v>
      </c>
      <c r="U543" s="89"/>
      <c r="V543" s="80"/>
      <c r="W543" s="81"/>
      <c r="X543" s="81"/>
      <c r="Y543" s="81"/>
      <c r="Z543" s="81"/>
      <c r="AA543" s="82"/>
    </row>
    <row r="544" spans="1:28" s="59" customFormat="1" ht="30" customHeight="1">
      <c r="A544" s="1041"/>
      <c r="B544" s="1024"/>
      <c r="C544" s="1042"/>
      <c r="D544" s="1017"/>
      <c r="E544" s="1006"/>
      <c r="F544" s="88"/>
      <c r="G544" s="427"/>
      <c r="H544" s="427"/>
      <c r="I544" s="88"/>
      <c r="J544" s="88"/>
      <c r="K544" s="88"/>
      <c r="L544" s="616">
        <f t="shared" ref="L544" si="618">IF(RIGHT(S544)="T",(+H544-G544),0)</f>
        <v>0</v>
      </c>
      <c r="M544" s="616">
        <f t="shared" ref="M544" si="619">IF(RIGHT(S544)="U",(+H544-G544),0)</f>
        <v>0</v>
      </c>
      <c r="N544" s="616">
        <f t="shared" ref="N544" si="620">IF(RIGHT(S544)="C",(+H544-G544),0)</f>
        <v>0</v>
      </c>
      <c r="O544" s="616">
        <f t="shared" ref="O544" si="621">IF(RIGHT(S544)="D",(+H544-G544),0)</f>
        <v>0</v>
      </c>
      <c r="P544" s="88"/>
      <c r="Q544" s="88"/>
      <c r="R544" s="88"/>
      <c r="S544" s="421"/>
      <c r="T544" s="753"/>
      <c r="U544" s="89"/>
      <c r="V544" s="80"/>
      <c r="W544" s="81"/>
      <c r="X544" s="81"/>
      <c r="Y544" s="81"/>
      <c r="Z544" s="81"/>
      <c r="AA544" s="82"/>
    </row>
    <row r="545" spans="1:44" s="69" customFormat="1" ht="30" customHeight="1">
      <c r="A545" s="771"/>
      <c r="B545" s="760"/>
      <c r="C545" s="772" t="s">
        <v>58</v>
      </c>
      <c r="D545" s="760"/>
      <c r="E545" s="566"/>
      <c r="F545" s="758" t="s">
        <v>54</v>
      </c>
      <c r="G545" s="773"/>
      <c r="H545" s="773"/>
      <c r="I545" s="758" t="s">
        <v>54</v>
      </c>
      <c r="J545" s="758" t="s">
        <v>54</v>
      </c>
      <c r="K545" s="758" t="s">
        <v>54</v>
      </c>
      <c r="L545" s="245">
        <f>SUM(L543:L544)</f>
        <v>0</v>
      </c>
      <c r="M545" s="245">
        <f>SUM(M543:M544)</f>
        <v>0</v>
      </c>
      <c r="N545" s="245">
        <f>SUM(N543:N544)</f>
        <v>0</v>
      </c>
      <c r="O545" s="245">
        <f>SUM(O543:O544)</f>
        <v>0.15833333333284827</v>
      </c>
      <c r="P545" s="758" t="s">
        <v>54</v>
      </c>
      <c r="Q545" s="758" t="s">
        <v>54</v>
      </c>
      <c r="R545" s="758" t="s">
        <v>54</v>
      </c>
      <c r="S545" s="748"/>
      <c r="T545" s="774"/>
      <c r="U545" s="760"/>
      <c r="V545" s="148">
        <f>$AB$15-((N545*24))</f>
        <v>744</v>
      </c>
      <c r="W545" s="149">
        <v>132</v>
      </c>
      <c r="X545" s="750">
        <v>8.234</v>
      </c>
      <c r="Y545" s="150">
        <f>W545*X545</f>
        <v>1086.8879999999999</v>
      </c>
      <c r="Z545" s="148">
        <f>(Y545*(V545-L545*24))/V545</f>
        <v>1086.8879999999999</v>
      </c>
      <c r="AA545" s="251">
        <f>(Z545/Y545)*100</f>
        <v>100</v>
      </c>
      <c r="AB545" s="59"/>
    </row>
    <row r="546" spans="1:44" s="69" customFormat="1" ht="30" customHeight="1">
      <c r="A546" s="1176">
        <v>41</v>
      </c>
      <c r="B546" s="1175" t="s">
        <v>410</v>
      </c>
      <c r="C546" s="1174" t="s">
        <v>411</v>
      </c>
      <c r="D546" s="1154">
        <v>9.2539999999999996</v>
      </c>
      <c r="E546" s="1044" t="s">
        <v>53</v>
      </c>
      <c r="F546" s="136" t="s">
        <v>54</v>
      </c>
      <c r="G546" s="427">
        <v>42218.410416666666</v>
      </c>
      <c r="H546" s="427">
        <v>42218.454861111109</v>
      </c>
      <c r="I546" s="136" t="s">
        <v>54</v>
      </c>
      <c r="J546" s="136" t="s">
        <v>54</v>
      </c>
      <c r="K546" s="614"/>
      <c r="L546" s="616">
        <f>IF(RIGHT(S546)="T",(+H546-G546),0)</f>
        <v>0</v>
      </c>
      <c r="M546" s="616">
        <f>IF(RIGHT(S546)="U",(+H546-G546),0)</f>
        <v>4.4444444443797693E-2</v>
      </c>
      <c r="N546" s="616">
        <f>IF(RIGHT(S546)="C",(+H546-G546),0)</f>
        <v>0</v>
      </c>
      <c r="O546" s="616">
        <f>IF(RIGHT(S546)="D",(+H546-G546),0)</f>
        <v>0</v>
      </c>
      <c r="P546" s="136" t="s">
        <v>54</v>
      </c>
      <c r="Q546" s="136" t="s">
        <v>54</v>
      </c>
      <c r="R546" s="136" t="s">
        <v>54</v>
      </c>
      <c r="S546" s="421" t="s">
        <v>78</v>
      </c>
      <c r="T546" s="805" t="s">
        <v>966</v>
      </c>
      <c r="U546" s="447"/>
      <c r="V546" s="448"/>
      <c r="W546" s="449"/>
      <c r="X546" s="449"/>
      <c r="Y546" s="449"/>
      <c r="Z546" s="449"/>
      <c r="AA546" s="450"/>
    </row>
    <row r="547" spans="1:44" s="69" customFormat="1" ht="30" customHeight="1">
      <c r="A547" s="1033"/>
      <c r="B547" s="1024"/>
      <c r="C547" s="1035"/>
      <c r="D547" s="1017"/>
      <c r="E547" s="1006"/>
      <c r="F547" s="136" t="s">
        <v>54</v>
      </c>
      <c r="G547" s="427">
        <v>42224.599305555559</v>
      </c>
      <c r="H547" s="427">
        <v>42224.67291666667</v>
      </c>
      <c r="I547" s="136" t="s">
        <v>54</v>
      </c>
      <c r="J547" s="136" t="s">
        <v>54</v>
      </c>
      <c r="K547" s="614"/>
      <c r="L547" s="616">
        <f>IF(RIGHT(S547)="T",(+H547-G547),0)</f>
        <v>0</v>
      </c>
      <c r="M547" s="616">
        <f>IF(RIGHT(S547)="U",(+H547-G547),0)</f>
        <v>7.3611111110949423E-2</v>
      </c>
      <c r="N547" s="616">
        <f>IF(RIGHT(S547)="C",(+H547-G547),0)</f>
        <v>0</v>
      </c>
      <c r="O547" s="616">
        <f>IF(RIGHT(S547)="D",(+H547-G547),0)</f>
        <v>0</v>
      </c>
      <c r="P547" s="136" t="s">
        <v>54</v>
      </c>
      <c r="Q547" s="136" t="s">
        <v>54</v>
      </c>
      <c r="R547" s="136" t="s">
        <v>54</v>
      </c>
      <c r="S547" s="421" t="s">
        <v>78</v>
      </c>
      <c r="T547" s="805" t="s">
        <v>967</v>
      </c>
      <c r="U547" s="447"/>
      <c r="V547" s="448"/>
      <c r="W547" s="449"/>
      <c r="X547" s="449"/>
      <c r="Y547" s="449"/>
      <c r="Z547" s="449"/>
      <c r="AA547" s="450"/>
    </row>
    <row r="548" spans="1:44" s="69" customFormat="1" ht="30" customHeight="1">
      <c r="A548" s="1114"/>
      <c r="B548" s="1087"/>
      <c r="C548" s="1110"/>
      <c r="D548" s="1000"/>
      <c r="E548" s="1002"/>
      <c r="F548" s="136" t="s">
        <v>54</v>
      </c>
      <c r="G548" s="427">
        <v>42243.364583333336</v>
      </c>
      <c r="H548" s="427">
        <v>42243.442361111112</v>
      </c>
      <c r="I548" s="136" t="s">
        <v>54</v>
      </c>
      <c r="J548" s="136" t="s">
        <v>54</v>
      </c>
      <c r="K548" s="614"/>
      <c r="L548" s="616">
        <f>IF(RIGHT(S548)="T",(+H548-G548),0)</f>
        <v>0</v>
      </c>
      <c r="M548" s="616">
        <f>IF(RIGHT(S548)="U",(+H548-G548),0)</f>
        <v>7.7777777776645962E-2</v>
      </c>
      <c r="N548" s="616">
        <f>IF(RIGHT(S548)="C",(+H548-G548),0)</f>
        <v>0</v>
      </c>
      <c r="O548" s="616">
        <f>IF(RIGHT(S548)="D",(+H548-G548),0)</f>
        <v>0</v>
      </c>
      <c r="P548" s="136" t="s">
        <v>54</v>
      </c>
      <c r="Q548" s="136" t="s">
        <v>54</v>
      </c>
      <c r="R548" s="136" t="s">
        <v>54</v>
      </c>
      <c r="S548" s="421" t="s">
        <v>78</v>
      </c>
      <c r="T548" s="805" t="s">
        <v>968</v>
      </c>
      <c r="U548" s="447"/>
      <c r="V548" s="448"/>
      <c r="W548" s="449"/>
      <c r="X548" s="449"/>
      <c r="Y548" s="449"/>
      <c r="Z548" s="449"/>
      <c r="AA548" s="450"/>
    </row>
    <row r="549" spans="1:44" s="69" customFormat="1" ht="30" customHeight="1" thickBot="1">
      <c r="A549" s="451"/>
      <c r="B549" s="139"/>
      <c r="C549" s="452" t="s">
        <v>58</v>
      </c>
      <c r="D549" s="139"/>
      <c r="E549" s="61"/>
      <c r="F549" s="141" t="s">
        <v>54</v>
      </c>
      <c r="G549" s="453"/>
      <c r="H549" s="453"/>
      <c r="I549" s="141" t="s">
        <v>54</v>
      </c>
      <c r="J549" s="141" t="s">
        <v>54</v>
      </c>
      <c r="K549" s="141" t="s">
        <v>54</v>
      </c>
      <c r="L549" s="142">
        <f>SUM(L546:L548)</f>
        <v>0</v>
      </c>
      <c r="M549" s="142">
        <f>SUM(M546:M548)</f>
        <v>0.19583333333139308</v>
      </c>
      <c r="N549" s="142">
        <f>SUM(N546:N548)</f>
        <v>0</v>
      </c>
      <c r="O549" s="142">
        <f>SUM(O546:O548)</f>
        <v>0</v>
      </c>
      <c r="P549" s="141" t="s">
        <v>54</v>
      </c>
      <c r="Q549" s="141" t="s">
        <v>54</v>
      </c>
      <c r="R549" s="141" t="s">
        <v>54</v>
      </c>
      <c r="S549" s="139"/>
      <c r="T549" s="454"/>
      <c r="U549" s="139"/>
      <c r="V549" s="455">
        <f>$AB$15-((N549*24))</f>
        <v>744</v>
      </c>
      <c r="W549" s="456">
        <v>132</v>
      </c>
      <c r="X549" s="100">
        <v>9.2539999999999996</v>
      </c>
      <c r="Y549" s="457">
        <f>W549*X549</f>
        <v>1221.528</v>
      </c>
      <c r="Z549" s="458">
        <f>(Y549*(V549-L549*24))/V549</f>
        <v>1221.528</v>
      </c>
      <c r="AA549" s="459">
        <f>(Z549/Y549)*100</f>
        <v>100</v>
      </c>
    </row>
    <row r="550" spans="1:44" s="51" customFormat="1" ht="41.25" customHeight="1">
      <c r="A550" s="1018">
        <v>42</v>
      </c>
      <c r="B550" s="989" t="s">
        <v>412</v>
      </c>
      <c r="C550" s="987" t="s">
        <v>413</v>
      </c>
      <c r="D550" s="999">
        <v>177.88</v>
      </c>
      <c r="E550" s="1001" t="s">
        <v>53</v>
      </c>
      <c r="F550" s="38" t="s">
        <v>54</v>
      </c>
      <c r="G550" s="427">
        <v>42238.762499999997</v>
      </c>
      <c r="H550" s="427">
        <v>42238.790972222225</v>
      </c>
      <c r="I550" s="263"/>
      <c r="J550" s="263"/>
      <c r="K550" s="263"/>
      <c r="L550" s="616">
        <f t="shared" ref="L550:L551" si="622">IF(RIGHT(S550)="T",(+H550-G550),0)</f>
        <v>0</v>
      </c>
      <c r="M550" s="616">
        <f t="shared" ref="M550:M551" si="623">IF(RIGHT(S550)="U",(+H550-G550),0)</f>
        <v>2.8472222227719612E-2</v>
      </c>
      <c r="N550" s="616">
        <f t="shared" ref="N550:N551" si="624">IF(RIGHT(S550)="C",(+H550-G550),0)</f>
        <v>0</v>
      </c>
      <c r="O550" s="616">
        <f t="shared" ref="O550:O551" si="625">IF(RIGHT(S550)="D",(+H550-G550),0)</f>
        <v>0</v>
      </c>
      <c r="P550" s="44"/>
      <c r="Q550" s="44"/>
      <c r="R550" s="44"/>
      <c r="S550" s="421" t="s">
        <v>78</v>
      </c>
      <c r="T550" s="805" t="s">
        <v>969</v>
      </c>
      <c r="U550" s="44"/>
      <c r="V550" s="109"/>
      <c r="W550" s="110"/>
      <c r="X550" s="567"/>
      <c r="Y550" s="111"/>
      <c r="Z550" s="109"/>
      <c r="AA550" s="112"/>
      <c r="AB550" s="50"/>
      <c r="AC550" s="50"/>
      <c r="AD550" s="50"/>
      <c r="AE550" s="50"/>
      <c r="AF550" s="276"/>
      <c r="AG550" s="276"/>
      <c r="AH550" s="276"/>
      <c r="AI550" s="276"/>
      <c r="AJ550" s="276"/>
      <c r="AK550" s="276"/>
      <c r="AL550" s="276"/>
      <c r="AM550" s="276"/>
      <c r="AN550" s="276"/>
      <c r="AO550" s="276"/>
      <c r="AP550" s="276"/>
      <c r="AQ550" s="276"/>
      <c r="AR550" s="276"/>
    </row>
    <row r="551" spans="1:44" s="51" customFormat="1" ht="30" customHeight="1">
      <c r="A551" s="1019"/>
      <c r="B551" s="996"/>
      <c r="C551" s="995"/>
      <c r="D551" s="1000"/>
      <c r="E551" s="1002"/>
      <c r="F551" s="77"/>
      <c r="G551" s="427"/>
      <c r="H551" s="427"/>
      <c r="I551" s="618"/>
      <c r="J551" s="618"/>
      <c r="K551" s="618"/>
      <c r="L551" s="616">
        <f t="shared" si="622"/>
        <v>0</v>
      </c>
      <c r="M551" s="616">
        <f t="shared" si="623"/>
        <v>0</v>
      </c>
      <c r="N551" s="616">
        <f t="shared" si="624"/>
        <v>0</v>
      </c>
      <c r="O551" s="616">
        <f t="shared" si="625"/>
        <v>0</v>
      </c>
      <c r="P551" s="242"/>
      <c r="Q551" s="242"/>
      <c r="R551" s="242"/>
      <c r="S551" s="421"/>
      <c r="T551" s="422"/>
      <c r="U551" s="147"/>
      <c r="V551" s="218"/>
      <c r="W551" s="219"/>
      <c r="X551" s="220"/>
      <c r="Y551" s="221"/>
      <c r="Z551" s="218"/>
      <c r="AA551" s="502"/>
      <c r="AB551" s="50"/>
      <c r="AC551" s="50"/>
      <c r="AD551" s="50"/>
      <c r="AE551" s="50"/>
      <c r="AF551" s="276"/>
      <c r="AG551" s="276"/>
      <c r="AH551" s="276"/>
      <c r="AI551" s="276"/>
      <c r="AJ551" s="276"/>
      <c r="AK551" s="276"/>
      <c r="AL551" s="276"/>
      <c r="AM551" s="276"/>
      <c r="AN551" s="276"/>
      <c r="AO551" s="276"/>
      <c r="AP551" s="276"/>
      <c r="AQ551" s="276"/>
      <c r="AR551" s="276"/>
    </row>
    <row r="552" spans="1:44" s="69" customFormat="1" ht="30" customHeight="1" thickBot="1">
      <c r="A552" s="460"/>
      <c r="B552" s="151"/>
      <c r="C552" s="461" t="s">
        <v>58</v>
      </c>
      <c r="D552" s="151"/>
      <c r="E552" s="583"/>
      <c r="F552" s="152" t="s">
        <v>54</v>
      </c>
      <c r="G552" s="453"/>
      <c r="H552" s="453"/>
      <c r="I552" s="141" t="s">
        <v>54</v>
      </c>
      <c r="J552" s="141" t="s">
        <v>54</v>
      </c>
      <c r="K552" s="141" t="s">
        <v>54</v>
      </c>
      <c r="L552" s="142">
        <f>SUM(L550:L551)</f>
        <v>0</v>
      </c>
      <c r="M552" s="142">
        <f t="shared" ref="M552:O552" si="626">SUM(M550:M551)</f>
        <v>2.8472222227719612E-2</v>
      </c>
      <c r="N552" s="142">
        <f t="shared" si="626"/>
        <v>0</v>
      </c>
      <c r="O552" s="142">
        <f t="shared" si="626"/>
        <v>0</v>
      </c>
      <c r="P552" s="141" t="s">
        <v>54</v>
      </c>
      <c r="Q552" s="141" t="s">
        <v>54</v>
      </c>
      <c r="R552" s="141" t="s">
        <v>54</v>
      </c>
      <c r="S552" s="139"/>
      <c r="T552" s="454"/>
      <c r="U552" s="151"/>
      <c r="V552" s="433">
        <f>$AB$15-((N552*24))</f>
        <v>744</v>
      </c>
      <c r="W552" s="434">
        <v>156</v>
      </c>
      <c r="X552" s="100">
        <v>177.88</v>
      </c>
      <c r="Y552" s="435">
        <f>W552*X552</f>
        <v>27749.279999999999</v>
      </c>
      <c r="Z552" s="433">
        <f>(Y552*(V552-L552*24))/V552</f>
        <v>27749.279999999999</v>
      </c>
      <c r="AA552" s="436">
        <f>(Z552/Y552)*100</f>
        <v>100</v>
      </c>
    </row>
    <row r="553" spans="1:44" s="59" customFormat="1" ht="30" customHeight="1">
      <c r="A553" s="577">
        <v>43</v>
      </c>
      <c r="B553" s="576" t="s">
        <v>414</v>
      </c>
      <c r="C553" s="575" t="s">
        <v>415</v>
      </c>
      <c r="D553" s="567">
        <v>1.19</v>
      </c>
      <c r="E553" s="582" t="s">
        <v>53</v>
      </c>
      <c r="F553" s="38" t="s">
        <v>54</v>
      </c>
      <c r="G553" s="427"/>
      <c r="H553" s="427"/>
      <c r="I553" s="38" t="s">
        <v>54</v>
      </c>
      <c r="J553" s="38" t="s">
        <v>54</v>
      </c>
      <c r="K553" s="38" t="s">
        <v>54</v>
      </c>
      <c r="L553" s="84">
        <f>IF(RIGHT(S553)="T",(+H553-G553),0)</f>
        <v>0</v>
      </c>
      <c r="M553" s="84">
        <f>IF(RIGHT(S553)="U",(+H553-G553),0)</f>
        <v>0</v>
      </c>
      <c r="N553" s="84">
        <f>IF(RIGHT(S553)="C",(+H553-G553),0)</f>
        <v>0</v>
      </c>
      <c r="O553" s="84">
        <f>IF(RIGHT(S553)="D",(+H553-G553),0)</f>
        <v>0</v>
      </c>
      <c r="P553" s="38" t="s">
        <v>54</v>
      </c>
      <c r="Q553" s="38" t="s">
        <v>54</v>
      </c>
      <c r="R553" s="38" t="s">
        <v>54</v>
      </c>
      <c r="S553" s="421"/>
      <c r="T553" s="422"/>
      <c r="U553" s="201"/>
      <c r="V553" s="74"/>
      <c r="W553" s="75"/>
      <c r="X553" s="75"/>
      <c r="Y553" s="75"/>
      <c r="Z553" s="75"/>
      <c r="AA553" s="76"/>
    </row>
    <row r="554" spans="1:44" s="69" customFormat="1" ht="30" customHeight="1" thickBot="1">
      <c r="A554" s="474"/>
      <c r="B554" s="175"/>
      <c r="C554" s="475" t="s">
        <v>58</v>
      </c>
      <c r="D554" s="175"/>
      <c r="E554" s="140"/>
      <c r="F554" s="176" t="s">
        <v>54</v>
      </c>
      <c r="G554" s="476"/>
      <c r="H554" s="476"/>
      <c r="I554" s="176" t="s">
        <v>54</v>
      </c>
      <c r="J554" s="176" t="s">
        <v>54</v>
      </c>
      <c r="K554" s="187"/>
      <c r="L554" s="177">
        <f>SUM(L553:L553)</f>
        <v>0</v>
      </c>
      <c r="M554" s="177">
        <f>SUM(M553:M553)</f>
        <v>0</v>
      </c>
      <c r="N554" s="177">
        <f>SUM(N553:N553)</f>
        <v>0</v>
      </c>
      <c r="O554" s="177">
        <f>SUM(O553:O553)</f>
        <v>0</v>
      </c>
      <c r="P554" s="176" t="s">
        <v>54</v>
      </c>
      <c r="Q554" s="176" t="s">
        <v>54</v>
      </c>
      <c r="R554" s="176" t="s">
        <v>54</v>
      </c>
      <c r="S554" s="477"/>
      <c r="T554" s="478"/>
      <c r="U554" s="175"/>
      <c r="V554" s="424">
        <f>$AB$15-((N554*24))</f>
        <v>744</v>
      </c>
      <c r="W554" s="464">
        <v>132</v>
      </c>
      <c r="X554" s="154">
        <v>1.19</v>
      </c>
      <c r="Y554" s="425">
        <f>W554*X554</f>
        <v>157.07999999999998</v>
      </c>
      <c r="Z554" s="424">
        <f>(Y554*(V554-L554*24))/V554</f>
        <v>157.07999999999998</v>
      </c>
      <c r="AA554" s="426">
        <f>(Z554/Y554)*100</f>
        <v>100</v>
      </c>
      <c r="AB554" s="59"/>
    </row>
    <row r="555" spans="1:44" s="51" customFormat="1" ht="30" customHeight="1">
      <c r="A555" s="573">
        <v>44</v>
      </c>
      <c r="B555" s="571" t="s">
        <v>416</v>
      </c>
      <c r="C555" s="587" t="s">
        <v>417</v>
      </c>
      <c r="D555" s="567">
        <v>1.19</v>
      </c>
      <c r="E555" s="582" t="s">
        <v>53</v>
      </c>
      <c r="F555" s="38" t="s">
        <v>54</v>
      </c>
      <c r="G555" s="427"/>
      <c r="H555" s="427"/>
      <c r="I555" s="263"/>
      <c r="J555" s="263"/>
      <c r="K555" s="263"/>
      <c r="L555" s="84">
        <f>IF(RIGHT(S555)="T",(+H555-G555),0)</f>
        <v>0</v>
      </c>
      <c r="M555" s="84">
        <f>IF(RIGHT(S555)="U",(+H555-G555),0)</f>
        <v>0</v>
      </c>
      <c r="N555" s="84">
        <f>IF(RIGHT(S555)="C",(+H555-G555),0)</f>
        <v>0</v>
      </c>
      <c r="O555" s="84">
        <f>IF(RIGHT(S555)="D",(+H555-G555),0)</f>
        <v>0</v>
      </c>
      <c r="P555" s="44"/>
      <c r="Q555" s="44"/>
      <c r="R555" s="44"/>
      <c r="S555" s="421"/>
      <c r="T555" s="753"/>
      <c r="U555" s="44"/>
      <c r="V555" s="109"/>
      <c r="W555" s="110"/>
      <c r="X555" s="567"/>
      <c r="Y555" s="111"/>
      <c r="Z555" s="109"/>
      <c r="AA555" s="112"/>
      <c r="AB555" s="50"/>
      <c r="AC555" s="50"/>
      <c r="AD555" s="50"/>
      <c r="AE555" s="50"/>
      <c r="AF555" s="276"/>
      <c r="AG555" s="276"/>
      <c r="AH555" s="276"/>
      <c r="AI555" s="276"/>
      <c r="AJ555" s="276"/>
      <c r="AK555" s="276"/>
      <c r="AL555" s="276"/>
      <c r="AM555" s="276"/>
      <c r="AN555" s="276"/>
      <c r="AO555" s="276"/>
      <c r="AP555" s="276"/>
      <c r="AQ555" s="276"/>
      <c r="AR555" s="276"/>
    </row>
    <row r="556" spans="1:44" s="69" customFormat="1" ht="30" customHeight="1">
      <c r="A556" s="771"/>
      <c r="B556" s="760"/>
      <c r="C556" s="772" t="s">
        <v>58</v>
      </c>
      <c r="D556" s="760"/>
      <c r="E556" s="613"/>
      <c r="F556" s="758" t="s">
        <v>54</v>
      </c>
      <c r="G556" s="773"/>
      <c r="H556" s="773"/>
      <c r="I556" s="758" t="s">
        <v>54</v>
      </c>
      <c r="J556" s="758" t="s">
        <v>54</v>
      </c>
      <c r="K556" s="759"/>
      <c r="L556" s="245">
        <f>SUM(L555:L555)</f>
        <v>0</v>
      </c>
      <c r="M556" s="245">
        <f>SUM(M555:M555)</f>
        <v>0</v>
      </c>
      <c r="N556" s="245">
        <f>SUM(N555:N555)</f>
        <v>0</v>
      </c>
      <c r="O556" s="245">
        <f>SUM(O555:O555)</f>
        <v>0</v>
      </c>
      <c r="P556" s="758" t="s">
        <v>54</v>
      </c>
      <c r="Q556" s="758" t="s">
        <v>54</v>
      </c>
      <c r="R556" s="758" t="s">
        <v>54</v>
      </c>
      <c r="S556" s="748"/>
      <c r="T556" s="774"/>
      <c r="U556" s="760"/>
      <c r="V556" s="148">
        <f>$AB$15-((N556*24))</f>
        <v>744</v>
      </c>
      <c r="W556" s="149">
        <v>132</v>
      </c>
      <c r="X556" s="750">
        <v>1.19</v>
      </c>
      <c r="Y556" s="150">
        <f>W556*X556</f>
        <v>157.07999999999998</v>
      </c>
      <c r="Z556" s="148">
        <f>(Y556*(V556-L556*24))/V556</f>
        <v>157.07999999999998</v>
      </c>
      <c r="AA556" s="251">
        <f>(Z556/Y556)*100</f>
        <v>100</v>
      </c>
      <c r="AB556" s="59"/>
    </row>
    <row r="557" spans="1:44" s="51" customFormat="1" ht="30" customHeight="1">
      <c r="A557" s="1005">
        <v>45</v>
      </c>
      <c r="B557" s="990" t="s">
        <v>418</v>
      </c>
      <c r="C557" s="988" t="s">
        <v>419</v>
      </c>
      <c r="D557" s="1017">
        <v>128.833</v>
      </c>
      <c r="E557" s="1006" t="s">
        <v>53</v>
      </c>
      <c r="F557" s="88" t="s">
        <v>54</v>
      </c>
      <c r="G557" s="427"/>
      <c r="H557" s="427"/>
      <c r="I557" s="286"/>
      <c r="J557" s="286"/>
      <c r="K557" s="286"/>
      <c r="L557" s="341">
        <f>IF(RIGHT(S557)="T",(+H557-G557),0)</f>
        <v>0</v>
      </c>
      <c r="M557" s="341">
        <f>IF(RIGHT(S557)="U",(+H557-G557),0)</f>
        <v>0</v>
      </c>
      <c r="N557" s="341">
        <f>IF(RIGHT(S557)="C",(+H557-G557),0)</f>
        <v>0</v>
      </c>
      <c r="O557" s="341">
        <f>IF(RIGHT(S557)="D",(+H557-G557),0)</f>
        <v>0</v>
      </c>
      <c r="P557" s="42"/>
      <c r="Q557" s="42"/>
      <c r="R557" s="42"/>
      <c r="S557" s="421"/>
      <c r="T557" s="422"/>
      <c r="U557" s="42"/>
      <c r="V557" s="198"/>
      <c r="W557" s="730"/>
      <c r="X557" s="718"/>
      <c r="Y557" s="200"/>
      <c r="Z557" s="198"/>
      <c r="AA557" s="472"/>
      <c r="AB557" s="50"/>
      <c r="AC557" s="50"/>
      <c r="AD557" s="50"/>
      <c r="AE557" s="50"/>
      <c r="AF557" s="276"/>
      <c r="AG557" s="276"/>
      <c r="AH557" s="276"/>
      <c r="AI557" s="276"/>
      <c r="AJ557" s="276"/>
      <c r="AK557" s="276"/>
      <c r="AL557" s="276"/>
      <c r="AM557" s="276"/>
      <c r="AN557" s="276"/>
      <c r="AO557" s="276"/>
      <c r="AP557" s="276"/>
      <c r="AQ557" s="276"/>
      <c r="AR557" s="276"/>
    </row>
    <row r="558" spans="1:44" s="51" customFormat="1" ht="26.25" customHeight="1">
      <c r="A558" s="1005"/>
      <c r="B558" s="990"/>
      <c r="C558" s="988"/>
      <c r="D558" s="1017"/>
      <c r="E558" s="1006"/>
      <c r="F558" s="88"/>
      <c r="G558" s="53"/>
      <c r="H558" s="53"/>
      <c r="I558" s="286"/>
      <c r="J558" s="286"/>
      <c r="K558" s="286"/>
      <c r="L558" s="78">
        <f>IF(RIGHT(S558)="T",(+H558-G558),0)</f>
        <v>0</v>
      </c>
      <c r="M558" s="78">
        <f>IF(RIGHT(S558)="U",(+H558-G558),0)</f>
        <v>0</v>
      </c>
      <c r="N558" s="78">
        <f>IF(RIGHT(S558)="C",(+H558-G558),0)</f>
        <v>0</v>
      </c>
      <c r="O558" s="78">
        <f>IF(RIGHT(S558)="D",(+H558-G558),0)</f>
        <v>0</v>
      </c>
      <c r="P558" s="42"/>
      <c r="Q558" s="42"/>
      <c r="R558" s="42"/>
      <c r="S558" s="54"/>
      <c r="T558" s="398"/>
      <c r="U558" s="42"/>
      <c r="V558" s="148"/>
      <c r="W558" s="149"/>
      <c r="X558" s="605"/>
      <c r="Y558" s="150"/>
      <c r="Z558" s="148"/>
      <c r="AA558" s="251"/>
      <c r="AB558" s="50"/>
      <c r="AC558" s="50"/>
      <c r="AD558" s="50"/>
      <c r="AE558" s="50"/>
      <c r="AF558" s="276"/>
      <c r="AG558" s="276"/>
      <c r="AH558" s="276"/>
      <c r="AI558" s="276"/>
      <c r="AJ558" s="276"/>
      <c r="AK558" s="276"/>
      <c r="AL558" s="276"/>
      <c r="AM558" s="276"/>
      <c r="AN558" s="276"/>
      <c r="AO558" s="276"/>
      <c r="AP558" s="276"/>
      <c r="AQ558" s="276"/>
      <c r="AR558" s="276"/>
    </row>
    <row r="559" spans="1:44" s="69" customFormat="1" ht="30" customHeight="1" thickBot="1">
      <c r="A559" s="429"/>
      <c r="B559" s="60"/>
      <c r="C559" s="430" t="s">
        <v>58</v>
      </c>
      <c r="D559" s="60"/>
      <c r="E559" s="140"/>
      <c r="F559" s="176" t="s">
        <v>54</v>
      </c>
      <c r="G559" s="476"/>
      <c r="H559" s="476"/>
      <c r="I559" s="176" t="s">
        <v>54</v>
      </c>
      <c r="J559" s="176" t="s">
        <v>54</v>
      </c>
      <c r="K559" s="187"/>
      <c r="L559" s="177">
        <f>SUM(L557:L558)</f>
        <v>0</v>
      </c>
      <c r="M559" s="177">
        <f t="shared" ref="M559:O559" si="627">SUM(M557:M558)</f>
        <v>0</v>
      </c>
      <c r="N559" s="177">
        <f t="shared" si="627"/>
        <v>0</v>
      </c>
      <c r="O559" s="177">
        <f t="shared" si="627"/>
        <v>0</v>
      </c>
      <c r="P559" s="176" t="s">
        <v>54</v>
      </c>
      <c r="Q559" s="176" t="s">
        <v>54</v>
      </c>
      <c r="R559" s="176" t="s">
        <v>54</v>
      </c>
      <c r="S559" s="477"/>
      <c r="T559" s="478"/>
      <c r="U559" s="175"/>
      <c r="V559" s="198">
        <f>$AB$15-((N559*24))</f>
        <v>744</v>
      </c>
      <c r="W559" s="199">
        <v>131</v>
      </c>
      <c r="X559" s="574">
        <v>128.833</v>
      </c>
      <c r="Y559" s="200">
        <f>W559*X559</f>
        <v>16877.123</v>
      </c>
      <c r="Z559" s="198">
        <f>(Y559*(V559-L559*24))/V559</f>
        <v>16877.123</v>
      </c>
      <c r="AA559" s="472">
        <f>(Z559/Y559)*100</f>
        <v>100</v>
      </c>
      <c r="AB559" s="59"/>
    </row>
    <row r="560" spans="1:44" s="51" customFormat="1" ht="30" customHeight="1">
      <c r="A560" s="997">
        <v>46</v>
      </c>
      <c r="B560" s="989" t="s">
        <v>420</v>
      </c>
      <c r="C560" s="987" t="s">
        <v>421</v>
      </c>
      <c r="D560" s="999">
        <v>128.833</v>
      </c>
      <c r="E560" s="984" t="s">
        <v>53</v>
      </c>
      <c r="F560" s="38" t="s">
        <v>54</v>
      </c>
      <c r="G560" s="427">
        <v>42241.536805555559</v>
      </c>
      <c r="H560" s="427">
        <v>42241.570138888892</v>
      </c>
      <c r="I560" s="263"/>
      <c r="J560" s="263"/>
      <c r="K560" s="263"/>
      <c r="L560" s="506">
        <f>IF(RIGHT(S560)="T",(+H560-G560),0)</f>
        <v>0</v>
      </c>
      <c r="M560" s="506">
        <f>IF(RIGHT(S560)="U",(+H560-G560),0)</f>
        <v>3.3333333332848269E-2</v>
      </c>
      <c r="N560" s="506">
        <f>IF(RIGHT(S560)="C",(+H560-G560),0)</f>
        <v>0</v>
      </c>
      <c r="O560" s="506">
        <f>IF(RIGHT(S560)="D",(+H560-G560),0)</f>
        <v>0</v>
      </c>
      <c r="P560" s="44"/>
      <c r="Q560" s="44"/>
      <c r="R560" s="44"/>
      <c r="S560" s="421" t="s">
        <v>78</v>
      </c>
      <c r="T560" s="805" t="s">
        <v>970</v>
      </c>
      <c r="U560" s="44"/>
      <c r="V560" s="109"/>
      <c r="W560" s="110"/>
      <c r="X560" s="567"/>
      <c r="Y560" s="111"/>
      <c r="Z560" s="109"/>
      <c r="AA560" s="112"/>
      <c r="AB560" s="50"/>
      <c r="AC560" s="50"/>
      <c r="AD560" s="50"/>
      <c r="AE560" s="50"/>
      <c r="AF560" s="276"/>
      <c r="AG560" s="276"/>
      <c r="AH560" s="276"/>
      <c r="AI560" s="276"/>
      <c r="AJ560" s="276"/>
      <c r="AK560" s="276"/>
      <c r="AL560" s="276"/>
      <c r="AM560" s="276"/>
      <c r="AN560" s="276"/>
      <c r="AO560" s="276"/>
      <c r="AP560" s="276"/>
      <c r="AQ560" s="276"/>
      <c r="AR560" s="276"/>
    </row>
    <row r="561" spans="1:44" s="51" customFormat="1" ht="30" customHeight="1">
      <c r="A561" s="998"/>
      <c r="B561" s="996"/>
      <c r="C561" s="995"/>
      <c r="D561" s="1000"/>
      <c r="E561" s="993"/>
      <c r="F561" s="88"/>
      <c r="G561" s="427"/>
      <c r="H561" s="427"/>
      <c r="I561" s="286"/>
      <c r="J561" s="286"/>
      <c r="K561" s="286"/>
      <c r="L561" s="78">
        <f>IF(RIGHT(S561)="T",(+H561-G561),0)</f>
        <v>0</v>
      </c>
      <c r="M561" s="78">
        <f>IF(RIGHT(S561)="U",(+H561-G561),0)</f>
        <v>0</v>
      </c>
      <c r="N561" s="78">
        <f>IF(RIGHT(S561)="C",(+H561-G561),0)</f>
        <v>0</v>
      </c>
      <c r="O561" s="78">
        <f>IF(RIGHT(S561)="D",(+H561-G561),0)</f>
        <v>0</v>
      </c>
      <c r="P561" s="42"/>
      <c r="Q561" s="42"/>
      <c r="R561" s="42"/>
      <c r="S561" s="421"/>
      <c r="T561" s="422"/>
      <c r="U561" s="42"/>
      <c r="V561" s="198"/>
      <c r="W561" s="199"/>
      <c r="X561" s="574"/>
      <c r="Y561" s="200"/>
      <c r="Z561" s="198"/>
      <c r="AA561" s="472"/>
      <c r="AB561" s="50"/>
      <c r="AC561" s="50"/>
      <c r="AD561" s="50"/>
      <c r="AE561" s="50"/>
      <c r="AF561" s="276"/>
      <c r="AG561" s="276"/>
      <c r="AH561" s="276"/>
      <c r="AI561" s="276"/>
      <c r="AJ561" s="276"/>
      <c r="AK561" s="276"/>
      <c r="AL561" s="276"/>
      <c r="AM561" s="276"/>
      <c r="AN561" s="276"/>
      <c r="AO561" s="276"/>
      <c r="AP561" s="276"/>
      <c r="AQ561" s="276"/>
      <c r="AR561" s="276"/>
    </row>
    <row r="562" spans="1:44" s="69" customFormat="1" ht="30" customHeight="1" thickBot="1">
      <c r="A562" s="429"/>
      <c r="B562" s="60"/>
      <c r="C562" s="430" t="s">
        <v>58</v>
      </c>
      <c r="D562" s="60"/>
      <c r="E562" s="140"/>
      <c r="F562" s="62" t="s">
        <v>54</v>
      </c>
      <c r="G562" s="431"/>
      <c r="H562" s="431"/>
      <c r="I562" s="62" t="s">
        <v>54</v>
      </c>
      <c r="J562" s="62" t="s">
        <v>54</v>
      </c>
      <c r="K562" s="170"/>
      <c r="L562" s="63">
        <f>SUM(L560:L561)</f>
        <v>0</v>
      </c>
      <c r="M562" s="63">
        <f t="shared" ref="M562:O562" si="628">SUM(M560:M561)</f>
        <v>3.3333333332848269E-2</v>
      </c>
      <c r="N562" s="63">
        <f t="shared" si="628"/>
        <v>0</v>
      </c>
      <c r="O562" s="63">
        <f t="shared" si="628"/>
        <v>0</v>
      </c>
      <c r="P562" s="62" t="s">
        <v>54</v>
      </c>
      <c r="Q562" s="62" t="s">
        <v>54</v>
      </c>
      <c r="R562" s="62" t="s">
        <v>54</v>
      </c>
      <c r="S562" s="471"/>
      <c r="T562" s="441"/>
      <c r="U562" s="60"/>
      <c r="V562" s="433">
        <f>$AB$15-((N562*24))</f>
        <v>744</v>
      </c>
      <c r="W562" s="434">
        <v>131</v>
      </c>
      <c r="X562" s="100">
        <v>128.833</v>
      </c>
      <c r="Y562" s="435">
        <f>W562*X562</f>
        <v>16877.123</v>
      </c>
      <c r="Z562" s="433">
        <f>(Y562*(V562-L562*24))/V562</f>
        <v>16877.123</v>
      </c>
      <c r="AA562" s="442">
        <f>(Z562/Y562)*100</f>
        <v>100</v>
      </c>
      <c r="AB562" s="59"/>
    </row>
    <row r="563" spans="1:44" s="51" customFormat="1" ht="30" customHeight="1">
      <c r="A563" s="573">
        <v>47</v>
      </c>
      <c r="B563" s="571" t="s">
        <v>422</v>
      </c>
      <c r="C563" s="587" t="s">
        <v>423</v>
      </c>
      <c r="D563" s="567">
        <v>0.17499999999999999</v>
      </c>
      <c r="E563" s="578" t="s">
        <v>53</v>
      </c>
      <c r="F563" s="38" t="s">
        <v>54</v>
      </c>
      <c r="G563" s="427"/>
      <c r="H563" s="427"/>
      <c r="I563" s="263"/>
      <c r="J563" s="263"/>
      <c r="K563" s="263"/>
      <c r="L563" s="78">
        <f>IF(RIGHT(S563)="T",(+H563-G563),0)</f>
        <v>0</v>
      </c>
      <c r="M563" s="78">
        <f>IF(RIGHT(S563)="U",(+H563-G563),0)</f>
        <v>0</v>
      </c>
      <c r="N563" s="78">
        <f>IF(RIGHT(S563)="C",(+H563-G563),0)</f>
        <v>0</v>
      </c>
      <c r="O563" s="78">
        <f>IF(RIGHT(S563)="D",(+H563-G563),0)</f>
        <v>0</v>
      </c>
      <c r="P563" s="44"/>
      <c r="Q563" s="44"/>
      <c r="R563" s="44"/>
      <c r="S563" s="421"/>
      <c r="T563" s="422"/>
      <c r="U563" s="44"/>
      <c r="V563" s="109"/>
      <c r="W563" s="110"/>
      <c r="X563" s="567"/>
      <c r="Y563" s="111"/>
      <c r="Z563" s="109"/>
      <c r="AA563" s="112"/>
      <c r="AB563" s="50"/>
      <c r="AC563" s="50"/>
      <c r="AD563" s="50"/>
      <c r="AE563" s="50"/>
      <c r="AF563" s="276"/>
      <c r="AG563" s="276"/>
      <c r="AH563" s="276"/>
      <c r="AI563" s="276"/>
      <c r="AJ563" s="276"/>
      <c r="AK563" s="276"/>
      <c r="AL563" s="276"/>
      <c r="AM563" s="276"/>
      <c r="AN563" s="276"/>
      <c r="AO563" s="276"/>
      <c r="AP563" s="276"/>
      <c r="AQ563" s="276"/>
      <c r="AR563" s="276"/>
    </row>
    <row r="564" spans="1:44" s="69" customFormat="1" ht="30" customHeight="1" thickBot="1">
      <c r="A564" s="429"/>
      <c r="B564" s="60"/>
      <c r="C564" s="430" t="s">
        <v>58</v>
      </c>
      <c r="D564" s="60"/>
      <c r="E564" s="140"/>
      <c r="F564" s="62" t="s">
        <v>54</v>
      </c>
      <c r="G564" s="431"/>
      <c r="H564" s="431"/>
      <c r="I564" s="62" t="s">
        <v>54</v>
      </c>
      <c r="J564" s="62" t="s">
        <v>54</v>
      </c>
      <c r="K564" s="170"/>
      <c r="L564" s="63">
        <f>SUM(L563:L563)</f>
        <v>0</v>
      </c>
      <c r="M564" s="63">
        <f t="shared" ref="M564:O564" si="629">SUM(M563:M563)</f>
        <v>0</v>
      </c>
      <c r="N564" s="63">
        <f t="shared" si="629"/>
        <v>0</v>
      </c>
      <c r="O564" s="63">
        <f t="shared" si="629"/>
        <v>0</v>
      </c>
      <c r="P564" s="62" t="s">
        <v>54</v>
      </c>
      <c r="Q564" s="62" t="s">
        <v>54</v>
      </c>
      <c r="R564" s="62" t="s">
        <v>54</v>
      </c>
      <c r="S564" s="471"/>
      <c r="T564" s="441"/>
      <c r="U564" s="60"/>
      <c r="V564" s="433">
        <f>$AB$15-((N564*24))</f>
        <v>744</v>
      </c>
      <c r="W564" s="434">
        <v>131</v>
      </c>
      <c r="X564" s="100">
        <v>0.17499999999999999</v>
      </c>
      <c r="Y564" s="435">
        <f>W564*X564</f>
        <v>22.924999999999997</v>
      </c>
      <c r="Z564" s="433">
        <f>(Y564*(V564-L564*24))/V564</f>
        <v>22.924999999999997</v>
      </c>
      <c r="AA564" s="436">
        <f>(Z564/Y564)*100</f>
        <v>100</v>
      </c>
      <c r="AB564" s="59"/>
    </row>
    <row r="565" spans="1:44" s="59" customFormat="1" ht="30" customHeight="1">
      <c r="A565" s="1043">
        <v>48</v>
      </c>
      <c r="B565" s="1023" t="s">
        <v>424</v>
      </c>
      <c r="C565" s="1011" t="s">
        <v>425</v>
      </c>
      <c r="D565" s="999">
        <v>230.297</v>
      </c>
      <c r="E565" s="983" t="s">
        <v>53</v>
      </c>
      <c r="F565" s="38" t="s">
        <v>54</v>
      </c>
      <c r="G565" s="427"/>
      <c r="H565" s="427"/>
      <c r="I565" s="38" t="s">
        <v>54</v>
      </c>
      <c r="J565" s="38" t="s">
        <v>54</v>
      </c>
      <c r="K565" s="143"/>
      <c r="L565" s="84">
        <f>IF(RIGHT(S565)="T",(+H565-G565),0)</f>
        <v>0</v>
      </c>
      <c r="M565" s="84">
        <f>IF(RIGHT(S565)="U",(+H565-G565),0)</f>
        <v>0</v>
      </c>
      <c r="N565" s="84">
        <f>IF(RIGHT(S565)="C",(+H565-G565),0)</f>
        <v>0</v>
      </c>
      <c r="O565" s="84">
        <f>IF(RIGHT(S565)="D",(+H565-G565),0)</f>
        <v>0</v>
      </c>
      <c r="P565" s="38" t="s">
        <v>54</v>
      </c>
      <c r="Q565" s="38" t="s">
        <v>54</v>
      </c>
      <c r="R565" s="38" t="s">
        <v>54</v>
      </c>
      <c r="S565" s="421"/>
      <c r="T565" s="422"/>
      <c r="U565" s="201"/>
      <c r="V565" s="74"/>
      <c r="W565" s="75"/>
      <c r="X565" s="75"/>
      <c r="Y565" s="75"/>
      <c r="Z565" s="75"/>
      <c r="AA565" s="76"/>
    </row>
    <row r="566" spans="1:44" s="59" customFormat="1" ht="30" customHeight="1">
      <c r="A566" s="1041"/>
      <c r="B566" s="1024"/>
      <c r="C566" s="1042"/>
      <c r="D566" s="1017"/>
      <c r="E566" s="984"/>
      <c r="F566" s="88"/>
      <c r="G566" s="427"/>
      <c r="H566" s="427"/>
      <c r="I566" s="88"/>
      <c r="J566" s="88"/>
      <c r="K566" s="40"/>
      <c r="L566" s="78">
        <f t="shared" ref="L566" si="630">IF(RIGHT(S566)="T",(+H566-G566),0)</f>
        <v>0</v>
      </c>
      <c r="M566" s="78">
        <f t="shared" ref="M566:M567" si="631">IF(RIGHT(S566)="U",(+H566-G566),0)</f>
        <v>0</v>
      </c>
      <c r="N566" s="78">
        <f t="shared" ref="N566:N567" si="632">IF(RIGHT(S566)="C",(+H566-G566),0)</f>
        <v>0</v>
      </c>
      <c r="O566" s="78">
        <f t="shared" ref="O566:O567" si="633">IF(RIGHT(S566)="D",(+H566-G566),0)</f>
        <v>0</v>
      </c>
      <c r="P566" s="88"/>
      <c r="Q566" s="88"/>
      <c r="R566" s="88"/>
      <c r="S566" s="421"/>
      <c r="T566" s="422"/>
      <c r="U566" s="89"/>
      <c r="V566" s="80"/>
      <c r="W566" s="81"/>
      <c r="X566" s="81"/>
      <c r="Y566" s="81"/>
      <c r="Z566" s="81"/>
      <c r="AA566" s="82"/>
    </row>
    <row r="567" spans="1:44" s="59" customFormat="1" ht="30" customHeight="1">
      <c r="A567" s="1041"/>
      <c r="B567" s="1024"/>
      <c r="C567" s="1012"/>
      <c r="D567" s="1017"/>
      <c r="E567" s="984"/>
      <c r="F567" s="88"/>
      <c r="G567" s="427"/>
      <c r="H567" s="427"/>
      <c r="I567" s="88"/>
      <c r="J567" s="88"/>
      <c r="K567" s="40"/>
      <c r="L567" s="506">
        <f>IF(RIGHT(S567)="T",(+H567-G567),0)</f>
        <v>0</v>
      </c>
      <c r="M567" s="506">
        <f t="shared" si="631"/>
        <v>0</v>
      </c>
      <c r="N567" s="506">
        <f t="shared" si="632"/>
        <v>0</v>
      </c>
      <c r="O567" s="506">
        <f t="shared" si="633"/>
        <v>0</v>
      </c>
      <c r="P567" s="88"/>
      <c r="Q567" s="88"/>
      <c r="R567" s="88"/>
      <c r="S567" s="421"/>
      <c r="T567" s="422"/>
      <c r="U567" s="89"/>
      <c r="V567" s="80"/>
      <c r="W567" s="81"/>
      <c r="X567" s="81"/>
      <c r="Y567" s="81"/>
      <c r="Z567" s="81"/>
      <c r="AA567" s="82"/>
    </row>
    <row r="568" spans="1:44" s="69" customFormat="1" ht="30" customHeight="1" thickBot="1">
      <c r="A568" s="429"/>
      <c r="B568" s="60"/>
      <c r="C568" s="430" t="s">
        <v>58</v>
      </c>
      <c r="D568" s="60"/>
      <c r="E568" s="140"/>
      <c r="F568" s="62" t="s">
        <v>54</v>
      </c>
      <c r="G568" s="431"/>
      <c r="H568" s="431"/>
      <c r="I568" s="62" t="s">
        <v>54</v>
      </c>
      <c r="J568" s="62" t="s">
        <v>54</v>
      </c>
      <c r="K568" s="62" t="s">
        <v>54</v>
      </c>
      <c r="L568" s="63">
        <f>SUM(L565:L567)</f>
        <v>0</v>
      </c>
      <c r="M568" s="63">
        <f t="shared" ref="M568:O568" si="634">SUM(M565:M567)</f>
        <v>0</v>
      </c>
      <c r="N568" s="63">
        <f t="shared" si="634"/>
        <v>0</v>
      </c>
      <c r="O568" s="63">
        <f t="shared" si="634"/>
        <v>0</v>
      </c>
      <c r="P568" s="62" t="s">
        <v>54</v>
      </c>
      <c r="Q568" s="62" t="s">
        <v>54</v>
      </c>
      <c r="R568" s="62" t="s">
        <v>54</v>
      </c>
      <c r="S568" s="471"/>
      <c r="T568" s="441"/>
      <c r="U568" s="60"/>
      <c r="V568" s="433">
        <f>$AB$15-((N568*24))</f>
        <v>744</v>
      </c>
      <c r="W568" s="434">
        <v>131</v>
      </c>
      <c r="X568" s="100">
        <v>230.297</v>
      </c>
      <c r="Y568" s="435">
        <f>W568*X568</f>
        <v>30168.906999999999</v>
      </c>
      <c r="Z568" s="433">
        <f>(Y568*(V568-L568*24))/V568</f>
        <v>30168.906999999999</v>
      </c>
      <c r="AA568" s="436">
        <f>(Z568/Y568)*100</f>
        <v>100</v>
      </c>
      <c r="AB568" s="59"/>
    </row>
    <row r="569" spans="1:44" ht="15.75">
      <c r="A569" s="577">
        <v>49</v>
      </c>
      <c r="B569" s="576" t="s">
        <v>426</v>
      </c>
      <c r="C569" s="575" t="s">
        <v>427</v>
      </c>
      <c r="D569" s="604">
        <v>106.24299999999999</v>
      </c>
      <c r="E569" s="582" t="s">
        <v>53</v>
      </c>
      <c r="F569" s="133" t="s">
        <v>54</v>
      </c>
      <c r="G569" s="178"/>
      <c r="H569" s="178"/>
      <c r="I569" s="252"/>
      <c r="J569" s="252"/>
      <c r="K569" s="252"/>
      <c r="L569" s="619">
        <f>IF(RIGHT(S569)="T",(+H569-G569),0)</f>
        <v>0</v>
      </c>
      <c r="M569" s="619">
        <f>IF(RIGHT(S569)="U",(+H569-G569),0)</f>
        <v>0</v>
      </c>
      <c r="N569" s="619">
        <f>IF(RIGHT(S569)="C",(+H569-G569),0)</f>
        <v>0</v>
      </c>
      <c r="O569" s="619">
        <f>IF(RIGHT(S569)="D",(+H569-G569),0)</f>
        <v>0</v>
      </c>
      <c r="P569" s="94"/>
      <c r="Q569" s="94"/>
      <c r="R569" s="94"/>
      <c r="S569" s="179"/>
      <c r="T569" s="403"/>
      <c r="U569" s="94"/>
      <c r="V569" s="165"/>
      <c r="W569" s="166"/>
      <c r="X569" s="166"/>
      <c r="Y569" s="166"/>
      <c r="Z569" s="166"/>
      <c r="AA569" s="167"/>
      <c r="AB569" s="2"/>
      <c r="AC569" s="2"/>
      <c r="AD569" s="2"/>
      <c r="AE569" s="2"/>
      <c r="AF569" s="265"/>
      <c r="AG569" s="265"/>
      <c r="AH569" s="265"/>
      <c r="AI569" s="265"/>
      <c r="AJ569" s="265"/>
      <c r="AK569" s="265"/>
      <c r="AL569" s="265"/>
      <c r="AM569" s="265"/>
      <c r="AN569" s="265"/>
      <c r="AO569" s="265"/>
      <c r="AP569" s="265"/>
      <c r="AQ569" s="265"/>
      <c r="AR569" s="265"/>
    </row>
    <row r="570" spans="1:44" s="69" customFormat="1" ht="30" customHeight="1" thickBot="1">
      <c r="A570" s="451"/>
      <c r="B570" s="139"/>
      <c r="C570" s="452" t="s">
        <v>58</v>
      </c>
      <c r="D570" s="139"/>
      <c r="E570" s="140"/>
      <c r="F570" s="141" t="s">
        <v>54</v>
      </c>
      <c r="G570" s="453"/>
      <c r="H570" s="453"/>
      <c r="I570" s="141" t="s">
        <v>54</v>
      </c>
      <c r="J570" s="141" t="s">
        <v>54</v>
      </c>
      <c r="K570" s="141" t="s">
        <v>54</v>
      </c>
      <c r="L570" s="142">
        <f>SUM(L569:L569)</f>
        <v>0</v>
      </c>
      <c r="M570" s="142">
        <f>SUM(M569:M569)</f>
        <v>0</v>
      </c>
      <c r="N570" s="142">
        <f>SUM(N569:N569)</f>
        <v>0</v>
      </c>
      <c r="O570" s="142">
        <f>SUM(O569:O569)</f>
        <v>0</v>
      </c>
      <c r="P570" s="141" t="s">
        <v>54</v>
      </c>
      <c r="Q570" s="141" t="s">
        <v>54</v>
      </c>
      <c r="R570" s="141" t="s">
        <v>54</v>
      </c>
      <c r="S570" s="139"/>
      <c r="T570" s="454"/>
      <c r="U570" s="139"/>
      <c r="V570" s="455">
        <f>$AB$15-((N570*24))</f>
        <v>744</v>
      </c>
      <c r="W570" s="456">
        <v>132</v>
      </c>
      <c r="X570" s="100">
        <v>106.24299999999999</v>
      </c>
      <c r="Y570" s="457">
        <f>W570*X570</f>
        <v>14024.075999999999</v>
      </c>
      <c r="Z570" s="458">
        <f>(Y570*(V570-L570*24))/V570</f>
        <v>14024.075999999999</v>
      </c>
      <c r="AA570" s="442">
        <f>(Z570/Y570)*100</f>
        <v>100</v>
      </c>
    </row>
    <row r="571" spans="1:44" s="69" customFormat="1" ht="30" customHeight="1">
      <c r="A571" s="1032">
        <v>50</v>
      </c>
      <c r="B571" s="1023" t="s">
        <v>428</v>
      </c>
      <c r="C571" s="1034" t="s">
        <v>429</v>
      </c>
      <c r="D571" s="999">
        <v>2.83</v>
      </c>
      <c r="E571" s="984" t="s">
        <v>53</v>
      </c>
      <c r="F571" s="133" t="s">
        <v>54</v>
      </c>
      <c r="G571" s="427"/>
      <c r="H571" s="427"/>
      <c r="I571" s="133" t="s">
        <v>54</v>
      </c>
      <c r="J571" s="133" t="s">
        <v>54</v>
      </c>
      <c r="K571" s="133" t="s">
        <v>54</v>
      </c>
      <c r="L571" s="615">
        <f>IF(RIGHT(S571)="T",(+H571-G571),0)</f>
        <v>0</v>
      </c>
      <c r="M571" s="615">
        <f>IF(RIGHT(S571)="U",(+H571-G571),0)</f>
        <v>0</v>
      </c>
      <c r="N571" s="615">
        <f>IF(RIGHT(S571)="C",(+H571-G571),0)</f>
        <v>0</v>
      </c>
      <c r="O571" s="615">
        <f>IF(RIGHT(S571)="D",(+H571-G571),0)</f>
        <v>0</v>
      </c>
      <c r="P571" s="133" t="s">
        <v>54</v>
      </c>
      <c r="Q571" s="133" t="s">
        <v>54</v>
      </c>
      <c r="R571" s="133" t="s">
        <v>54</v>
      </c>
      <c r="S571" s="421"/>
      <c r="T571" s="753"/>
      <c r="U571" s="135"/>
      <c r="V571" s="156"/>
      <c r="W571" s="157"/>
      <c r="X571" s="157"/>
      <c r="Y571" s="157"/>
      <c r="Z571" s="157"/>
      <c r="AA571" s="158"/>
    </row>
    <row r="572" spans="1:44" s="69" customFormat="1" ht="30" customHeight="1" thickBot="1">
      <c r="A572" s="1033"/>
      <c r="B572" s="1024"/>
      <c r="C572" s="1035"/>
      <c r="D572" s="1017"/>
      <c r="E572" s="984"/>
      <c r="F572" s="136"/>
      <c r="G572" s="178"/>
      <c r="H572" s="178"/>
      <c r="I572" s="136"/>
      <c r="J572" s="136"/>
      <c r="K572" s="136"/>
      <c r="L572" s="617">
        <f t="shared" ref="L572" si="635">IF(RIGHT(S572)="T",(+H572-G572),0)</f>
        <v>0</v>
      </c>
      <c r="M572" s="617">
        <f t="shared" ref="M572" si="636">IF(RIGHT(S572)="U",(+H572-G572),0)</f>
        <v>0</v>
      </c>
      <c r="N572" s="617">
        <f t="shared" ref="N572" si="637">IF(RIGHT(S572)="C",(+H572-G572),0)</f>
        <v>0</v>
      </c>
      <c r="O572" s="617">
        <f t="shared" ref="O572" si="638">IF(RIGHT(S572)="D",(+H572-G572),0)</f>
        <v>0</v>
      </c>
      <c r="P572" s="136"/>
      <c r="Q572" s="136"/>
      <c r="R572" s="136"/>
      <c r="S572" s="179"/>
      <c r="T572" s="403"/>
      <c r="U572" s="447"/>
      <c r="V572" s="448"/>
      <c r="W572" s="449"/>
      <c r="X572" s="449"/>
      <c r="Y572" s="449"/>
      <c r="Z572" s="449"/>
      <c r="AA572" s="450"/>
    </row>
    <row r="573" spans="1:44" s="69" customFormat="1" ht="30" customHeight="1" thickBot="1">
      <c r="A573" s="451"/>
      <c r="B573" s="139"/>
      <c r="C573" s="452" t="s">
        <v>58</v>
      </c>
      <c r="D573" s="139"/>
      <c r="E573" s="70"/>
      <c r="F573" s="141" t="s">
        <v>54</v>
      </c>
      <c r="G573" s="453"/>
      <c r="H573" s="453"/>
      <c r="I573" s="141" t="s">
        <v>54</v>
      </c>
      <c r="J573" s="141" t="s">
        <v>54</v>
      </c>
      <c r="K573" s="141" t="s">
        <v>54</v>
      </c>
      <c r="L573" s="142">
        <f>SUM(L571:L572)</f>
        <v>0</v>
      </c>
      <c r="M573" s="142">
        <f>SUM(M571:M572)</f>
        <v>0</v>
      </c>
      <c r="N573" s="142">
        <f>SUM(N571:N572)</f>
        <v>0</v>
      </c>
      <c r="O573" s="142">
        <f>SUM(O571:O572)</f>
        <v>0</v>
      </c>
      <c r="P573" s="141" t="s">
        <v>54</v>
      </c>
      <c r="Q573" s="141" t="s">
        <v>54</v>
      </c>
      <c r="R573" s="141" t="s">
        <v>54</v>
      </c>
      <c r="S573" s="139"/>
      <c r="T573" s="454"/>
      <c r="U573" s="139"/>
      <c r="V573" s="455">
        <f>$AB$15-((N573*24))</f>
        <v>744</v>
      </c>
      <c r="W573" s="456">
        <v>132</v>
      </c>
      <c r="X573" s="100">
        <v>2.83</v>
      </c>
      <c r="Y573" s="457">
        <f>W573*X573</f>
        <v>373.56</v>
      </c>
      <c r="Z573" s="458">
        <f>(Y573*(V573-L573*24))/V573</f>
        <v>373.56</v>
      </c>
      <c r="AA573" s="459">
        <f>(Z573/Y573)*100</f>
        <v>100</v>
      </c>
    </row>
    <row r="574" spans="1:44" s="51" customFormat="1" ht="30" customHeight="1">
      <c r="A574" s="997">
        <v>51</v>
      </c>
      <c r="B574" s="989" t="s">
        <v>430</v>
      </c>
      <c r="C574" s="987" t="s">
        <v>431</v>
      </c>
      <c r="D574" s="999">
        <v>2.83</v>
      </c>
      <c r="E574" s="1036" t="s">
        <v>53</v>
      </c>
      <c r="F574" s="38" t="s">
        <v>54</v>
      </c>
      <c r="G574" s="178"/>
      <c r="H574" s="178"/>
      <c r="I574" s="263"/>
      <c r="J574" s="263"/>
      <c r="K574" s="263"/>
      <c r="L574" s="615">
        <f>IF(RIGHT(S574)="T",(+H574-G574),0)</f>
        <v>0</v>
      </c>
      <c r="M574" s="615">
        <f>IF(RIGHT(S574)="U",(+H574-G574),0)</f>
        <v>0</v>
      </c>
      <c r="N574" s="615">
        <f>IF(RIGHT(S574)="C",(+H574-G574),0)</f>
        <v>0</v>
      </c>
      <c r="O574" s="615">
        <f>IF(RIGHT(S574)="D",(+H574-G574),0)</f>
        <v>0</v>
      </c>
      <c r="P574" s="44"/>
      <c r="Q574" s="44"/>
      <c r="R574" s="44"/>
      <c r="S574" s="179"/>
      <c r="T574" s="403"/>
      <c r="U574" s="44"/>
      <c r="V574" s="109"/>
      <c r="W574" s="110"/>
      <c r="X574" s="567"/>
      <c r="Y574" s="111"/>
      <c r="Z574" s="109"/>
      <c r="AA574" s="112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/>
      <c r="AL574" s="50"/>
      <c r="AM574" s="50"/>
      <c r="AN574" s="50"/>
      <c r="AO574" s="50"/>
      <c r="AP574" s="50"/>
      <c r="AQ574" s="50"/>
      <c r="AR574" s="50"/>
    </row>
    <row r="575" spans="1:44" s="51" customFormat="1" ht="30" customHeight="1">
      <c r="A575" s="998"/>
      <c r="B575" s="996"/>
      <c r="C575" s="995"/>
      <c r="D575" s="1000"/>
      <c r="E575" s="993"/>
      <c r="F575" s="77"/>
      <c r="G575" s="178"/>
      <c r="H575" s="178"/>
      <c r="I575" s="514"/>
      <c r="J575" s="514"/>
      <c r="K575" s="514"/>
      <c r="L575" s="617">
        <f t="shared" ref="L575" si="639">IF(RIGHT(S575)="T",(+H575-G575),0)</f>
        <v>0</v>
      </c>
      <c r="M575" s="617">
        <f t="shared" ref="M575" si="640">IF(RIGHT(S575)="U",(+H575-G575),0)</f>
        <v>0</v>
      </c>
      <c r="N575" s="617">
        <f t="shared" ref="N575" si="641">IF(RIGHT(S575)="C",(+H575-G575),0)</f>
        <v>0</v>
      </c>
      <c r="O575" s="617">
        <f t="shared" ref="O575" si="642">IF(RIGHT(S575)="D",(+H575-G575),0)</f>
        <v>0</v>
      </c>
      <c r="P575" s="147"/>
      <c r="Q575" s="147"/>
      <c r="R575" s="147"/>
      <c r="S575" s="179"/>
      <c r="T575" s="403"/>
      <c r="U575" s="147"/>
      <c r="V575" s="148"/>
      <c r="W575" s="149"/>
      <c r="X575" s="605"/>
      <c r="Y575" s="150"/>
      <c r="Z575" s="148"/>
      <c r="AA575" s="548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/>
      <c r="AL575" s="50"/>
      <c r="AM575" s="50"/>
      <c r="AN575" s="50"/>
      <c r="AO575" s="50"/>
      <c r="AP575" s="50"/>
      <c r="AQ575" s="50"/>
      <c r="AR575" s="50"/>
    </row>
    <row r="576" spans="1:44" s="69" customFormat="1" ht="30" customHeight="1" thickBot="1">
      <c r="A576" s="460"/>
      <c r="B576" s="151"/>
      <c r="C576" s="461" t="s">
        <v>58</v>
      </c>
      <c r="D576" s="151"/>
      <c r="E576" s="580"/>
      <c r="F576" s="152" t="s">
        <v>54</v>
      </c>
      <c r="G576" s="462"/>
      <c r="H576" s="462"/>
      <c r="I576" s="152" t="s">
        <v>54</v>
      </c>
      <c r="J576" s="152" t="s">
        <v>54</v>
      </c>
      <c r="K576" s="152" t="s">
        <v>54</v>
      </c>
      <c r="L576" s="153">
        <f>SUM(L574:L575)</f>
        <v>0</v>
      </c>
      <c r="M576" s="153">
        <f t="shared" ref="M576:N576" si="643">SUM(M574:M575)</f>
        <v>0</v>
      </c>
      <c r="N576" s="153">
        <f t="shared" si="643"/>
        <v>0</v>
      </c>
      <c r="O576" s="153">
        <f>SUM(O574:O575)</f>
        <v>0</v>
      </c>
      <c r="P576" s="152" t="s">
        <v>54</v>
      </c>
      <c r="Q576" s="152" t="s">
        <v>54</v>
      </c>
      <c r="R576" s="152" t="s">
        <v>54</v>
      </c>
      <c r="S576" s="151"/>
      <c r="T576" s="463"/>
      <c r="U576" s="151"/>
      <c r="V576" s="424">
        <f>$AB$15-((N576*24))</f>
        <v>744</v>
      </c>
      <c r="W576" s="464">
        <v>132</v>
      </c>
      <c r="X576" s="154">
        <v>2.83</v>
      </c>
      <c r="Y576" s="425">
        <f>W576*X576</f>
        <v>373.56</v>
      </c>
      <c r="Z576" s="424">
        <f>(Y576*(V576-L576*24))/V576</f>
        <v>373.56</v>
      </c>
      <c r="AA576" s="426">
        <f>(Z576/Y576)*100</f>
        <v>100</v>
      </c>
    </row>
    <row r="577" spans="1:44" s="59" customFormat="1" ht="30" customHeight="1">
      <c r="A577" s="1043">
        <v>52</v>
      </c>
      <c r="B577" s="1023" t="s">
        <v>432</v>
      </c>
      <c r="C577" s="1011" t="s">
        <v>433</v>
      </c>
      <c r="D577" s="999">
        <v>3</v>
      </c>
      <c r="E577" s="1001" t="s">
        <v>53</v>
      </c>
      <c r="F577" s="38" t="s">
        <v>54</v>
      </c>
      <c r="G577" s="178"/>
      <c r="H577" s="178"/>
      <c r="I577" s="38" t="s">
        <v>54</v>
      </c>
      <c r="J577" s="38" t="s">
        <v>54</v>
      </c>
      <c r="K577" s="143"/>
      <c r="L577" s="84">
        <f>IF(RIGHT(S577)="T",(+H577-G577),0)</f>
        <v>0</v>
      </c>
      <c r="M577" s="84">
        <f>IF(RIGHT(S577)="U",(+H577-G577),0)</f>
        <v>0</v>
      </c>
      <c r="N577" s="84">
        <f>IF(RIGHT(S577)="C",(+H577-G577),0)</f>
        <v>0</v>
      </c>
      <c r="O577" s="84">
        <f>IF(RIGHT(S577)="D",(+H577-G577),0)</f>
        <v>0</v>
      </c>
      <c r="P577" s="38" t="s">
        <v>54</v>
      </c>
      <c r="Q577" s="38" t="s">
        <v>54</v>
      </c>
      <c r="R577" s="38" t="s">
        <v>54</v>
      </c>
      <c r="S577" s="179"/>
      <c r="T577" s="403"/>
      <c r="U577" s="201"/>
      <c r="V577" s="74"/>
      <c r="W577" s="75"/>
      <c r="X577" s="75"/>
      <c r="Y577" s="75"/>
      <c r="Z577" s="75"/>
      <c r="AA577" s="76"/>
    </row>
    <row r="578" spans="1:44" s="59" customFormat="1" ht="30" customHeight="1">
      <c r="A578" s="1041"/>
      <c r="B578" s="1024"/>
      <c r="C578" s="1042"/>
      <c r="D578" s="1017"/>
      <c r="E578" s="1002"/>
      <c r="F578" s="88"/>
      <c r="G578" s="178"/>
      <c r="H578" s="178"/>
      <c r="I578" s="88"/>
      <c r="J578" s="88"/>
      <c r="K578" s="40"/>
      <c r="L578" s="617">
        <f t="shared" ref="L578" si="644">IF(RIGHT(S578)="T",(+H578-G578),0)</f>
        <v>0</v>
      </c>
      <c r="M578" s="617">
        <f t="shared" ref="M578" si="645">IF(RIGHT(S578)="U",(+H578-G578),0)</f>
        <v>0</v>
      </c>
      <c r="N578" s="617">
        <f t="shared" ref="N578" si="646">IF(RIGHT(S578)="C",(+H578-G578),0)</f>
        <v>0</v>
      </c>
      <c r="O578" s="617">
        <f t="shared" ref="O578" si="647">IF(RIGHT(S578)="D",(+H578-G578),0)</f>
        <v>0</v>
      </c>
      <c r="P578" s="88"/>
      <c r="Q578" s="88"/>
      <c r="R578" s="88"/>
      <c r="S578" s="179"/>
      <c r="T578" s="403"/>
      <c r="U578" s="89"/>
      <c r="V578" s="80"/>
      <c r="W578" s="81"/>
      <c r="X578" s="81"/>
      <c r="Y578" s="81"/>
      <c r="Z578" s="81"/>
      <c r="AA578" s="82"/>
    </row>
    <row r="579" spans="1:44" s="69" customFormat="1" ht="30" customHeight="1" thickBot="1">
      <c r="A579" s="474"/>
      <c r="B579" s="175"/>
      <c r="C579" s="475" t="s">
        <v>58</v>
      </c>
      <c r="D579" s="175"/>
      <c r="E579" s="61"/>
      <c r="F579" s="176" t="s">
        <v>54</v>
      </c>
      <c r="G579" s="476"/>
      <c r="H579" s="476"/>
      <c r="I579" s="176" t="s">
        <v>54</v>
      </c>
      <c r="J579" s="176" t="s">
        <v>54</v>
      </c>
      <c r="K579" s="176" t="s">
        <v>54</v>
      </c>
      <c r="L579" s="177">
        <f>SUM(L577:L578)</f>
        <v>0</v>
      </c>
      <c r="M579" s="177">
        <f t="shared" ref="M579:N579" si="648">SUM(M577:M578)</f>
        <v>0</v>
      </c>
      <c r="N579" s="177">
        <f t="shared" si="648"/>
        <v>0</v>
      </c>
      <c r="O579" s="177">
        <f>SUM(O577:O578)</f>
        <v>0</v>
      </c>
      <c r="P579" s="176" t="s">
        <v>54</v>
      </c>
      <c r="Q579" s="176" t="s">
        <v>54</v>
      </c>
      <c r="R579" s="176" t="s">
        <v>54</v>
      </c>
      <c r="S579" s="477"/>
      <c r="T579" s="478"/>
      <c r="U579" s="175"/>
      <c r="V579" s="424">
        <f>$AB$15-((N579*24))</f>
        <v>744</v>
      </c>
      <c r="W579" s="464">
        <v>132</v>
      </c>
      <c r="X579" s="154">
        <v>3</v>
      </c>
      <c r="Y579" s="425">
        <f>W579*X579</f>
        <v>396</v>
      </c>
      <c r="Z579" s="424">
        <f>(Y579*(V579-L579*24))/V579</f>
        <v>396</v>
      </c>
      <c r="AA579" s="426">
        <f>(Z579/Y579)*100</f>
        <v>100</v>
      </c>
      <c r="AB579" s="59"/>
    </row>
    <row r="580" spans="1:44" s="59" customFormat="1" ht="30" customHeight="1">
      <c r="A580" s="577">
        <v>53</v>
      </c>
      <c r="B580" s="576" t="s">
        <v>434</v>
      </c>
      <c r="C580" s="575" t="s">
        <v>435</v>
      </c>
      <c r="D580" s="567">
        <v>3</v>
      </c>
      <c r="E580" s="70" t="s">
        <v>53</v>
      </c>
      <c r="F580" s="38" t="s">
        <v>54</v>
      </c>
      <c r="G580" s="178"/>
      <c r="H580" s="178"/>
      <c r="I580" s="38" t="s">
        <v>54</v>
      </c>
      <c r="J580" s="38" t="s">
        <v>54</v>
      </c>
      <c r="K580" s="38" t="s">
        <v>54</v>
      </c>
      <c r="L580" s="84">
        <f>IF(RIGHT(S580)="T",(+H580-G580),0)</f>
        <v>0</v>
      </c>
      <c r="M580" s="84">
        <f>IF(RIGHT(S580)="U",(+H580-G580),0)</f>
        <v>0</v>
      </c>
      <c r="N580" s="84">
        <f>IF(RIGHT(S580)="C",(+H580-G580),0)</f>
        <v>0</v>
      </c>
      <c r="O580" s="84">
        <f>IF(RIGHT(S580)="D",(+H580-G580),0)</f>
        <v>0</v>
      </c>
      <c r="P580" s="38" t="s">
        <v>54</v>
      </c>
      <c r="Q580" s="38" t="s">
        <v>54</v>
      </c>
      <c r="R580" s="38" t="s">
        <v>54</v>
      </c>
      <c r="S580" s="179"/>
      <c r="T580" s="403"/>
      <c r="U580" s="201"/>
      <c r="V580" s="74"/>
      <c r="W580" s="75"/>
      <c r="X580" s="75"/>
      <c r="Y580" s="75"/>
      <c r="Z580" s="75"/>
      <c r="AA580" s="76"/>
    </row>
    <row r="581" spans="1:44" s="69" customFormat="1" ht="30" customHeight="1" thickBot="1">
      <c r="A581" s="542"/>
      <c r="B581" s="285"/>
      <c r="C581" s="543" t="s">
        <v>58</v>
      </c>
      <c r="D581" s="285"/>
      <c r="E581" s="61"/>
      <c r="F581" s="176" t="s">
        <v>54</v>
      </c>
      <c r="G581" s="476"/>
      <c r="H581" s="476"/>
      <c r="I581" s="176" t="s">
        <v>54</v>
      </c>
      <c r="J581" s="176" t="s">
        <v>54</v>
      </c>
      <c r="K581" s="176" t="s">
        <v>54</v>
      </c>
      <c r="L581" s="177">
        <f>SUM(L580:L580)</f>
        <v>0</v>
      </c>
      <c r="M581" s="177">
        <f>SUM(M580:M580)</f>
        <v>0</v>
      </c>
      <c r="N581" s="177">
        <f>SUM(N580:N580)</f>
        <v>0</v>
      </c>
      <c r="O581" s="177">
        <f>SUM(O580:O580)</f>
        <v>0</v>
      </c>
      <c r="P581" s="176" t="s">
        <v>54</v>
      </c>
      <c r="Q581" s="176" t="s">
        <v>54</v>
      </c>
      <c r="R581" s="176" t="s">
        <v>54</v>
      </c>
      <c r="S581" s="544"/>
      <c r="T581" s="545"/>
      <c r="U581" s="285"/>
      <c r="V581" s="424">
        <f>$AB$15-((N581*24))</f>
        <v>744</v>
      </c>
      <c r="W581" s="464">
        <v>132</v>
      </c>
      <c r="X581" s="154">
        <v>3</v>
      </c>
      <c r="Y581" s="425">
        <f>W581*X581</f>
        <v>396</v>
      </c>
      <c r="Z581" s="424">
        <f>(Y581*(V581-L581*24))/V581</f>
        <v>396</v>
      </c>
      <c r="AA581" s="426">
        <f>(Z581/Y581)*100</f>
        <v>100</v>
      </c>
      <c r="AB581" s="59"/>
    </row>
    <row r="582" spans="1:44" s="69" customFormat="1" ht="30" customHeight="1">
      <c r="A582" s="928">
        <v>54</v>
      </c>
      <c r="B582" s="918" t="s">
        <v>436</v>
      </c>
      <c r="C582" s="926" t="s">
        <v>437</v>
      </c>
      <c r="D582" s="911">
        <v>105.72</v>
      </c>
      <c r="E582" s="920" t="s">
        <v>53</v>
      </c>
      <c r="F582" s="280" t="s">
        <v>54</v>
      </c>
      <c r="G582" s="427">
        <v>42233.579861111109</v>
      </c>
      <c r="H582" s="427">
        <v>42233.75</v>
      </c>
      <c r="I582" s="280" t="s">
        <v>54</v>
      </c>
      <c r="J582" s="280" t="s">
        <v>54</v>
      </c>
      <c r="K582" s="280" t="s">
        <v>54</v>
      </c>
      <c r="L582" s="615">
        <f>IF(RIGHT(S582)="T",(+H582-G582),0)</f>
        <v>0.17013888889050577</v>
      </c>
      <c r="M582" s="615">
        <f>IF(RIGHT(S582)="U",(+H582-G582),0)</f>
        <v>0</v>
      </c>
      <c r="N582" s="615">
        <f>IF(RIGHT(S582)="C",(+H582-G582),0)</f>
        <v>0</v>
      </c>
      <c r="O582" s="615">
        <f>IF(RIGHT(S582)="D",(+H582-G582),0)</f>
        <v>0</v>
      </c>
      <c r="P582" s="280" t="s">
        <v>54</v>
      </c>
      <c r="Q582" s="280" t="s">
        <v>54</v>
      </c>
      <c r="R582" s="280" t="s">
        <v>54</v>
      </c>
      <c r="S582" s="421" t="s">
        <v>104</v>
      </c>
      <c r="T582" s="805" t="s">
        <v>971</v>
      </c>
      <c r="U582" s="547"/>
      <c r="V582" s="156"/>
      <c r="W582" s="157"/>
      <c r="X582" s="157"/>
      <c r="Y582" s="157"/>
      <c r="Z582" s="157"/>
      <c r="AA582" s="158"/>
    </row>
    <row r="583" spans="1:44" s="69" customFormat="1" ht="30" customHeight="1" thickBot="1">
      <c r="A583" s="451"/>
      <c r="B583" s="139"/>
      <c r="C583" s="452" t="s">
        <v>58</v>
      </c>
      <c r="D583" s="139"/>
      <c r="E583" s="140"/>
      <c r="F583" s="141" t="s">
        <v>54</v>
      </c>
      <c r="G583" s="453"/>
      <c r="H583" s="453"/>
      <c r="I583" s="141" t="s">
        <v>54</v>
      </c>
      <c r="J583" s="141" t="s">
        <v>54</v>
      </c>
      <c r="K583" s="141" t="s">
        <v>54</v>
      </c>
      <c r="L583" s="142">
        <f>SUM(L582:L582)</f>
        <v>0.17013888889050577</v>
      </c>
      <c r="M583" s="142">
        <f>SUM(M582:M582)</f>
        <v>0</v>
      </c>
      <c r="N583" s="142">
        <f>SUM(N582:N582)</f>
        <v>0</v>
      </c>
      <c r="O583" s="142">
        <f>SUM(O582:O582)</f>
        <v>0</v>
      </c>
      <c r="P583" s="141" t="s">
        <v>54</v>
      </c>
      <c r="Q583" s="141" t="s">
        <v>54</v>
      </c>
      <c r="R583" s="141" t="s">
        <v>54</v>
      </c>
      <c r="S583" s="139"/>
      <c r="T583" s="454"/>
      <c r="U583" s="139"/>
      <c r="V583" s="455">
        <f>$AB$15-((N583*24))</f>
        <v>744</v>
      </c>
      <c r="W583" s="456">
        <v>132</v>
      </c>
      <c r="X583" s="100">
        <v>105.72</v>
      </c>
      <c r="Y583" s="457">
        <f>W583*X583</f>
        <v>13955.039999999999</v>
      </c>
      <c r="Z583" s="458">
        <f>(Y583*(V583-L583*24))/V583</f>
        <v>13878.449838708948</v>
      </c>
      <c r="AA583" s="459">
        <f>(Z583/Y583)*100</f>
        <v>99.451164874546748</v>
      </c>
    </row>
    <row r="584" spans="1:44" ht="25.5">
      <c r="A584" s="916">
        <v>55</v>
      </c>
      <c r="B584" s="914" t="s">
        <v>438</v>
      </c>
      <c r="C584" s="910" t="s">
        <v>439</v>
      </c>
      <c r="D584" s="911">
        <v>106</v>
      </c>
      <c r="E584" s="921" t="s">
        <v>53</v>
      </c>
      <c r="F584" s="280" t="s">
        <v>54</v>
      </c>
      <c r="G584" s="427">
        <v>42219.438194444447</v>
      </c>
      <c r="H584" s="427">
        <v>42219.469444444447</v>
      </c>
      <c r="I584" s="281"/>
      <c r="J584" s="281"/>
      <c r="K584" s="281"/>
      <c r="L584" s="615">
        <f>IF(RIGHT(S584)="T",(+H584-G584),0)</f>
        <v>0</v>
      </c>
      <c r="M584" s="615">
        <f>IF(RIGHT(S584)="U",(+H584-G584),0)</f>
        <v>0</v>
      </c>
      <c r="N584" s="615">
        <f>IF(RIGHT(S584)="C",(+H584-G584),0)</f>
        <v>0</v>
      </c>
      <c r="O584" s="615">
        <f>IF(RIGHT(S584)="D",(+H584-G584),0)</f>
        <v>3.125E-2</v>
      </c>
      <c r="P584" s="44"/>
      <c r="Q584" s="44"/>
      <c r="R584" s="44"/>
      <c r="S584" s="421" t="s">
        <v>145</v>
      </c>
      <c r="T584" s="805" t="s">
        <v>972</v>
      </c>
      <c r="U584" s="44"/>
      <c r="V584" s="257"/>
      <c r="W584" s="258"/>
      <c r="X584" s="258"/>
      <c r="Y584" s="258"/>
      <c r="Z584" s="258"/>
      <c r="AA584" s="259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</row>
    <row r="585" spans="1:44" s="69" customFormat="1" ht="30" customHeight="1" thickBot="1">
      <c r="A585" s="451"/>
      <c r="B585" s="549"/>
      <c r="C585" s="452" t="s">
        <v>58</v>
      </c>
      <c r="D585" s="139"/>
      <c r="E585" s="140"/>
      <c r="F585" s="141" t="s">
        <v>54</v>
      </c>
      <c r="G585" s="453"/>
      <c r="H585" s="453"/>
      <c r="I585" s="141" t="s">
        <v>54</v>
      </c>
      <c r="J585" s="141" t="s">
        <v>54</v>
      </c>
      <c r="K585" s="141" t="s">
        <v>54</v>
      </c>
      <c r="L585" s="142">
        <f>SUM(L584:L584)</f>
        <v>0</v>
      </c>
      <c r="M585" s="142">
        <f>SUM(M584:M584)</f>
        <v>0</v>
      </c>
      <c r="N585" s="142">
        <f>SUM(N584:N584)</f>
        <v>0</v>
      </c>
      <c r="O585" s="142">
        <f>SUM(O584:O584)</f>
        <v>3.125E-2</v>
      </c>
      <c r="P585" s="141" t="s">
        <v>54</v>
      </c>
      <c r="Q585" s="141" t="s">
        <v>54</v>
      </c>
      <c r="R585" s="141" t="s">
        <v>54</v>
      </c>
      <c r="S585" s="139"/>
      <c r="T585" s="454"/>
      <c r="U585" s="139"/>
      <c r="V585" s="455">
        <f>$AB$15-((N585*24))</f>
        <v>744</v>
      </c>
      <c r="W585" s="456">
        <v>132</v>
      </c>
      <c r="X585" s="100">
        <v>106</v>
      </c>
      <c r="Y585" s="457">
        <f>W585*X585</f>
        <v>13992</v>
      </c>
      <c r="Z585" s="458">
        <f>(Y585*(V585-L585*24))/V585</f>
        <v>13992</v>
      </c>
      <c r="AA585" s="459">
        <f>(Z585/Y585)*100</f>
        <v>100</v>
      </c>
    </row>
    <row r="586" spans="1:44" ht="30" customHeight="1">
      <c r="A586" s="916">
        <v>56</v>
      </c>
      <c r="B586" s="914" t="s">
        <v>440</v>
      </c>
      <c r="C586" s="910" t="s">
        <v>441</v>
      </c>
      <c r="D586" s="911">
        <v>42.55</v>
      </c>
      <c r="E586" s="913" t="s">
        <v>53</v>
      </c>
      <c r="F586" s="982" t="s">
        <v>1014</v>
      </c>
      <c r="G586" s="427">
        <v>42233.370833333334</v>
      </c>
      <c r="H586" s="427">
        <v>42233.752083333333</v>
      </c>
      <c r="I586" s="281"/>
      <c r="J586" s="281"/>
      <c r="K586" s="281">
        <f>(9+9/60)/24</f>
        <v>0.38125000000000003</v>
      </c>
      <c r="L586" s="615">
        <f>IF(RIGHT(S586)="T",(+H586-G586),0)</f>
        <v>0.38124999999854481</v>
      </c>
      <c r="M586" s="615">
        <f>IF(RIGHT(S586)="U",(+H586-G586),0)</f>
        <v>0</v>
      </c>
      <c r="N586" s="615">
        <f>IF(RIGHT(S586)="C",(+H586-G586),0)</f>
        <v>0</v>
      </c>
      <c r="O586" s="615">
        <f>IF(RIGHT(S586)="D",(+H586-G586),0)</f>
        <v>0</v>
      </c>
      <c r="P586" s="981">
        <v>2</v>
      </c>
      <c r="Q586" s="44" t="s">
        <v>1012</v>
      </c>
      <c r="R586" s="981">
        <f>K586-P586</f>
        <v>-1.6187499999999999</v>
      </c>
      <c r="S586" s="421" t="s">
        <v>973</v>
      </c>
      <c r="T586" s="805" t="s">
        <v>974</v>
      </c>
      <c r="U586" s="44"/>
      <c r="V586" s="257"/>
      <c r="W586" s="258"/>
      <c r="X586" s="258"/>
      <c r="Y586" s="258"/>
      <c r="Z586" s="258"/>
      <c r="AA586" s="259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</row>
    <row r="587" spans="1:44" s="69" customFormat="1" ht="30" customHeight="1" thickBot="1">
      <c r="A587" s="451"/>
      <c r="B587" s="139"/>
      <c r="C587" s="452" t="s">
        <v>58</v>
      </c>
      <c r="D587" s="139"/>
      <c r="E587" s="140"/>
      <c r="F587" s="141" t="s">
        <v>54</v>
      </c>
      <c r="G587" s="453"/>
      <c r="H587" s="453"/>
      <c r="I587" s="141" t="s">
        <v>54</v>
      </c>
      <c r="J587" s="141" t="s">
        <v>54</v>
      </c>
      <c r="K587" s="141" t="s">
        <v>54</v>
      </c>
      <c r="L587" s="142">
        <f>SUM(L586:L586)</f>
        <v>0.38124999999854481</v>
      </c>
      <c r="M587" s="142">
        <f>SUM(M586:M586)</f>
        <v>0</v>
      </c>
      <c r="N587" s="142">
        <f>SUM(N586:N586)</f>
        <v>0</v>
      </c>
      <c r="O587" s="142">
        <f>SUM(O586:O586)</f>
        <v>0</v>
      </c>
      <c r="P587" s="141" t="s">
        <v>54</v>
      </c>
      <c r="Q587" s="141" t="s">
        <v>54</v>
      </c>
      <c r="R587" s="141" t="s">
        <v>54</v>
      </c>
      <c r="S587" s="139"/>
      <c r="T587" s="454"/>
      <c r="U587" s="139"/>
      <c r="V587" s="455">
        <f>$AB$15-((N587*24))</f>
        <v>744</v>
      </c>
      <c r="W587" s="456">
        <v>132</v>
      </c>
      <c r="X587" s="100">
        <v>42.55</v>
      </c>
      <c r="Y587" s="457">
        <f>W587*X587</f>
        <v>5616.5999999999995</v>
      </c>
      <c r="Z587" s="458">
        <f>(Y587*(V587-L587*24))/V587</f>
        <v>5547.5248790325213</v>
      </c>
      <c r="AA587" s="459">
        <f>(Z587/Y587)*100</f>
        <v>98.77016129032728</v>
      </c>
    </row>
    <row r="588" spans="1:44" s="59" customFormat="1" ht="30" customHeight="1">
      <c r="A588" s="597">
        <v>57</v>
      </c>
      <c r="B588" s="602" t="s">
        <v>442</v>
      </c>
      <c r="C588" s="603" t="s">
        <v>443</v>
      </c>
      <c r="D588" s="604">
        <v>0.92</v>
      </c>
      <c r="E588" s="582" t="s">
        <v>53</v>
      </c>
      <c r="F588" s="71" t="s">
        <v>54</v>
      </c>
      <c r="G588" s="427"/>
      <c r="H588" s="427"/>
      <c r="I588" s="71" t="s">
        <v>54</v>
      </c>
      <c r="J588" s="71" t="s">
        <v>54</v>
      </c>
      <c r="K588" s="83"/>
      <c r="L588" s="72">
        <f>IF(RIGHT(S588)="T",(+H588-G588),0)</f>
        <v>0</v>
      </c>
      <c r="M588" s="72">
        <f>IF(RIGHT(S588)="U",(+H588-G588),0)</f>
        <v>0</v>
      </c>
      <c r="N588" s="72">
        <f>IF(RIGHT(S588)="C",(+H588-G588),0)</f>
        <v>0</v>
      </c>
      <c r="O588" s="72">
        <f>IF(RIGHT(S588)="D",(+H588-G588),0)</f>
        <v>0</v>
      </c>
      <c r="P588" s="71" t="s">
        <v>54</v>
      </c>
      <c r="Q588" s="71" t="s">
        <v>54</v>
      </c>
      <c r="R588" s="71" t="s">
        <v>54</v>
      </c>
      <c r="S588" s="421"/>
      <c r="T588" s="753"/>
      <c r="U588" s="73"/>
      <c r="V588" s="85"/>
      <c r="W588" s="86"/>
      <c r="X588" s="86"/>
      <c r="Y588" s="86"/>
      <c r="Z588" s="86"/>
      <c r="AA588" s="87"/>
    </row>
    <row r="589" spans="1:44" s="69" customFormat="1" ht="30" customHeight="1" thickBot="1">
      <c r="A589" s="429"/>
      <c r="B589" s="60"/>
      <c r="C589" s="430" t="s">
        <v>58</v>
      </c>
      <c r="D589" s="60"/>
      <c r="E589" s="140"/>
      <c r="F589" s="62" t="s">
        <v>54</v>
      </c>
      <c r="G589" s="431"/>
      <c r="H589" s="431"/>
      <c r="I589" s="62" t="s">
        <v>54</v>
      </c>
      <c r="J589" s="62" t="s">
        <v>54</v>
      </c>
      <c r="K589" s="62" t="s">
        <v>54</v>
      </c>
      <c r="L589" s="63">
        <f>SUM(L588:L588)</f>
        <v>0</v>
      </c>
      <c r="M589" s="63">
        <f>SUM(M588:M588)</f>
        <v>0</v>
      </c>
      <c r="N589" s="63">
        <f>SUM(N588:N588)</f>
        <v>0</v>
      </c>
      <c r="O589" s="63">
        <f>SUM(O588:O588)</f>
        <v>0</v>
      </c>
      <c r="P589" s="62" t="s">
        <v>54</v>
      </c>
      <c r="Q589" s="62" t="s">
        <v>54</v>
      </c>
      <c r="R589" s="62" t="s">
        <v>54</v>
      </c>
      <c r="S589" s="471"/>
      <c r="T589" s="441"/>
      <c r="U589" s="60"/>
      <c r="V589" s="433">
        <f>$AB$15-((N589*24))</f>
        <v>744</v>
      </c>
      <c r="W589" s="434">
        <v>132</v>
      </c>
      <c r="X589" s="100">
        <v>0.92</v>
      </c>
      <c r="Y589" s="435">
        <f>W589*X589</f>
        <v>121.44000000000001</v>
      </c>
      <c r="Z589" s="433">
        <f>(Y589*(V589-L589*24))/V589</f>
        <v>121.44000000000003</v>
      </c>
      <c r="AA589" s="436">
        <f>(Z589/Y589)*100</f>
        <v>100.00000000000003</v>
      </c>
      <c r="AB589" s="59"/>
    </row>
    <row r="590" spans="1:44" s="59" customFormat="1" ht="30" customHeight="1">
      <c r="A590" s="597">
        <v>58</v>
      </c>
      <c r="B590" s="602" t="s">
        <v>444</v>
      </c>
      <c r="C590" s="603" t="s">
        <v>445</v>
      </c>
      <c r="D590" s="604">
        <v>0.92</v>
      </c>
      <c r="E590" s="582" t="s">
        <v>53</v>
      </c>
      <c r="F590" s="71" t="s">
        <v>54</v>
      </c>
      <c r="G590" s="427"/>
      <c r="H590" s="427"/>
      <c r="I590" s="71" t="s">
        <v>54</v>
      </c>
      <c r="J590" s="71" t="s">
        <v>54</v>
      </c>
      <c r="K590" s="83"/>
      <c r="L590" s="72">
        <f>IF(RIGHT(S590)="T",(+H590-G590),0)</f>
        <v>0</v>
      </c>
      <c r="M590" s="72">
        <f>IF(RIGHT(S590)="U",(+H590-G590),0)</f>
        <v>0</v>
      </c>
      <c r="N590" s="72">
        <f>IF(RIGHT(S590)="C",(+H590-G590),0)</f>
        <v>0</v>
      </c>
      <c r="O590" s="72">
        <f>IF(RIGHT(S590)="D",(+H590-G590),0)</f>
        <v>0</v>
      </c>
      <c r="P590" s="71" t="s">
        <v>54</v>
      </c>
      <c r="Q590" s="71" t="s">
        <v>54</v>
      </c>
      <c r="R590" s="71" t="s">
        <v>54</v>
      </c>
      <c r="S590" s="421"/>
      <c r="T590" s="753"/>
      <c r="U590" s="73"/>
      <c r="V590" s="85"/>
      <c r="W590" s="86"/>
      <c r="X590" s="86"/>
      <c r="Y590" s="86"/>
      <c r="Z590" s="86"/>
      <c r="AA590" s="87"/>
    </row>
    <row r="591" spans="1:44" s="69" customFormat="1" ht="30" customHeight="1" thickBot="1">
      <c r="A591" s="429"/>
      <c r="B591" s="60"/>
      <c r="C591" s="430" t="s">
        <v>58</v>
      </c>
      <c r="D591" s="60"/>
      <c r="E591" s="140"/>
      <c r="F591" s="62" t="s">
        <v>54</v>
      </c>
      <c r="G591" s="431"/>
      <c r="H591" s="431"/>
      <c r="I591" s="62" t="s">
        <v>54</v>
      </c>
      <c r="J591" s="62" t="s">
        <v>54</v>
      </c>
      <c r="K591" s="170"/>
      <c r="L591" s="63">
        <f>SUM(L590:L590)</f>
        <v>0</v>
      </c>
      <c r="M591" s="63">
        <f>SUM(M590:M590)</f>
        <v>0</v>
      </c>
      <c r="N591" s="63">
        <f>SUM(N590:N590)</f>
        <v>0</v>
      </c>
      <c r="O591" s="63">
        <f>SUM(O590:O590)</f>
        <v>0</v>
      </c>
      <c r="P591" s="62" t="s">
        <v>54</v>
      </c>
      <c r="Q591" s="62" t="s">
        <v>54</v>
      </c>
      <c r="R591" s="62" t="s">
        <v>54</v>
      </c>
      <c r="S591" s="471"/>
      <c r="T591" s="441"/>
      <c r="U591" s="60"/>
      <c r="V591" s="433">
        <f>$AB$15-((N591*24))</f>
        <v>744</v>
      </c>
      <c r="W591" s="434">
        <v>132</v>
      </c>
      <c r="X591" s="100">
        <v>0.92</v>
      </c>
      <c r="Y591" s="435">
        <f>W591*X591</f>
        <v>121.44000000000001</v>
      </c>
      <c r="Z591" s="433">
        <f>(Y591*(V591-L591*24))/V591</f>
        <v>121.44000000000003</v>
      </c>
      <c r="AA591" s="436">
        <f>(Z591/Y591)*100</f>
        <v>100.00000000000003</v>
      </c>
      <c r="AB591" s="59"/>
    </row>
    <row r="592" spans="1:44" s="59" customFormat="1" ht="30" customHeight="1">
      <c r="A592" s="1043">
        <v>59</v>
      </c>
      <c r="B592" s="1023" t="s">
        <v>446</v>
      </c>
      <c r="C592" s="1011" t="s">
        <v>447</v>
      </c>
      <c r="D592" s="999">
        <v>42.5</v>
      </c>
      <c r="E592" s="983" t="s">
        <v>53</v>
      </c>
      <c r="F592" s="38" t="s">
        <v>54</v>
      </c>
      <c r="G592" s="427"/>
      <c r="H592" s="427"/>
      <c r="I592" s="38" t="s">
        <v>54</v>
      </c>
      <c r="J592" s="38" t="s">
        <v>54</v>
      </c>
      <c r="K592" s="971"/>
      <c r="L592" s="84">
        <f>IF(RIGHT(S592)="T",(+H592-G592),0)</f>
        <v>0</v>
      </c>
      <c r="M592" s="84">
        <f>IF(RIGHT(S592)="U",(+H592-G592),0)</f>
        <v>0</v>
      </c>
      <c r="N592" s="84">
        <f>IF(RIGHT(S592)="C",(+H592-G592),0)</f>
        <v>0</v>
      </c>
      <c r="O592" s="84">
        <f>IF(RIGHT(S592)="D",(+H592-G592),0)</f>
        <v>0</v>
      </c>
      <c r="P592" s="38" t="s">
        <v>54</v>
      </c>
      <c r="Q592" s="38" t="s">
        <v>54</v>
      </c>
      <c r="R592" s="38" t="s">
        <v>54</v>
      </c>
      <c r="S592" s="421"/>
      <c r="T592" s="753"/>
      <c r="U592" s="201"/>
      <c r="V592" s="74"/>
      <c r="W592" s="75"/>
      <c r="X592" s="75"/>
      <c r="Y592" s="75"/>
      <c r="Z592" s="75"/>
      <c r="AA592" s="76"/>
    </row>
    <row r="593" spans="1:44" s="59" customFormat="1" ht="30" customHeight="1">
      <c r="A593" s="1071"/>
      <c r="B593" s="1087"/>
      <c r="C593" s="1012"/>
      <c r="D593" s="1000"/>
      <c r="E593" s="993"/>
      <c r="F593" s="77" t="s">
        <v>54</v>
      </c>
      <c r="G593" s="711"/>
      <c r="H593" s="711"/>
      <c r="I593" s="77" t="s">
        <v>54</v>
      </c>
      <c r="J593" s="77" t="s">
        <v>54</v>
      </c>
      <c r="K593" s="972"/>
      <c r="L593" s="78">
        <f>IF(RIGHT(S593)="T",(+H593-G593),0)</f>
        <v>0</v>
      </c>
      <c r="M593" s="78">
        <f>IF(RIGHT(S593)="U",(+H593-G593),0)</f>
        <v>0</v>
      </c>
      <c r="N593" s="78">
        <f>IF(RIGHT(S593)="C",(+H593-G593),0)</f>
        <v>0</v>
      </c>
      <c r="O593" s="78">
        <f>IF(RIGHT(S593)="D",(+H593-G593),0)</f>
        <v>0</v>
      </c>
      <c r="P593" s="77" t="s">
        <v>54</v>
      </c>
      <c r="Q593" s="77" t="s">
        <v>54</v>
      </c>
      <c r="R593" s="77" t="s">
        <v>54</v>
      </c>
      <c r="S593" s="708"/>
      <c r="T593" s="766"/>
      <c r="U593" s="79"/>
      <c r="V593" s="714"/>
      <c r="W593" s="714"/>
      <c r="X593" s="714"/>
      <c r="Y593" s="714"/>
      <c r="Z593" s="714"/>
      <c r="AA593" s="714"/>
    </row>
    <row r="594" spans="1:44" s="69" customFormat="1" ht="30" customHeight="1" thickBot="1">
      <c r="A594" s="429"/>
      <c r="B594" s="60"/>
      <c r="C594" s="430" t="s">
        <v>58</v>
      </c>
      <c r="D594" s="60"/>
      <c r="E594" s="140"/>
      <c r="F594" s="62" t="s">
        <v>54</v>
      </c>
      <c r="G594" s="431"/>
      <c r="H594" s="431"/>
      <c r="I594" s="62" t="s">
        <v>54</v>
      </c>
      <c r="J594" s="62" t="s">
        <v>54</v>
      </c>
      <c r="K594" s="62" t="s">
        <v>54</v>
      </c>
      <c r="L594" s="63">
        <f>SUM(L592:L593)</f>
        <v>0</v>
      </c>
      <c r="M594" s="63">
        <f>SUM(M592:M593)</f>
        <v>0</v>
      </c>
      <c r="N594" s="63">
        <f>SUM(N592:N593)</f>
        <v>0</v>
      </c>
      <c r="O594" s="63">
        <f>SUM(O592:O593)</f>
        <v>0</v>
      </c>
      <c r="P594" s="62" t="s">
        <v>54</v>
      </c>
      <c r="Q594" s="62" t="s">
        <v>54</v>
      </c>
      <c r="R594" s="62" t="s">
        <v>54</v>
      </c>
      <c r="S594" s="471"/>
      <c r="T594" s="441"/>
      <c r="U594" s="60"/>
      <c r="V594" s="433">
        <f>$AB$15-((N594*24))</f>
        <v>744</v>
      </c>
      <c r="W594" s="434">
        <v>132</v>
      </c>
      <c r="X594" s="100">
        <v>42.5</v>
      </c>
      <c r="Y594" s="435">
        <f>W594*X594</f>
        <v>5610</v>
      </c>
      <c r="Z594" s="433">
        <f>(Y594*(V594-L594*24))/V594</f>
        <v>5610</v>
      </c>
      <c r="AA594" s="436">
        <f>(Z594/Y594)*100</f>
        <v>100</v>
      </c>
      <c r="AB594" s="59"/>
    </row>
    <row r="595" spans="1:44" s="51" customFormat="1" ht="30" customHeight="1">
      <c r="A595" s="287"/>
      <c r="B595" s="288"/>
      <c r="C595" s="289"/>
      <c r="D595" s="290"/>
      <c r="E595" s="582"/>
      <c r="F595" s="52" t="s">
        <v>54</v>
      </c>
      <c r="G595" s="290"/>
      <c r="H595" s="290"/>
      <c r="I595" s="289"/>
      <c r="J595" s="289"/>
      <c r="K595" s="289"/>
      <c r="L595" s="291"/>
      <c r="M595" s="291"/>
      <c r="N595" s="291"/>
      <c r="O595" s="291"/>
      <c r="P595" s="291"/>
      <c r="Q595" s="291"/>
      <c r="R595" s="291"/>
      <c r="S595" s="291"/>
      <c r="T595" s="408"/>
      <c r="U595" s="291"/>
      <c r="V595" s="231"/>
      <c r="W595" s="232"/>
      <c r="X595" s="233">
        <f>SUM(X432:X594)</f>
        <v>3441.8390000000004</v>
      </c>
      <c r="Y595" s="234"/>
      <c r="Z595" s="231"/>
      <c r="AA595" s="231"/>
      <c r="AB595" s="50"/>
      <c r="AC595" s="50"/>
      <c r="AD595" s="50"/>
      <c r="AE595" s="50"/>
      <c r="AF595" s="50"/>
      <c r="AG595" s="50"/>
      <c r="AH595" s="50"/>
      <c r="AI595" s="50"/>
      <c r="AJ595" s="50"/>
      <c r="AK595" s="50"/>
      <c r="AL595" s="50"/>
      <c r="AM595" s="50"/>
      <c r="AN595" s="50"/>
      <c r="AO595" s="50"/>
      <c r="AP595" s="50"/>
      <c r="AQ595" s="50"/>
      <c r="AR595" s="50"/>
    </row>
    <row r="596" spans="1:44" s="51" customFormat="1" ht="30" customHeight="1" thickBot="1">
      <c r="A596" s="235" t="s">
        <v>448</v>
      </c>
      <c r="B596" s="235"/>
      <c r="C596" s="292" t="s">
        <v>449</v>
      </c>
      <c r="D596" s="293"/>
      <c r="E596" s="140"/>
      <c r="F596" s="294" t="s">
        <v>54</v>
      </c>
      <c r="G596" s="293"/>
      <c r="H596" s="293"/>
      <c r="I596" s="295"/>
      <c r="J596" s="295"/>
      <c r="K596" s="295"/>
      <c r="L596" s="296"/>
      <c r="M596" s="297"/>
      <c r="N596" s="298"/>
      <c r="O596" s="298"/>
      <c r="P596" s="298"/>
      <c r="Q596" s="298"/>
      <c r="R596" s="298"/>
      <c r="S596" s="299"/>
      <c r="T596" s="237"/>
      <c r="U596" s="298"/>
      <c r="V596" s="218"/>
      <c r="W596" s="219"/>
      <c r="X596" s="300"/>
      <c r="Y596" s="221"/>
      <c r="Z596" s="218"/>
      <c r="AA596" s="218"/>
      <c r="AB596" s="50"/>
      <c r="AC596" s="50"/>
      <c r="AD596" s="50"/>
      <c r="AE596" s="50"/>
      <c r="AF596" s="50"/>
      <c r="AG596" s="50"/>
      <c r="AH596" s="50"/>
      <c r="AI596" s="50"/>
      <c r="AJ596" s="50"/>
      <c r="AK596" s="50"/>
      <c r="AL596" s="50"/>
      <c r="AM596" s="50"/>
      <c r="AN596" s="50"/>
      <c r="AO596" s="50"/>
      <c r="AP596" s="50"/>
      <c r="AQ596" s="50"/>
      <c r="AR596" s="50"/>
    </row>
    <row r="597" spans="1:44" s="51" customFormat="1" ht="30" customHeight="1" thickBot="1">
      <c r="A597" s="101">
        <v>1</v>
      </c>
      <c r="B597" s="102" t="s">
        <v>450</v>
      </c>
      <c r="C597" s="973" t="s">
        <v>451</v>
      </c>
      <c r="D597" s="974">
        <v>58</v>
      </c>
      <c r="E597" s="975" t="s">
        <v>53</v>
      </c>
      <c r="F597" s="976" t="s">
        <v>54</v>
      </c>
      <c r="G597" s="977"/>
      <c r="H597" s="977"/>
      <c r="I597" s="978"/>
      <c r="J597" s="978"/>
      <c r="K597" s="978"/>
      <c r="L597" s="302"/>
      <c r="M597" s="303"/>
      <c r="N597" s="304"/>
      <c r="O597" s="304"/>
      <c r="P597" s="304"/>
      <c r="Q597" s="304"/>
      <c r="R597" s="304"/>
      <c r="S597" s="305"/>
      <c r="T597" s="103"/>
      <c r="U597" s="304"/>
      <c r="V597" s="64">
        <f>$AB$15-((N597*24))</f>
        <v>744</v>
      </c>
      <c r="W597" s="65">
        <v>50</v>
      </c>
      <c r="X597" s="301">
        <v>58</v>
      </c>
      <c r="Y597" s="67">
        <f>W597*X597</f>
        <v>2900</v>
      </c>
      <c r="Z597" s="64">
        <f>(Y597*(V597-L597*24))/V597</f>
        <v>2900</v>
      </c>
      <c r="AA597" s="68">
        <f>(Z597/Y597)*100</f>
        <v>100</v>
      </c>
      <c r="AB597" s="50"/>
      <c r="AC597" s="50"/>
      <c r="AD597" s="50"/>
      <c r="AE597" s="50"/>
      <c r="AF597" s="50"/>
      <c r="AG597" s="50"/>
      <c r="AH597" s="50"/>
      <c r="AI597" s="50"/>
      <c r="AJ597" s="50"/>
      <c r="AK597" s="50"/>
      <c r="AL597" s="50"/>
      <c r="AM597" s="50"/>
      <c r="AN597" s="50"/>
      <c r="AO597" s="50"/>
      <c r="AP597" s="50"/>
      <c r="AQ597" s="50"/>
      <c r="AR597" s="50"/>
    </row>
    <row r="598" spans="1:44" s="51" customFormat="1" ht="30" customHeight="1">
      <c r="A598" s="227"/>
      <c r="B598" s="306"/>
      <c r="C598" s="289"/>
      <c r="D598" s="290"/>
      <c r="E598" s="70"/>
      <c r="F598" s="52"/>
      <c r="G598" s="290"/>
      <c r="H598" s="290"/>
      <c r="I598" s="289"/>
      <c r="J598" s="289"/>
      <c r="K598" s="289"/>
      <c r="L598" s="307"/>
      <c r="M598" s="307"/>
      <c r="N598" s="308"/>
      <c r="O598" s="308"/>
      <c r="P598" s="308"/>
      <c r="Q598" s="308"/>
      <c r="R598" s="308"/>
      <c r="S598" s="309"/>
      <c r="T598" s="570"/>
      <c r="U598" s="308"/>
      <c r="V598" s="231"/>
      <c r="W598" s="232"/>
      <c r="X598" s="233"/>
      <c r="Y598" s="234"/>
      <c r="Z598" s="231"/>
      <c r="AA598" s="231"/>
      <c r="AB598" s="50"/>
      <c r="AC598" s="50"/>
      <c r="AD598" s="50"/>
      <c r="AE598" s="50"/>
      <c r="AF598" s="50"/>
      <c r="AG598" s="50"/>
      <c r="AH598" s="50"/>
      <c r="AI598" s="50"/>
      <c r="AJ598" s="50"/>
      <c r="AK598" s="50"/>
      <c r="AL598" s="50"/>
      <c r="AM598" s="50"/>
      <c r="AN598" s="50"/>
      <c r="AO598" s="50"/>
      <c r="AP598" s="50"/>
      <c r="AQ598" s="50"/>
      <c r="AR598" s="50"/>
    </row>
    <row r="599" spans="1:44" s="51" customFormat="1" ht="30" customHeight="1">
      <c r="A599" s="965"/>
      <c r="B599" s="310" t="s">
        <v>452</v>
      </c>
      <c r="C599" s="311" t="s">
        <v>453</v>
      </c>
      <c r="D599" s="312"/>
      <c r="E599" s="581"/>
      <c r="F599" s="77"/>
      <c r="G599" s="312"/>
      <c r="H599" s="312"/>
      <c r="I599" s="311"/>
      <c r="J599" s="311"/>
      <c r="K599" s="311"/>
      <c r="L599" s="313">
        <f>SUM(L15:L598)</f>
        <v>13.7458333333052</v>
      </c>
      <c r="M599" s="313">
        <f>SUM(M15:M598)</f>
        <v>5.7069444444205146</v>
      </c>
      <c r="N599" s="313">
        <f>SUM(N15:N598)</f>
        <v>4.5833333337213844E-2</v>
      </c>
      <c r="O599" s="313">
        <f>SUM(O15:O598)</f>
        <v>349.67638888892543</v>
      </c>
      <c r="P599" s="313"/>
      <c r="Q599" s="313"/>
      <c r="R599" s="313"/>
      <c r="S599" s="313"/>
      <c r="T599" s="409"/>
      <c r="U599" s="313"/>
      <c r="V599" s="148"/>
      <c r="W599" s="313"/>
      <c r="X599" s="314">
        <f>X597+X595+X429</f>
        <v>21899.511000000002</v>
      </c>
      <c r="Y599" s="315">
        <f>SUM(Y15:Y597)</f>
        <v>10895483.237999998</v>
      </c>
      <c r="Z599" s="315">
        <f>SUM(Z15:Z597)</f>
        <v>10876832.287038719</v>
      </c>
      <c r="AA599" s="251">
        <f>(Z599/Y599)*100</f>
        <v>99.828819424032247</v>
      </c>
      <c r="AB599" s="316" t="s">
        <v>454</v>
      </c>
      <c r="AC599" s="50"/>
      <c r="AD599" s="50"/>
      <c r="AE599" s="50"/>
      <c r="AF599" s="50"/>
      <c r="AG599" s="50"/>
      <c r="AH599" s="50"/>
      <c r="AI599" s="50"/>
      <c r="AJ599" s="50"/>
      <c r="AK599" s="50"/>
      <c r="AL599" s="50"/>
      <c r="AM599" s="50"/>
      <c r="AN599" s="50"/>
      <c r="AO599" s="50"/>
      <c r="AP599" s="50"/>
      <c r="AQ599" s="50"/>
      <c r="AR599" s="50"/>
    </row>
    <row r="600" spans="1:44" s="51" customFormat="1" ht="30" customHeight="1">
      <c r="A600" s="317"/>
      <c r="B600" s="318"/>
      <c r="C600" s="319" t="s">
        <v>455</v>
      </c>
      <c r="D600" s="320"/>
      <c r="E600" s="613"/>
      <c r="F600" s="77"/>
      <c r="G600" s="320"/>
      <c r="H600" s="320"/>
      <c r="I600" s="319"/>
      <c r="J600" s="319"/>
      <c r="K600" s="319"/>
      <c r="L600" s="320"/>
      <c r="M600" s="321" t="e">
        <f>(205*AA599+78*AA736+2*AA763+68*AA875)/(205+78+2+68)</f>
        <v>#VALUE!</v>
      </c>
      <c r="N600" s="322" t="s">
        <v>456</v>
      </c>
      <c r="O600" s="321">
        <f>(4*AA751+2*AA757)/(4+2)</f>
        <v>85.832294261901382</v>
      </c>
      <c r="P600" s="321"/>
      <c r="Q600" s="321"/>
      <c r="R600" s="321"/>
      <c r="S600" s="150"/>
      <c r="T600" s="410"/>
      <c r="U600" s="321"/>
      <c r="V600" s="323" t="s">
        <v>457</v>
      </c>
      <c r="W600" s="150"/>
      <c r="X600" s="323"/>
      <c r="Y600" s="320"/>
      <c r="Z600" s="150"/>
      <c r="AA600" s="150"/>
      <c r="AB600" s="50"/>
      <c r="AC600" s="50"/>
      <c r="AD600" s="50"/>
      <c r="AE600" s="50"/>
      <c r="AF600" s="50"/>
      <c r="AG600" s="50"/>
      <c r="AH600" s="50"/>
      <c r="AI600" s="50"/>
      <c r="AJ600" s="50"/>
      <c r="AK600" s="50"/>
      <c r="AL600" s="50"/>
      <c r="AM600" s="50"/>
      <c r="AN600" s="50"/>
      <c r="AO600" s="50"/>
      <c r="AP600" s="50"/>
      <c r="AQ600" s="50"/>
      <c r="AR600" s="50"/>
    </row>
    <row r="601" spans="1:44" s="51" customFormat="1" ht="30" customHeight="1" thickBot="1">
      <c r="A601" s="235" t="s">
        <v>45</v>
      </c>
      <c r="B601" s="235"/>
      <c r="C601" s="292" t="s">
        <v>458</v>
      </c>
      <c r="D601" s="293"/>
      <c r="E601" s="61"/>
      <c r="F601" s="294" t="s">
        <v>54</v>
      </c>
      <c r="G601" s="360"/>
      <c r="H601" s="360"/>
      <c r="I601" s="295"/>
      <c r="J601" s="295"/>
      <c r="K601" s="295"/>
      <c r="L601" s="324"/>
      <c r="M601" s="324"/>
      <c r="N601" s="324"/>
      <c r="O601" s="324"/>
      <c r="P601" s="324"/>
      <c r="Q601" s="324"/>
      <c r="R601" s="324"/>
      <c r="S601" s="353"/>
      <c r="T601" s="417"/>
      <c r="U601" s="324"/>
      <c r="V601" s="218"/>
      <c r="W601" s="236" t="s">
        <v>459</v>
      </c>
      <c r="X601" s="236"/>
      <c r="Y601" s="325" t="s">
        <v>460</v>
      </c>
      <c r="Z601" s="325"/>
      <c r="AA601" s="243"/>
      <c r="AB601" s="50"/>
      <c r="AC601" s="50"/>
      <c r="AD601" s="50"/>
      <c r="AE601" s="50"/>
      <c r="AF601" s="50"/>
      <c r="AG601" s="50"/>
      <c r="AH601" s="50"/>
      <c r="AI601" s="50"/>
      <c r="AJ601" s="50"/>
      <c r="AK601" s="50"/>
      <c r="AL601" s="50"/>
      <c r="AM601" s="50"/>
      <c r="AN601" s="50"/>
      <c r="AO601" s="50"/>
      <c r="AP601" s="50"/>
      <c r="AQ601" s="50"/>
      <c r="AR601" s="50"/>
    </row>
    <row r="602" spans="1:44" s="51" customFormat="1" ht="30" customHeight="1">
      <c r="A602" s="573">
        <v>1</v>
      </c>
      <c r="B602" s="571" t="s">
        <v>461</v>
      </c>
      <c r="C602" s="587" t="s">
        <v>462</v>
      </c>
      <c r="D602" s="327">
        <v>1500</v>
      </c>
      <c r="E602" s="578" t="s">
        <v>53</v>
      </c>
      <c r="F602" s="38" t="s">
        <v>54</v>
      </c>
      <c r="G602" s="427"/>
      <c r="H602" s="427"/>
      <c r="I602" s="263"/>
      <c r="J602" s="263"/>
      <c r="K602" s="263"/>
      <c r="L602" s="615">
        <f>IF(RIGHT(S602)="T",(+H602-G602),0)</f>
        <v>0</v>
      </c>
      <c r="M602" s="615">
        <f>IF(RIGHT(S602)="U",(+H602-G602),0)</f>
        <v>0</v>
      </c>
      <c r="N602" s="615">
        <f>IF(RIGHT(S602)="C",(+H602-G602),0)</f>
        <v>0</v>
      </c>
      <c r="O602" s="615">
        <f>IF(RIGHT(S602)="D",(+H602-G602),0)</f>
        <v>0</v>
      </c>
      <c r="P602" s="44"/>
      <c r="Q602" s="44"/>
      <c r="R602" s="44"/>
      <c r="S602" s="421"/>
      <c r="T602" s="422"/>
      <c r="U602" s="44"/>
      <c r="V602" s="109"/>
      <c r="W602" s="327"/>
      <c r="X602" s="567"/>
      <c r="Y602" s="111"/>
      <c r="Z602" s="109"/>
      <c r="AA602" s="112"/>
      <c r="AB602" s="50"/>
      <c r="AC602" s="50"/>
      <c r="AD602" s="50"/>
      <c r="AE602" s="50"/>
      <c r="AF602" s="50"/>
      <c r="AG602" s="50"/>
      <c r="AH602" s="50"/>
      <c r="AI602" s="50"/>
      <c r="AJ602" s="50"/>
      <c r="AK602" s="50"/>
      <c r="AL602" s="50"/>
      <c r="AM602" s="50"/>
      <c r="AN602" s="50"/>
      <c r="AO602" s="50"/>
      <c r="AP602" s="50"/>
      <c r="AQ602" s="50"/>
      <c r="AR602" s="50"/>
    </row>
    <row r="603" spans="1:44" s="69" customFormat="1" ht="30" customHeight="1" thickBot="1">
      <c r="A603" s="451"/>
      <c r="B603" s="60"/>
      <c r="C603" s="452" t="s">
        <v>58</v>
      </c>
      <c r="D603" s="139"/>
      <c r="E603" s="61"/>
      <c r="F603" s="141" t="s">
        <v>54</v>
      </c>
      <c r="G603" s="453"/>
      <c r="H603" s="453"/>
      <c r="I603" s="141" t="s">
        <v>54</v>
      </c>
      <c r="J603" s="141" t="s">
        <v>54</v>
      </c>
      <c r="K603" s="141" t="s">
        <v>54</v>
      </c>
      <c r="L603" s="142">
        <f>SUM(L602:L602)</f>
        <v>0</v>
      </c>
      <c r="M603" s="142">
        <f>SUM(M602:M602)</f>
        <v>0</v>
      </c>
      <c r="N603" s="142">
        <f>SUM(N602:N602)</f>
        <v>0</v>
      </c>
      <c r="O603" s="142">
        <f>SUM(O602:O602)</f>
        <v>0</v>
      </c>
      <c r="P603" s="141" t="s">
        <v>54</v>
      </c>
      <c r="Q603" s="141" t="s">
        <v>54</v>
      </c>
      <c r="R603" s="141" t="s">
        <v>54</v>
      </c>
      <c r="S603" s="139"/>
      <c r="T603" s="454"/>
      <c r="U603" s="139"/>
      <c r="V603" s="433">
        <f t="shared" ref="V603" si="649">$AB$15-((N603*24))</f>
        <v>744</v>
      </c>
      <c r="W603" s="552">
        <v>1500</v>
      </c>
      <c r="X603" s="100"/>
      <c r="Y603" s="435">
        <f>W603</f>
        <v>1500</v>
      </c>
      <c r="Z603" s="433">
        <f t="shared" ref="Z603" si="650">(Y603*(V603-L603*24))/V603</f>
        <v>1500</v>
      </c>
      <c r="AA603" s="436">
        <f t="shared" ref="AA603" si="651">(Z603/Y603)*100</f>
        <v>100</v>
      </c>
    </row>
    <row r="604" spans="1:44" s="51" customFormat="1" ht="30" customHeight="1">
      <c r="A604" s="997">
        <v>2</v>
      </c>
      <c r="B604" s="989" t="s">
        <v>463</v>
      </c>
      <c r="C604" s="987" t="s">
        <v>464</v>
      </c>
      <c r="D604" s="1003">
        <v>1500</v>
      </c>
      <c r="E604" s="983" t="s">
        <v>53</v>
      </c>
      <c r="F604" s="38" t="s">
        <v>54</v>
      </c>
      <c r="G604" s="427"/>
      <c r="H604" s="427"/>
      <c r="I604" s="263"/>
      <c r="J604" s="263"/>
      <c r="K604" s="263"/>
      <c r="L604" s="615">
        <f>IF(RIGHT(S604)="T",(+H604-G604),0)</f>
        <v>0</v>
      </c>
      <c r="M604" s="615">
        <f>IF(RIGHT(S604)="U",(+H604-G604),0)</f>
        <v>0</v>
      </c>
      <c r="N604" s="615">
        <f>IF(RIGHT(S604)="C",(+H604-G604),0)</f>
        <v>0</v>
      </c>
      <c r="O604" s="615">
        <f>IF(RIGHT(S604)="D",(+H604-G604),0)</f>
        <v>0</v>
      </c>
      <c r="P604" s="44"/>
      <c r="Q604" s="44"/>
      <c r="R604" s="44"/>
      <c r="S604" s="421"/>
      <c r="T604" s="422"/>
      <c r="U604" s="44"/>
      <c r="V604" s="109"/>
      <c r="W604" s="327"/>
      <c r="X604" s="567"/>
      <c r="Y604" s="111"/>
      <c r="Z604" s="109"/>
      <c r="AA604" s="112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/>
      <c r="AL604" s="50"/>
      <c r="AM604" s="50"/>
      <c r="AN604" s="50"/>
      <c r="AO604" s="50"/>
      <c r="AP604" s="50"/>
      <c r="AQ604" s="50"/>
      <c r="AR604" s="50"/>
    </row>
    <row r="605" spans="1:44" s="51" customFormat="1" ht="30" customHeight="1">
      <c r="A605" s="1005"/>
      <c r="B605" s="990"/>
      <c r="C605" s="988"/>
      <c r="D605" s="1039"/>
      <c r="E605" s="984"/>
      <c r="F605" s="88"/>
      <c r="G605" s="427"/>
      <c r="H605" s="427"/>
      <c r="I605" s="286"/>
      <c r="J605" s="286"/>
      <c r="K605" s="286"/>
      <c r="L605" s="617">
        <f t="shared" ref="L605:L606" si="652">IF(RIGHT(S605)="T",(+H605-G605),0)</f>
        <v>0</v>
      </c>
      <c r="M605" s="617">
        <f t="shared" ref="M605:M606" si="653">IF(RIGHT(S605)="U",(+H605-G605),0)</f>
        <v>0</v>
      </c>
      <c r="N605" s="617">
        <f t="shared" ref="N605:N606" si="654">IF(RIGHT(S605)="C",(+H605-G605),0)</f>
        <v>0</v>
      </c>
      <c r="O605" s="617">
        <f t="shared" ref="O605:O606" si="655">IF(RIGHT(S605)="D",(+H605-G605),0)</f>
        <v>0</v>
      </c>
      <c r="P605" s="42"/>
      <c r="Q605" s="42"/>
      <c r="R605" s="42"/>
      <c r="S605" s="421"/>
      <c r="T605" s="422"/>
      <c r="U605" s="42"/>
      <c r="V605" s="198"/>
      <c r="W605" s="336"/>
      <c r="X605" s="574"/>
      <c r="Y605" s="200"/>
      <c r="Z605" s="198"/>
      <c r="AA605" s="472"/>
      <c r="AB605" s="50"/>
      <c r="AC605" s="50"/>
      <c r="AD605" s="50"/>
      <c r="AE605" s="50"/>
      <c r="AF605" s="50"/>
      <c r="AG605" s="50"/>
      <c r="AH605" s="50"/>
      <c r="AI605" s="50"/>
      <c r="AJ605" s="50"/>
      <c r="AK605" s="50"/>
      <c r="AL605" s="50"/>
      <c r="AM605" s="50"/>
      <c r="AN605" s="50"/>
      <c r="AO605" s="50"/>
      <c r="AP605" s="50"/>
      <c r="AQ605" s="50"/>
      <c r="AR605" s="50"/>
    </row>
    <row r="606" spans="1:44" s="51" customFormat="1" ht="30" customHeight="1">
      <c r="A606" s="998"/>
      <c r="B606" s="996"/>
      <c r="C606" s="995"/>
      <c r="D606" s="1004"/>
      <c r="E606" s="993"/>
      <c r="F606" s="88"/>
      <c r="G606" s="427"/>
      <c r="H606" s="427"/>
      <c r="I606" s="286"/>
      <c r="J606" s="286"/>
      <c r="K606" s="286"/>
      <c r="L606" s="617">
        <f t="shared" si="652"/>
        <v>0</v>
      </c>
      <c r="M606" s="617">
        <f t="shared" si="653"/>
        <v>0</v>
      </c>
      <c r="N606" s="617">
        <f t="shared" si="654"/>
        <v>0</v>
      </c>
      <c r="O606" s="617">
        <f t="shared" si="655"/>
        <v>0</v>
      </c>
      <c r="P606" s="42"/>
      <c r="Q606" s="42"/>
      <c r="R606" s="42"/>
      <c r="S606" s="421"/>
      <c r="T606" s="422"/>
      <c r="U606" s="42"/>
      <c r="V606" s="198"/>
      <c r="W606" s="336"/>
      <c r="X606" s="574"/>
      <c r="Y606" s="200"/>
      <c r="Z606" s="198"/>
      <c r="AA606" s="472"/>
      <c r="AB606" s="50"/>
      <c r="AC606" s="50"/>
      <c r="AD606" s="50"/>
      <c r="AE606" s="50"/>
      <c r="AF606" s="50"/>
      <c r="AG606" s="50"/>
      <c r="AH606" s="50"/>
      <c r="AI606" s="50"/>
      <c r="AJ606" s="50"/>
      <c r="AK606" s="50"/>
      <c r="AL606" s="50"/>
      <c r="AM606" s="50"/>
      <c r="AN606" s="50"/>
      <c r="AO606" s="50"/>
      <c r="AP606" s="50"/>
      <c r="AQ606" s="50"/>
      <c r="AR606" s="50"/>
    </row>
    <row r="607" spans="1:44" s="69" customFormat="1" ht="30" customHeight="1" thickBot="1">
      <c r="A607" s="451"/>
      <c r="B607" s="60"/>
      <c r="C607" s="452" t="s">
        <v>58</v>
      </c>
      <c r="D607" s="139"/>
      <c r="E607" s="61"/>
      <c r="F607" s="141" t="s">
        <v>54</v>
      </c>
      <c r="G607" s="453"/>
      <c r="H607" s="453"/>
      <c r="I607" s="141" t="s">
        <v>54</v>
      </c>
      <c r="J607" s="141" t="s">
        <v>54</v>
      </c>
      <c r="K607" s="141" t="s">
        <v>54</v>
      </c>
      <c r="L607" s="142">
        <f>SUM(L604:L606)</f>
        <v>0</v>
      </c>
      <c r="M607" s="142">
        <f t="shared" ref="M607:O607" si="656">SUM(M604:M606)</f>
        <v>0</v>
      </c>
      <c r="N607" s="142">
        <f t="shared" si="656"/>
        <v>0</v>
      </c>
      <c r="O607" s="142">
        <f t="shared" si="656"/>
        <v>0</v>
      </c>
      <c r="P607" s="141" t="s">
        <v>54</v>
      </c>
      <c r="Q607" s="141" t="s">
        <v>54</v>
      </c>
      <c r="R607" s="141" t="s">
        <v>54</v>
      </c>
      <c r="S607" s="139"/>
      <c r="T607" s="454"/>
      <c r="U607" s="139"/>
      <c r="V607" s="433">
        <f t="shared" ref="V607" si="657">$AB$15-((N607*24))</f>
        <v>744</v>
      </c>
      <c r="W607" s="552">
        <v>1500</v>
      </c>
      <c r="X607" s="100"/>
      <c r="Y607" s="435">
        <f t="shared" ref="Y607" si="658">W607</f>
        <v>1500</v>
      </c>
      <c r="Z607" s="433">
        <f t="shared" ref="Z607" si="659">(Y607*(V607-L607*24))/V607</f>
        <v>1500</v>
      </c>
      <c r="AA607" s="436">
        <f t="shared" ref="AA607" si="660">(Z607/Y607)*100</f>
        <v>100</v>
      </c>
    </row>
    <row r="608" spans="1:44" s="51" customFormat="1" ht="30" customHeight="1" thickBot="1">
      <c r="A608" s="101">
        <v>3</v>
      </c>
      <c r="B608" s="102" t="s">
        <v>465</v>
      </c>
      <c r="C608" s="261" t="s">
        <v>466</v>
      </c>
      <c r="D608" s="326">
        <v>1500</v>
      </c>
      <c r="E608" s="104" t="s">
        <v>53</v>
      </c>
      <c r="F608" s="105" t="s">
        <v>54</v>
      </c>
      <c r="G608" s="393"/>
      <c r="H608" s="393"/>
      <c r="I608" s="262"/>
      <c r="J608" s="262"/>
      <c r="K608" s="262"/>
      <c r="L608" s="107"/>
      <c r="M608" s="107"/>
      <c r="N608" s="275"/>
      <c r="O608" s="275"/>
      <c r="P608" s="275"/>
      <c r="Q608" s="275"/>
      <c r="R608" s="275"/>
      <c r="S608" s="275"/>
      <c r="T608" s="412"/>
      <c r="U608" s="275"/>
      <c r="V608" s="64">
        <f t="shared" ref="V608:V622" si="661">$AB$15-((N608*24))</f>
        <v>744</v>
      </c>
      <c r="W608" s="326">
        <v>1500</v>
      </c>
      <c r="X608" s="66"/>
      <c r="Y608" s="67">
        <f t="shared" ref="Y608:Y712" si="662">W608</f>
        <v>1500</v>
      </c>
      <c r="Z608" s="64">
        <f t="shared" ref="Z608:Z622" si="663">(Y608*(V608-L608*24))/V608</f>
        <v>1500</v>
      </c>
      <c r="AA608" s="68">
        <f t="shared" ref="AA608:AA622" si="664">(Z608/Y608)*100</f>
        <v>100</v>
      </c>
      <c r="AB608" s="50"/>
      <c r="AC608" s="50"/>
      <c r="AD608" s="50"/>
      <c r="AE608" s="50"/>
      <c r="AF608" s="50"/>
      <c r="AG608" s="50"/>
      <c r="AH608" s="50"/>
      <c r="AI608" s="50"/>
      <c r="AJ608" s="50"/>
      <c r="AK608" s="50"/>
      <c r="AL608" s="50"/>
      <c r="AM608" s="50"/>
      <c r="AN608" s="50"/>
      <c r="AO608" s="50"/>
      <c r="AP608" s="50"/>
      <c r="AQ608" s="50"/>
      <c r="AR608" s="50"/>
    </row>
    <row r="609" spans="1:44" s="51" customFormat="1" ht="30" customHeight="1" thickBot="1">
      <c r="A609" s="101">
        <v>4</v>
      </c>
      <c r="B609" s="102" t="s">
        <v>467</v>
      </c>
      <c r="C609" s="261" t="s">
        <v>468</v>
      </c>
      <c r="D609" s="326">
        <v>1500</v>
      </c>
      <c r="E609" s="583" t="s">
        <v>53</v>
      </c>
      <c r="F609" s="105" t="s">
        <v>54</v>
      </c>
      <c r="G609" s="393"/>
      <c r="H609" s="393"/>
      <c r="I609" s="262"/>
      <c r="J609" s="262"/>
      <c r="K609" s="262"/>
      <c r="L609" s="107"/>
      <c r="M609" s="107"/>
      <c r="N609" s="275"/>
      <c r="O609" s="275"/>
      <c r="P609" s="275"/>
      <c r="Q609" s="275"/>
      <c r="R609" s="275"/>
      <c r="S609" s="275"/>
      <c r="T609" s="412"/>
      <c r="U609" s="275"/>
      <c r="V609" s="64">
        <f t="shared" si="661"/>
        <v>744</v>
      </c>
      <c r="W609" s="326">
        <v>1500</v>
      </c>
      <c r="X609" s="66"/>
      <c r="Y609" s="67">
        <f t="shared" si="662"/>
        <v>1500</v>
      </c>
      <c r="Z609" s="64">
        <f t="shared" si="663"/>
        <v>1500</v>
      </c>
      <c r="AA609" s="68">
        <f t="shared" si="664"/>
        <v>100</v>
      </c>
      <c r="AB609" s="50"/>
      <c r="AC609" s="50"/>
      <c r="AD609" s="50"/>
      <c r="AE609" s="50"/>
      <c r="AF609" s="50"/>
      <c r="AG609" s="50"/>
      <c r="AH609" s="50"/>
      <c r="AI609" s="50"/>
      <c r="AJ609" s="50"/>
      <c r="AK609" s="50"/>
      <c r="AL609" s="50"/>
      <c r="AM609" s="50"/>
      <c r="AN609" s="50"/>
      <c r="AO609" s="50"/>
      <c r="AP609" s="50"/>
      <c r="AQ609" s="50"/>
      <c r="AR609" s="50"/>
    </row>
    <row r="610" spans="1:44" s="51" customFormat="1" ht="30" customHeight="1" thickBot="1">
      <c r="A610" s="101">
        <v>5</v>
      </c>
      <c r="B610" s="102" t="s">
        <v>469</v>
      </c>
      <c r="C610" s="261" t="s">
        <v>470</v>
      </c>
      <c r="D610" s="326">
        <v>1500</v>
      </c>
      <c r="E610" s="104" t="s">
        <v>53</v>
      </c>
      <c r="F610" s="105" t="s">
        <v>54</v>
      </c>
      <c r="G610" s="393"/>
      <c r="H610" s="393"/>
      <c r="I610" s="262"/>
      <c r="J610" s="262"/>
      <c r="K610" s="262"/>
      <c r="L610" s="107"/>
      <c r="M610" s="107"/>
      <c r="N610" s="275"/>
      <c r="O610" s="275"/>
      <c r="P610" s="275"/>
      <c r="Q610" s="275"/>
      <c r="R610" s="275"/>
      <c r="S610" s="275"/>
      <c r="T610" s="412"/>
      <c r="U610" s="275"/>
      <c r="V610" s="64">
        <f t="shared" si="661"/>
        <v>744</v>
      </c>
      <c r="W610" s="326">
        <v>1500</v>
      </c>
      <c r="X610" s="66"/>
      <c r="Y610" s="67">
        <f t="shared" si="662"/>
        <v>1500</v>
      </c>
      <c r="Z610" s="64">
        <f t="shared" si="663"/>
        <v>1500</v>
      </c>
      <c r="AA610" s="68">
        <f t="shared" si="664"/>
        <v>100</v>
      </c>
      <c r="AB610" s="50"/>
      <c r="AC610" s="50"/>
      <c r="AD610" s="50"/>
      <c r="AE610" s="50"/>
      <c r="AF610" s="50"/>
      <c r="AG610" s="50"/>
      <c r="AH610" s="50"/>
      <c r="AI610" s="50"/>
      <c r="AJ610" s="50"/>
      <c r="AK610" s="50"/>
      <c r="AL610" s="50"/>
      <c r="AM610" s="50"/>
      <c r="AN610" s="50"/>
      <c r="AO610" s="50"/>
      <c r="AP610" s="50"/>
      <c r="AQ610" s="50"/>
      <c r="AR610" s="50"/>
    </row>
    <row r="611" spans="1:44" s="51" customFormat="1" ht="30" customHeight="1">
      <c r="A611" s="573">
        <v>6</v>
      </c>
      <c r="B611" s="571" t="s">
        <v>471</v>
      </c>
      <c r="C611" s="587" t="s">
        <v>472</v>
      </c>
      <c r="D611" s="327">
        <v>1500</v>
      </c>
      <c r="E611" s="582" t="s">
        <v>53</v>
      </c>
      <c r="F611" s="38" t="s">
        <v>54</v>
      </c>
      <c r="G611" s="53"/>
      <c r="H611" s="53"/>
      <c r="I611" s="263"/>
      <c r="J611" s="263"/>
      <c r="K611" s="263"/>
      <c r="L611" s="155">
        <f>IF(RIGHT(S611)="T",(+H611-G611),0)</f>
        <v>0</v>
      </c>
      <c r="M611" s="155">
        <f>IF(RIGHT(S611)="U",(+H611-G611),0)</f>
        <v>0</v>
      </c>
      <c r="N611" s="155">
        <f>IF(RIGHT(S611)="C",(+H611-G611),0)</f>
        <v>0</v>
      </c>
      <c r="O611" s="155">
        <f>IF(RIGHT(S611)="D",(+H611-G611),0)</f>
        <v>0</v>
      </c>
      <c r="P611" s="328"/>
      <c r="Q611" s="328"/>
      <c r="R611" s="328"/>
      <c r="S611" s="54"/>
      <c r="T611" s="398"/>
      <c r="U611" s="328"/>
      <c r="V611" s="109"/>
      <c r="W611" s="327"/>
      <c r="X611" s="567"/>
      <c r="Y611" s="111"/>
      <c r="Z611" s="109"/>
      <c r="AA611" s="112"/>
      <c r="AB611" s="50"/>
      <c r="AC611" s="50"/>
      <c r="AD611" s="50"/>
      <c r="AE611" s="50"/>
      <c r="AF611" s="50"/>
      <c r="AG611" s="50"/>
      <c r="AH611" s="50"/>
      <c r="AI611" s="50"/>
      <c r="AJ611" s="50"/>
      <c r="AK611" s="50"/>
      <c r="AL611" s="50"/>
      <c r="AM611" s="50"/>
      <c r="AN611" s="50"/>
      <c r="AO611" s="50"/>
      <c r="AP611" s="50"/>
      <c r="AQ611" s="50"/>
      <c r="AR611" s="50"/>
    </row>
    <row r="612" spans="1:44" s="69" customFormat="1" ht="30" customHeight="1" thickBot="1">
      <c r="A612" s="460"/>
      <c r="B612" s="175"/>
      <c r="C612" s="461" t="s">
        <v>58</v>
      </c>
      <c r="D612" s="151"/>
      <c r="E612" s="61"/>
      <c r="F612" s="152" t="s">
        <v>54</v>
      </c>
      <c r="G612" s="462"/>
      <c r="H612" s="462"/>
      <c r="I612" s="152" t="s">
        <v>54</v>
      </c>
      <c r="J612" s="152" t="s">
        <v>54</v>
      </c>
      <c r="K612" s="152" t="s">
        <v>54</v>
      </c>
      <c r="L612" s="153">
        <f>SUM(L611:L611)</f>
        <v>0</v>
      </c>
      <c r="M612" s="153">
        <f>SUM(M611:M611)</f>
        <v>0</v>
      </c>
      <c r="N612" s="153">
        <f>SUM(N611:N611)</f>
        <v>0</v>
      </c>
      <c r="O612" s="153">
        <f>SUM(O611:O611)</f>
        <v>0</v>
      </c>
      <c r="P612" s="152" t="s">
        <v>54</v>
      </c>
      <c r="Q612" s="152" t="s">
        <v>54</v>
      </c>
      <c r="R612" s="152" t="s">
        <v>54</v>
      </c>
      <c r="S612" s="151"/>
      <c r="T612" s="463"/>
      <c r="U612" s="151"/>
      <c r="V612" s="424">
        <f t="shared" ref="V612" si="665">$AB$15-((N612*24))</f>
        <v>744</v>
      </c>
      <c r="W612" s="423">
        <v>1500</v>
      </c>
      <c r="X612" s="154"/>
      <c r="Y612" s="425">
        <f t="shared" ref="Y612" si="666">W612</f>
        <v>1500</v>
      </c>
      <c r="Z612" s="424">
        <f t="shared" ref="Z612" si="667">(Y612*(V612-L612*24))/V612</f>
        <v>1500</v>
      </c>
      <c r="AA612" s="426">
        <f t="shared" ref="AA612" si="668">(Z612/Y612)*100</f>
        <v>100</v>
      </c>
    </row>
    <row r="613" spans="1:44" s="51" customFormat="1" ht="30" customHeight="1" thickBot="1">
      <c r="A613" s="101">
        <v>7</v>
      </c>
      <c r="B613" s="102" t="s">
        <v>473</v>
      </c>
      <c r="C613" s="261" t="s">
        <v>474</v>
      </c>
      <c r="D613" s="326">
        <v>1500</v>
      </c>
      <c r="E613" s="104" t="s">
        <v>53</v>
      </c>
      <c r="F613" s="105" t="s">
        <v>54</v>
      </c>
      <c r="G613" s="393"/>
      <c r="H613" s="393"/>
      <c r="I613" s="262"/>
      <c r="J613" s="262"/>
      <c r="K613" s="262"/>
      <c r="L613" s="107"/>
      <c r="M613" s="107"/>
      <c r="N613" s="275"/>
      <c r="O613" s="275"/>
      <c r="P613" s="275"/>
      <c r="Q613" s="275"/>
      <c r="R613" s="275"/>
      <c r="S613" s="275"/>
      <c r="T613" s="412"/>
      <c r="U613" s="275"/>
      <c r="V613" s="64">
        <f t="shared" si="661"/>
        <v>744</v>
      </c>
      <c r="W613" s="326">
        <v>1500</v>
      </c>
      <c r="X613" s="66"/>
      <c r="Y613" s="67">
        <f t="shared" si="662"/>
        <v>1500</v>
      </c>
      <c r="Z613" s="64">
        <f t="shared" si="663"/>
        <v>1500</v>
      </c>
      <c r="AA613" s="68">
        <f t="shared" si="664"/>
        <v>100</v>
      </c>
      <c r="AB613" s="50"/>
      <c r="AC613" s="50"/>
      <c r="AD613" s="50"/>
      <c r="AE613" s="50"/>
      <c r="AF613" s="50"/>
      <c r="AG613" s="50"/>
      <c r="AH613" s="50"/>
      <c r="AI613" s="50"/>
      <c r="AJ613" s="50"/>
      <c r="AK613" s="50"/>
      <c r="AL613" s="50"/>
      <c r="AM613" s="50"/>
      <c r="AN613" s="50"/>
      <c r="AO613" s="50"/>
      <c r="AP613" s="50"/>
      <c r="AQ613" s="50"/>
      <c r="AR613" s="50"/>
    </row>
    <row r="614" spans="1:44" s="51" customFormat="1" ht="30" customHeight="1" thickBot="1">
      <c r="A614" s="101">
        <v>8</v>
      </c>
      <c r="B614" s="102" t="s">
        <v>475</v>
      </c>
      <c r="C614" s="261" t="s">
        <v>476</v>
      </c>
      <c r="D614" s="326">
        <v>1500</v>
      </c>
      <c r="E614" s="583" t="s">
        <v>53</v>
      </c>
      <c r="F614" s="105" t="s">
        <v>54</v>
      </c>
      <c r="G614" s="393"/>
      <c r="H614" s="393"/>
      <c r="I614" s="262"/>
      <c r="J614" s="262"/>
      <c r="K614" s="262"/>
      <c r="L614" s="107"/>
      <c r="M614" s="107"/>
      <c r="N614" s="275"/>
      <c r="O614" s="275"/>
      <c r="P614" s="275"/>
      <c r="Q614" s="275"/>
      <c r="R614" s="275"/>
      <c r="S614" s="275"/>
      <c r="T614" s="412"/>
      <c r="U614" s="275"/>
      <c r="V614" s="64">
        <f t="shared" si="661"/>
        <v>744</v>
      </c>
      <c r="W614" s="326">
        <v>1500</v>
      </c>
      <c r="X614" s="66"/>
      <c r="Y614" s="67">
        <f t="shared" si="662"/>
        <v>1500</v>
      </c>
      <c r="Z614" s="64">
        <f t="shared" si="663"/>
        <v>1500</v>
      </c>
      <c r="AA614" s="68">
        <f t="shared" si="664"/>
        <v>100</v>
      </c>
      <c r="AB614" s="50"/>
      <c r="AC614" s="50"/>
      <c r="AD614" s="50"/>
      <c r="AE614" s="50"/>
      <c r="AF614" s="50"/>
      <c r="AG614" s="50"/>
      <c r="AH614" s="50"/>
      <c r="AI614" s="50"/>
      <c r="AJ614" s="50"/>
      <c r="AK614" s="50"/>
      <c r="AL614" s="50"/>
      <c r="AM614" s="50"/>
      <c r="AN614" s="50"/>
      <c r="AO614" s="50"/>
      <c r="AP614" s="50"/>
      <c r="AQ614" s="50"/>
      <c r="AR614" s="50"/>
    </row>
    <row r="615" spans="1:44" s="51" customFormat="1" ht="30" customHeight="1" thickBot="1">
      <c r="A615" s="101">
        <v>9</v>
      </c>
      <c r="B615" s="102" t="s">
        <v>477</v>
      </c>
      <c r="C615" s="261" t="s">
        <v>478</v>
      </c>
      <c r="D615" s="326">
        <v>1500</v>
      </c>
      <c r="E615" s="70" t="s">
        <v>53</v>
      </c>
      <c r="F615" s="105" t="s">
        <v>54</v>
      </c>
      <c r="G615" s="393"/>
      <c r="H615" s="393"/>
      <c r="I615" s="262"/>
      <c r="J615" s="262"/>
      <c r="K615" s="262"/>
      <c r="L615" s="107"/>
      <c r="M615" s="107"/>
      <c r="N615" s="275"/>
      <c r="O615" s="275"/>
      <c r="P615" s="275"/>
      <c r="Q615" s="275"/>
      <c r="R615" s="275"/>
      <c r="S615" s="275"/>
      <c r="T615" s="412"/>
      <c r="U615" s="275"/>
      <c r="V615" s="64">
        <f t="shared" si="661"/>
        <v>744</v>
      </c>
      <c r="W615" s="326">
        <v>1500</v>
      </c>
      <c r="X615" s="66"/>
      <c r="Y615" s="67">
        <f t="shared" si="662"/>
        <v>1500</v>
      </c>
      <c r="Z615" s="64">
        <f t="shared" si="663"/>
        <v>1500</v>
      </c>
      <c r="AA615" s="68">
        <f t="shared" si="664"/>
        <v>100</v>
      </c>
      <c r="AB615" s="50"/>
      <c r="AC615" s="50"/>
      <c r="AD615" s="50"/>
      <c r="AE615" s="50"/>
      <c r="AF615" s="50"/>
      <c r="AG615" s="50"/>
      <c r="AH615" s="50"/>
      <c r="AI615" s="50"/>
      <c r="AJ615" s="50"/>
      <c r="AK615" s="50"/>
      <c r="AL615" s="50"/>
      <c r="AM615" s="50"/>
      <c r="AN615" s="50"/>
      <c r="AO615" s="50"/>
      <c r="AP615" s="50"/>
      <c r="AQ615" s="50"/>
      <c r="AR615" s="50"/>
    </row>
    <row r="616" spans="1:44" s="51" customFormat="1" ht="30" customHeight="1" thickBot="1">
      <c r="A616" s="101">
        <v>10</v>
      </c>
      <c r="B616" s="102" t="s">
        <v>479</v>
      </c>
      <c r="C616" s="261" t="s">
        <v>480</v>
      </c>
      <c r="D616" s="326">
        <v>1500</v>
      </c>
      <c r="E616" s="61" t="s">
        <v>53</v>
      </c>
      <c r="F616" s="105" t="s">
        <v>54</v>
      </c>
      <c r="G616" s="393"/>
      <c r="H616" s="393"/>
      <c r="I616" s="262"/>
      <c r="J616" s="262"/>
      <c r="K616" s="262"/>
      <c r="L616" s="107"/>
      <c r="M616" s="107"/>
      <c r="N616" s="275"/>
      <c r="O616" s="275"/>
      <c r="P616" s="275"/>
      <c r="Q616" s="275"/>
      <c r="R616" s="275"/>
      <c r="S616" s="275"/>
      <c r="T616" s="412"/>
      <c r="U616" s="275"/>
      <c r="V616" s="64">
        <f t="shared" si="661"/>
        <v>744</v>
      </c>
      <c r="W616" s="326">
        <v>1500</v>
      </c>
      <c r="X616" s="66"/>
      <c r="Y616" s="67">
        <f t="shared" si="662"/>
        <v>1500</v>
      </c>
      <c r="Z616" s="64">
        <f t="shared" si="663"/>
        <v>1500</v>
      </c>
      <c r="AA616" s="68">
        <f t="shared" si="664"/>
        <v>100</v>
      </c>
      <c r="AB616" s="50"/>
      <c r="AC616" s="50"/>
      <c r="AD616" s="50"/>
      <c r="AE616" s="50"/>
      <c r="AF616" s="50"/>
      <c r="AG616" s="50"/>
      <c r="AH616" s="50"/>
      <c r="AI616" s="50"/>
      <c r="AJ616" s="50"/>
      <c r="AK616" s="50"/>
      <c r="AL616" s="50"/>
      <c r="AM616" s="50"/>
      <c r="AN616" s="50"/>
      <c r="AO616" s="50"/>
      <c r="AP616" s="50"/>
      <c r="AQ616" s="50"/>
      <c r="AR616" s="50"/>
    </row>
    <row r="617" spans="1:44" s="51" customFormat="1" ht="30" customHeight="1" thickBot="1">
      <c r="A617" s="101">
        <v>11</v>
      </c>
      <c r="B617" s="102" t="s">
        <v>481</v>
      </c>
      <c r="C617" s="261" t="s">
        <v>482</v>
      </c>
      <c r="D617" s="326">
        <v>1500</v>
      </c>
      <c r="E617" s="70" t="s">
        <v>53</v>
      </c>
      <c r="F617" s="105" t="s">
        <v>54</v>
      </c>
      <c r="G617" s="427">
        <v>42221.621527777781</v>
      </c>
      <c r="H617" s="427">
        <v>42221.679861111108</v>
      </c>
      <c r="I617" s="262"/>
      <c r="J617" s="262"/>
      <c r="K617" s="262"/>
      <c r="L617" s="84">
        <f>IF(RIGHT(S617)="T",(+H617-G617),0)</f>
        <v>0</v>
      </c>
      <c r="M617" s="84">
        <f>IF(RIGHT(S617)="U",(+H617-G617),0)</f>
        <v>0</v>
      </c>
      <c r="N617" s="84">
        <f>IF(RIGHT(S617)="C",(+H617-G617),0)</f>
        <v>0</v>
      </c>
      <c r="O617" s="84">
        <f>IF(RIGHT(S617)="D",(+H617-G617),0)</f>
        <v>5.8333333327027503E-2</v>
      </c>
      <c r="P617" s="38" t="s">
        <v>54</v>
      </c>
      <c r="Q617" s="38" t="s">
        <v>54</v>
      </c>
      <c r="R617" s="38" t="s">
        <v>54</v>
      </c>
      <c r="S617" s="421" t="s">
        <v>57</v>
      </c>
      <c r="T617" s="805" t="s">
        <v>975</v>
      </c>
      <c r="U617" s="275"/>
      <c r="V617" s="64"/>
      <c r="W617" s="326"/>
      <c r="X617" s="66"/>
      <c r="Y617" s="67"/>
      <c r="Z617" s="64"/>
      <c r="AA617" s="68"/>
      <c r="AB617" s="50"/>
      <c r="AC617" s="50"/>
      <c r="AD617" s="50"/>
      <c r="AE617" s="50"/>
      <c r="AF617" s="50"/>
      <c r="AG617" s="50"/>
      <c r="AH617" s="50"/>
      <c r="AI617" s="50"/>
      <c r="AJ617" s="50"/>
      <c r="AK617" s="50"/>
      <c r="AL617" s="50"/>
      <c r="AM617" s="50"/>
      <c r="AN617" s="50"/>
      <c r="AO617" s="50"/>
      <c r="AP617" s="50"/>
      <c r="AQ617" s="50"/>
      <c r="AR617" s="50"/>
    </row>
    <row r="618" spans="1:44" s="51" customFormat="1" ht="30" customHeight="1" thickBot="1">
      <c r="A618" s="905"/>
      <c r="B618" s="102"/>
      <c r="C618" s="906" t="s">
        <v>58</v>
      </c>
      <c r="D618" s="907"/>
      <c r="E618" s="140"/>
      <c r="F618" s="62" t="s">
        <v>54</v>
      </c>
      <c r="G618" s="431"/>
      <c r="H618" s="431"/>
      <c r="I618" s="62" t="s">
        <v>54</v>
      </c>
      <c r="J618" s="62" t="s">
        <v>54</v>
      </c>
      <c r="K618" s="170"/>
      <c r="L618" s="63">
        <f>SUM(L617:L617)</f>
        <v>0</v>
      </c>
      <c r="M618" s="63">
        <f>SUM(M617:M617)</f>
        <v>0</v>
      </c>
      <c r="N618" s="63">
        <f>SUM(N617:N617)</f>
        <v>0</v>
      </c>
      <c r="O618" s="63">
        <f>SUM(O617:O617)</f>
        <v>5.8333333327027503E-2</v>
      </c>
      <c r="P618" s="62" t="s">
        <v>54</v>
      </c>
      <c r="Q618" s="62" t="s">
        <v>54</v>
      </c>
      <c r="R618" s="62" t="s">
        <v>54</v>
      </c>
      <c r="S618" s="275"/>
      <c r="T618" s="412"/>
      <c r="U618" s="275"/>
      <c r="V618" s="64">
        <f t="shared" ref="V618" si="669">$AB$15-((N618*24))</f>
        <v>744</v>
      </c>
      <c r="W618" s="326">
        <v>1500</v>
      </c>
      <c r="X618" s="66"/>
      <c r="Y618" s="67">
        <f t="shared" ref="Y618" si="670">W618</f>
        <v>1500</v>
      </c>
      <c r="Z618" s="64">
        <f t="shared" ref="Z618" si="671">(Y618*(V618-L618*24))/V618</f>
        <v>1500</v>
      </c>
      <c r="AA618" s="68">
        <f t="shared" ref="AA618" si="672">(Z618/Y618)*100</f>
        <v>100</v>
      </c>
      <c r="AB618" s="50"/>
      <c r="AC618" s="50"/>
      <c r="AD618" s="50"/>
      <c r="AE618" s="50"/>
      <c r="AF618" s="50"/>
      <c r="AG618" s="50"/>
      <c r="AH618" s="50"/>
      <c r="AI618" s="50"/>
      <c r="AJ618" s="50"/>
      <c r="AK618" s="50"/>
      <c r="AL618" s="50"/>
      <c r="AM618" s="50"/>
      <c r="AN618" s="50"/>
      <c r="AO618" s="50"/>
      <c r="AP618" s="50"/>
      <c r="AQ618" s="50"/>
      <c r="AR618" s="50"/>
    </row>
    <row r="619" spans="1:44" s="51" customFormat="1" ht="30" customHeight="1" thickBot="1">
      <c r="A619" s="101">
        <v>12</v>
      </c>
      <c r="B619" s="102" t="s">
        <v>483</v>
      </c>
      <c r="C619" s="261" t="s">
        <v>484</v>
      </c>
      <c r="D619" s="326">
        <v>1500</v>
      </c>
      <c r="E619" s="61" t="s">
        <v>53</v>
      </c>
      <c r="F619" s="105" t="s">
        <v>54</v>
      </c>
      <c r="G619" s="427">
        <v>42221.684027777781</v>
      </c>
      <c r="H619" s="427">
        <v>42221.715277777781</v>
      </c>
      <c r="I619" s="38" t="s">
        <v>54</v>
      </c>
      <c r="J619" s="38" t="s">
        <v>54</v>
      </c>
      <c r="K619" s="262"/>
      <c r="L619" s="84">
        <f>IF(RIGHT(S619)="T",(+H619-G619),0)</f>
        <v>0</v>
      </c>
      <c r="M619" s="84">
        <f>IF(RIGHT(S619)="U",(+H619-G619),0)</f>
        <v>0</v>
      </c>
      <c r="N619" s="84">
        <f>IF(RIGHT(S619)="C",(+H619-G619),0)</f>
        <v>0</v>
      </c>
      <c r="O619" s="84">
        <f>IF(RIGHT(S619)="D",(+H619-G619),0)</f>
        <v>3.125E-2</v>
      </c>
      <c r="P619" s="38" t="s">
        <v>54</v>
      </c>
      <c r="Q619" s="38" t="s">
        <v>54</v>
      </c>
      <c r="R619" s="38" t="s">
        <v>54</v>
      </c>
      <c r="S619" s="421" t="s">
        <v>57</v>
      </c>
      <c r="T619" s="805" t="s">
        <v>975</v>
      </c>
      <c r="U619" s="275"/>
      <c r="V619" s="64"/>
      <c r="W619" s="326"/>
      <c r="X619" s="66"/>
      <c r="Y619" s="67"/>
      <c r="Z619" s="64"/>
      <c r="AA619" s="68"/>
      <c r="AB619" s="50"/>
      <c r="AC619" s="50"/>
      <c r="AD619" s="50"/>
      <c r="AE619" s="50"/>
      <c r="AF619" s="50"/>
      <c r="AG619" s="50"/>
      <c r="AH619" s="50"/>
      <c r="AI619" s="50"/>
      <c r="AJ619" s="50"/>
      <c r="AK619" s="50"/>
      <c r="AL619" s="50"/>
      <c r="AM619" s="50"/>
      <c r="AN619" s="50"/>
      <c r="AO619" s="50"/>
      <c r="AP619" s="50"/>
      <c r="AQ619" s="50"/>
      <c r="AR619" s="50"/>
    </row>
    <row r="620" spans="1:44" s="51" customFormat="1" ht="30" customHeight="1" thickBot="1">
      <c r="A620" s="905"/>
      <c r="B620" s="102"/>
      <c r="C620" s="906" t="s">
        <v>58</v>
      </c>
      <c r="D620" s="907"/>
      <c r="E620" s="140"/>
      <c r="F620" s="62" t="s">
        <v>54</v>
      </c>
      <c r="G620" s="431"/>
      <c r="H620" s="431"/>
      <c r="I620" s="62" t="s">
        <v>54</v>
      </c>
      <c r="J620" s="62" t="s">
        <v>54</v>
      </c>
      <c r="K620" s="170"/>
      <c r="L620" s="63">
        <f>SUM(L619:L619)</f>
        <v>0</v>
      </c>
      <c r="M620" s="63">
        <f>SUM(M619:M619)</f>
        <v>0</v>
      </c>
      <c r="N620" s="63">
        <f>SUM(N619:N619)</f>
        <v>0</v>
      </c>
      <c r="O620" s="63">
        <f>SUM(O619:O619)</f>
        <v>3.125E-2</v>
      </c>
      <c r="P620" s="62" t="s">
        <v>54</v>
      </c>
      <c r="Q620" s="62" t="s">
        <v>54</v>
      </c>
      <c r="R620" s="62" t="s">
        <v>54</v>
      </c>
      <c r="S620" s="275"/>
      <c r="T620" s="412"/>
      <c r="U620" s="275"/>
      <c r="V620" s="64">
        <f t="shared" ref="V620" si="673">$AB$15-((N620*24))</f>
        <v>744</v>
      </c>
      <c r="W620" s="326">
        <v>1500</v>
      </c>
      <c r="X620" s="66"/>
      <c r="Y620" s="67">
        <f t="shared" ref="Y620" si="674">W620</f>
        <v>1500</v>
      </c>
      <c r="Z620" s="64">
        <f t="shared" ref="Z620" si="675">(Y620*(V620-L620*24))/V620</f>
        <v>1500</v>
      </c>
      <c r="AA620" s="68">
        <f t="shared" ref="AA620" si="676">(Z620/Y620)*100</f>
        <v>100</v>
      </c>
      <c r="AB620" s="50"/>
      <c r="AC620" s="50"/>
      <c r="AD620" s="50"/>
      <c r="AE620" s="50"/>
      <c r="AF620" s="50"/>
      <c r="AG620" s="50"/>
      <c r="AH620" s="50"/>
      <c r="AI620" s="50"/>
      <c r="AJ620" s="50"/>
      <c r="AK620" s="50"/>
      <c r="AL620" s="50"/>
      <c r="AM620" s="50"/>
      <c r="AN620" s="50"/>
      <c r="AO620" s="50"/>
      <c r="AP620" s="50"/>
      <c r="AQ620" s="50"/>
      <c r="AR620" s="50"/>
    </row>
    <row r="621" spans="1:44" s="51" customFormat="1" ht="30" customHeight="1" thickBot="1">
      <c r="A621" s="101">
        <v>13</v>
      </c>
      <c r="B621" s="102" t="s">
        <v>485</v>
      </c>
      <c r="C621" s="261" t="s">
        <v>486</v>
      </c>
      <c r="D621" s="326">
        <v>1500</v>
      </c>
      <c r="E621" s="70" t="s">
        <v>53</v>
      </c>
      <c r="F621" s="105" t="s">
        <v>54</v>
      </c>
      <c r="G621" s="393"/>
      <c r="H621" s="393"/>
      <c r="I621" s="262"/>
      <c r="J621" s="262"/>
      <c r="K621" s="262"/>
      <c r="L621" s="107"/>
      <c r="M621" s="107"/>
      <c r="N621" s="275"/>
      <c r="O621" s="275"/>
      <c r="P621" s="275"/>
      <c r="Q621" s="275"/>
      <c r="R621" s="275"/>
      <c r="S621" s="275"/>
      <c r="T621" s="412"/>
      <c r="U621" s="275"/>
      <c r="V621" s="64">
        <f t="shared" si="661"/>
        <v>744</v>
      </c>
      <c r="W621" s="326">
        <v>1500</v>
      </c>
      <c r="X621" s="66"/>
      <c r="Y621" s="67">
        <f t="shared" si="662"/>
        <v>1500</v>
      </c>
      <c r="Z621" s="64">
        <f t="shared" si="663"/>
        <v>1500</v>
      </c>
      <c r="AA621" s="68">
        <f t="shared" si="664"/>
        <v>100</v>
      </c>
      <c r="AB621" s="50"/>
      <c r="AC621" s="50"/>
      <c r="AD621" s="50"/>
      <c r="AE621" s="50"/>
      <c r="AF621" s="50"/>
      <c r="AG621" s="50"/>
      <c r="AH621" s="50"/>
      <c r="AI621" s="50"/>
      <c r="AJ621" s="50"/>
      <c r="AK621" s="50"/>
      <c r="AL621" s="50"/>
      <c r="AM621" s="50"/>
      <c r="AN621" s="50"/>
      <c r="AO621" s="50"/>
      <c r="AP621" s="50"/>
      <c r="AQ621" s="50"/>
      <c r="AR621" s="50"/>
    </row>
    <row r="622" spans="1:44" s="51" customFormat="1" ht="30" customHeight="1" thickBot="1">
      <c r="A622" s="101">
        <v>14</v>
      </c>
      <c r="B622" s="102" t="s">
        <v>487</v>
      </c>
      <c r="C622" s="261" t="s">
        <v>488</v>
      </c>
      <c r="D622" s="326">
        <v>1500</v>
      </c>
      <c r="E622" s="61" t="s">
        <v>53</v>
      </c>
      <c r="F622" s="105" t="s">
        <v>54</v>
      </c>
      <c r="G622" s="393"/>
      <c r="H622" s="393"/>
      <c r="I622" s="262"/>
      <c r="J622" s="262"/>
      <c r="K622" s="262"/>
      <c r="L622" s="107"/>
      <c r="M622" s="107"/>
      <c r="N622" s="275"/>
      <c r="O622" s="275"/>
      <c r="P622" s="275"/>
      <c r="Q622" s="275"/>
      <c r="R622" s="275"/>
      <c r="S622" s="275"/>
      <c r="T622" s="412"/>
      <c r="U622" s="275"/>
      <c r="V622" s="64">
        <f t="shared" si="661"/>
        <v>744</v>
      </c>
      <c r="W622" s="326">
        <v>1500</v>
      </c>
      <c r="X622" s="66"/>
      <c r="Y622" s="67">
        <f t="shared" si="662"/>
        <v>1500</v>
      </c>
      <c r="Z622" s="64">
        <f t="shared" si="663"/>
        <v>1500</v>
      </c>
      <c r="AA622" s="68">
        <f t="shared" si="664"/>
        <v>100</v>
      </c>
      <c r="AB622" s="50"/>
      <c r="AC622" s="50"/>
      <c r="AD622" s="50"/>
      <c r="AE622" s="50"/>
      <c r="AF622" s="50"/>
      <c r="AG622" s="50"/>
      <c r="AH622" s="50"/>
      <c r="AI622" s="50"/>
      <c r="AJ622" s="50"/>
      <c r="AK622" s="50"/>
      <c r="AL622" s="50"/>
      <c r="AM622" s="50"/>
      <c r="AN622" s="50"/>
      <c r="AO622" s="50"/>
      <c r="AP622" s="50"/>
      <c r="AQ622" s="50"/>
      <c r="AR622" s="50"/>
    </row>
    <row r="623" spans="1:44" s="51" customFormat="1" ht="35.25" customHeight="1" thickBot="1">
      <c r="A623" s="101">
        <v>15</v>
      </c>
      <c r="B623" s="102" t="s">
        <v>801</v>
      </c>
      <c r="C623" s="261" t="s">
        <v>802</v>
      </c>
      <c r="D623" s="326">
        <v>1500</v>
      </c>
      <c r="E623" s="61" t="s">
        <v>53</v>
      </c>
      <c r="F623" s="38" t="s">
        <v>54</v>
      </c>
      <c r="G623" s="427">
        <v>42223.493055555555</v>
      </c>
      <c r="H623" s="427">
        <v>42223.834027777775</v>
      </c>
      <c r="I623" s="38" t="s">
        <v>54</v>
      </c>
      <c r="J623" s="38" t="s">
        <v>54</v>
      </c>
      <c r="K623" s="971"/>
      <c r="L623" s="84">
        <f>IF(RIGHT(S623)="T",(+H623-G623),0)</f>
        <v>0</v>
      </c>
      <c r="M623" s="84">
        <f>IF(RIGHT(S623)="U",(+H623-G623),0)</f>
        <v>0</v>
      </c>
      <c r="N623" s="84">
        <f>IF(RIGHT(S623)="C",(+H623-G623),0)</f>
        <v>0</v>
      </c>
      <c r="O623" s="84">
        <f>IF(RIGHT(S623)="D",(+H623-G623),0)</f>
        <v>0.34097222222044365</v>
      </c>
      <c r="P623" s="38" t="s">
        <v>54</v>
      </c>
      <c r="Q623" s="38" t="s">
        <v>54</v>
      </c>
      <c r="R623" s="38" t="s">
        <v>54</v>
      </c>
      <c r="S623" s="421" t="s">
        <v>976</v>
      </c>
      <c r="T623" s="805" t="s">
        <v>977</v>
      </c>
      <c r="U623" s="201"/>
      <c r="V623" s="74"/>
      <c r="W623" s="75"/>
      <c r="X623" s="75"/>
      <c r="Y623" s="75"/>
      <c r="Z623" s="75"/>
      <c r="AA623" s="76"/>
      <c r="AB623" s="50"/>
      <c r="AC623" s="50"/>
      <c r="AD623" s="50"/>
      <c r="AE623" s="50"/>
      <c r="AF623" s="50"/>
      <c r="AG623" s="50"/>
      <c r="AH623" s="50"/>
      <c r="AI623" s="50"/>
      <c r="AJ623" s="50"/>
      <c r="AK623" s="50"/>
      <c r="AL623" s="50"/>
      <c r="AM623" s="50"/>
      <c r="AN623" s="50"/>
      <c r="AO623" s="50"/>
      <c r="AP623" s="50"/>
      <c r="AQ623" s="50"/>
      <c r="AR623" s="50"/>
    </row>
    <row r="624" spans="1:44" s="51" customFormat="1" ht="35.25" customHeight="1" thickBot="1">
      <c r="A624" s="905"/>
      <c r="B624" s="102"/>
      <c r="C624" s="261"/>
      <c r="D624" s="326"/>
      <c r="E624" s="61"/>
      <c r="F624" s="38" t="s">
        <v>54</v>
      </c>
      <c r="G624" s="427">
        <v>42243.520833333336</v>
      </c>
      <c r="H624" s="427">
        <v>42243.8</v>
      </c>
      <c r="I624" s="38" t="s">
        <v>54</v>
      </c>
      <c r="J624" s="38" t="s">
        <v>54</v>
      </c>
      <c r="K624" s="971"/>
      <c r="L624" s="84">
        <f>IF(RIGHT(S624)="T",(+H624-G624),0)</f>
        <v>0</v>
      </c>
      <c r="M624" s="84">
        <f>IF(RIGHT(S624)="U",(+H624-G624),0)</f>
        <v>0</v>
      </c>
      <c r="N624" s="84">
        <f>IF(RIGHT(S624)="C",(+H624-G624),0)</f>
        <v>0</v>
      </c>
      <c r="O624" s="84">
        <f>IF(RIGHT(S624)="D",(+H624-G624),0)</f>
        <v>0.27916666666715173</v>
      </c>
      <c r="P624" s="38" t="s">
        <v>54</v>
      </c>
      <c r="Q624" s="38" t="s">
        <v>54</v>
      </c>
      <c r="R624" s="38" t="s">
        <v>54</v>
      </c>
      <c r="S624" s="421" t="s">
        <v>976</v>
      </c>
      <c r="T624" s="805" t="s">
        <v>839</v>
      </c>
      <c r="U624" s="201"/>
      <c r="V624" s="74"/>
      <c r="W624" s="75"/>
      <c r="X624" s="75"/>
      <c r="Y624" s="75"/>
      <c r="Z624" s="75"/>
      <c r="AA624" s="76"/>
      <c r="AB624" s="50"/>
      <c r="AC624" s="50"/>
      <c r="AD624" s="50"/>
      <c r="AE624" s="50"/>
      <c r="AF624" s="50"/>
      <c r="AG624" s="50"/>
      <c r="AH624" s="50"/>
      <c r="AI624" s="50"/>
      <c r="AJ624" s="50"/>
      <c r="AK624" s="50"/>
      <c r="AL624" s="50"/>
      <c r="AM624" s="50"/>
      <c r="AN624" s="50"/>
      <c r="AO624" s="50"/>
      <c r="AP624" s="50"/>
      <c r="AQ624" s="50"/>
      <c r="AR624" s="50"/>
    </row>
    <row r="625" spans="1:44" s="51" customFormat="1" ht="30" customHeight="1" thickBot="1">
      <c r="A625" s="905"/>
      <c r="B625" s="102"/>
      <c r="C625" s="906" t="s">
        <v>58</v>
      </c>
      <c r="D625" s="907"/>
      <c r="E625" s="140"/>
      <c r="F625" s="62" t="s">
        <v>54</v>
      </c>
      <c r="G625" s="431"/>
      <c r="H625" s="431"/>
      <c r="I625" s="62" t="s">
        <v>54</v>
      </c>
      <c r="J625" s="62" t="s">
        <v>54</v>
      </c>
      <c r="K625" s="170"/>
      <c r="L625" s="63">
        <f>SUM(L623:L624)</f>
        <v>0</v>
      </c>
      <c r="M625" s="63">
        <f>SUM(M623:M624)</f>
        <v>0</v>
      </c>
      <c r="N625" s="63">
        <f>SUM(N623:N624)</f>
        <v>0</v>
      </c>
      <c r="O625" s="63">
        <f>SUM(O623:O624)</f>
        <v>0.62013888888759539</v>
      </c>
      <c r="P625" s="62" t="s">
        <v>54</v>
      </c>
      <c r="Q625" s="62" t="s">
        <v>54</v>
      </c>
      <c r="R625" s="62" t="s">
        <v>54</v>
      </c>
      <c r="S625" s="471"/>
      <c r="T625" s="441"/>
      <c r="U625" s="60"/>
      <c r="V625" s="64">
        <f t="shared" ref="V625" si="677">$AB$15-((N625*24))</f>
        <v>744</v>
      </c>
      <c r="W625" s="326">
        <v>1500</v>
      </c>
      <c r="X625" s="66"/>
      <c r="Y625" s="67">
        <f>W625</f>
        <v>1500</v>
      </c>
      <c r="Z625" s="64">
        <f>(Y625*(V625-L625*24))/V625</f>
        <v>1500</v>
      </c>
      <c r="AA625" s="68">
        <f>(Z625/Y625)*100</f>
        <v>100</v>
      </c>
      <c r="AB625" s="50"/>
      <c r="AC625" s="50"/>
      <c r="AD625" s="50"/>
      <c r="AE625" s="50"/>
      <c r="AF625" s="50"/>
      <c r="AG625" s="50"/>
      <c r="AH625" s="50"/>
      <c r="AI625" s="50"/>
      <c r="AJ625" s="50"/>
      <c r="AK625" s="50"/>
      <c r="AL625" s="50"/>
      <c r="AM625" s="50"/>
      <c r="AN625" s="50"/>
      <c r="AO625" s="50"/>
      <c r="AP625" s="50"/>
      <c r="AQ625" s="50"/>
      <c r="AR625" s="50"/>
    </row>
    <row r="626" spans="1:44" s="51" customFormat="1" ht="30" customHeight="1" thickBot="1">
      <c r="A626" s="101">
        <v>16</v>
      </c>
      <c r="B626" s="102" t="s">
        <v>988</v>
      </c>
      <c r="C626" s="261" t="s">
        <v>989</v>
      </c>
      <c r="D626" s="326">
        <v>1500</v>
      </c>
      <c r="E626" s="61" t="s">
        <v>53</v>
      </c>
      <c r="F626" s="38" t="s">
        <v>54</v>
      </c>
      <c r="G626" s="427"/>
      <c r="H626" s="427"/>
      <c r="I626" s="38" t="s">
        <v>54</v>
      </c>
      <c r="J626" s="38" t="s">
        <v>54</v>
      </c>
      <c r="K626" s="971"/>
      <c r="L626" s="84">
        <f>IF(RIGHT(S626)="T",(+H626-G626),0)</f>
        <v>0</v>
      </c>
      <c r="M626" s="84">
        <f>IF(RIGHT(S626)="U",(+H626-G626),0)</f>
        <v>0</v>
      </c>
      <c r="N626" s="84">
        <f>IF(RIGHT(S626)="C",(+H626-G626),0)</f>
        <v>0</v>
      </c>
      <c r="O626" s="84">
        <f>IF(RIGHT(S626)="D",(+H626-G626),0)</f>
        <v>0</v>
      </c>
      <c r="P626" s="38" t="s">
        <v>54</v>
      </c>
      <c r="Q626" s="38" t="s">
        <v>54</v>
      </c>
      <c r="R626" s="38" t="s">
        <v>54</v>
      </c>
      <c r="S626" s="421"/>
      <c r="T626" s="805"/>
      <c r="U626" s="201"/>
      <c r="V626" s="74"/>
      <c r="W626" s="75"/>
      <c r="X626" s="75"/>
      <c r="Y626" s="75"/>
      <c r="Z626" s="75"/>
      <c r="AA626" s="76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/>
      <c r="AL626" s="50"/>
      <c r="AM626" s="50"/>
      <c r="AN626" s="50"/>
      <c r="AO626" s="50"/>
      <c r="AP626" s="50"/>
      <c r="AQ626" s="50"/>
      <c r="AR626" s="50"/>
    </row>
    <row r="627" spans="1:44" s="51" customFormat="1" ht="30" customHeight="1" thickBot="1">
      <c r="A627" s="905"/>
      <c r="B627" s="102"/>
      <c r="C627" s="261"/>
      <c r="D627" s="326"/>
      <c r="E627" s="61"/>
      <c r="F627" s="38" t="s">
        <v>54</v>
      </c>
      <c r="G627" s="427"/>
      <c r="H627" s="427"/>
      <c r="I627" s="38" t="s">
        <v>54</v>
      </c>
      <c r="J627" s="38" t="s">
        <v>54</v>
      </c>
      <c r="K627" s="971"/>
      <c r="L627" s="84">
        <f>IF(RIGHT(S627)="T",(+H627-G627),0)</f>
        <v>0</v>
      </c>
      <c r="M627" s="84">
        <f>IF(RIGHT(S627)="U",(+H627-G627),0)</f>
        <v>0</v>
      </c>
      <c r="N627" s="84">
        <f>IF(RIGHT(S627)="C",(+H627-G627),0)</f>
        <v>0</v>
      </c>
      <c r="O627" s="84">
        <f>IF(RIGHT(S627)="D",(+H627-G627),0)</f>
        <v>0</v>
      </c>
      <c r="P627" s="38" t="s">
        <v>54</v>
      </c>
      <c r="Q627" s="38" t="s">
        <v>54</v>
      </c>
      <c r="R627" s="38" t="s">
        <v>54</v>
      </c>
      <c r="S627" s="421"/>
      <c r="T627" s="805"/>
      <c r="U627" s="201"/>
      <c r="V627" s="74"/>
      <c r="W627" s="75"/>
      <c r="X627" s="75"/>
      <c r="Y627" s="75"/>
      <c r="Z627" s="75"/>
      <c r="AA627" s="76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/>
      <c r="AL627" s="50"/>
      <c r="AM627" s="50"/>
      <c r="AN627" s="50"/>
      <c r="AO627" s="50"/>
      <c r="AP627" s="50"/>
      <c r="AQ627" s="50"/>
      <c r="AR627" s="50"/>
    </row>
    <row r="628" spans="1:44" s="51" customFormat="1" ht="30" customHeight="1" thickBot="1">
      <c r="A628" s="905"/>
      <c r="B628" s="102"/>
      <c r="C628" s="906" t="s">
        <v>58</v>
      </c>
      <c r="D628" s="907"/>
      <c r="E628" s="140"/>
      <c r="F628" s="62" t="s">
        <v>54</v>
      </c>
      <c r="G628" s="431"/>
      <c r="H628" s="431"/>
      <c r="I628" s="62" t="s">
        <v>54</v>
      </c>
      <c r="J628" s="62" t="s">
        <v>54</v>
      </c>
      <c r="K628" s="170"/>
      <c r="L628" s="63">
        <f>SUM(L626:L627)</f>
        <v>0</v>
      </c>
      <c r="M628" s="63">
        <f>SUM(M626:M627)</f>
        <v>0</v>
      </c>
      <c r="N628" s="63">
        <f>SUM(N626:N627)</f>
        <v>0</v>
      </c>
      <c r="O628" s="63">
        <f>SUM(O626:O627)</f>
        <v>0</v>
      </c>
      <c r="P628" s="62" t="s">
        <v>54</v>
      </c>
      <c r="Q628" s="62" t="s">
        <v>54</v>
      </c>
      <c r="R628" s="62" t="s">
        <v>54</v>
      </c>
      <c r="S628" s="471"/>
      <c r="T628" s="441"/>
      <c r="U628" s="60"/>
      <c r="V628" s="64">
        <f t="shared" ref="V628" si="678">$AB$15-((N628*24))</f>
        <v>744</v>
      </c>
      <c r="W628" s="326">
        <v>1500</v>
      </c>
      <c r="X628" s="66"/>
      <c r="Y628" s="67">
        <f>W628</f>
        <v>1500</v>
      </c>
      <c r="Z628" s="64">
        <f>(Y628*(V628-L628*24))/V628</f>
        <v>1500</v>
      </c>
      <c r="AA628" s="68">
        <f>(Z628/Y628)*100</f>
        <v>100</v>
      </c>
      <c r="AB628" s="50"/>
      <c r="AC628" s="50"/>
      <c r="AD628" s="50"/>
      <c r="AE628" s="50"/>
      <c r="AF628" s="50"/>
      <c r="AG628" s="50"/>
      <c r="AH628" s="50"/>
      <c r="AI628" s="50"/>
      <c r="AJ628" s="50"/>
      <c r="AK628" s="50"/>
      <c r="AL628" s="50"/>
      <c r="AM628" s="50"/>
      <c r="AN628" s="50"/>
      <c r="AO628" s="50"/>
      <c r="AP628" s="50"/>
      <c r="AQ628" s="50"/>
      <c r="AR628" s="50"/>
    </row>
    <row r="629" spans="1:44" s="51" customFormat="1" ht="30" customHeight="1" thickBot="1">
      <c r="A629" s="329" t="s">
        <v>46</v>
      </c>
      <c r="B629" s="329"/>
      <c r="C629" s="330" t="s">
        <v>489</v>
      </c>
      <c r="D629" s="331"/>
      <c r="E629" s="580" t="s">
        <v>53</v>
      </c>
      <c r="F629" s="88" t="s">
        <v>54</v>
      </c>
      <c r="G629" s="118"/>
      <c r="H629" s="118"/>
      <c r="I629" s="332"/>
      <c r="J629" s="332"/>
      <c r="K629" s="332"/>
      <c r="L629" s="333"/>
      <c r="M629" s="333"/>
      <c r="N629" s="333"/>
      <c r="O629" s="333"/>
      <c r="P629" s="333"/>
      <c r="Q629" s="333"/>
      <c r="R629" s="333"/>
      <c r="S629" s="334"/>
      <c r="T629" s="413"/>
      <c r="U629" s="333"/>
      <c r="V629" s="198"/>
      <c r="W629" s="331"/>
      <c r="X629" s="586"/>
      <c r="Y629" s="200"/>
      <c r="Z629" s="335"/>
      <c r="AA629" s="334"/>
      <c r="AB629" s="50"/>
      <c r="AC629" s="50"/>
      <c r="AD629" s="50"/>
      <c r="AE629" s="50"/>
      <c r="AF629" s="50"/>
      <c r="AG629" s="50"/>
      <c r="AH629" s="50"/>
      <c r="AI629" s="50"/>
      <c r="AJ629" s="50"/>
      <c r="AK629" s="50"/>
      <c r="AL629" s="50"/>
      <c r="AM629" s="50"/>
      <c r="AN629" s="50"/>
      <c r="AO629" s="50"/>
      <c r="AP629" s="50"/>
      <c r="AQ629" s="50"/>
      <c r="AR629" s="50"/>
    </row>
    <row r="630" spans="1:44" s="51" customFormat="1" ht="30" customHeight="1" thickBot="1">
      <c r="A630" s="101">
        <v>1</v>
      </c>
      <c r="B630" s="102" t="s">
        <v>490</v>
      </c>
      <c r="C630" s="261" t="s">
        <v>491</v>
      </c>
      <c r="D630" s="326">
        <v>315</v>
      </c>
      <c r="E630" s="61" t="s">
        <v>53</v>
      </c>
      <c r="F630" s="105" t="s">
        <v>54</v>
      </c>
      <c r="G630" s="393"/>
      <c r="H630" s="393"/>
      <c r="I630" s="262"/>
      <c r="J630" s="262"/>
      <c r="K630" s="262"/>
      <c r="L630" s="107"/>
      <c r="M630" s="107"/>
      <c r="N630" s="275"/>
      <c r="O630" s="275"/>
      <c r="P630" s="275"/>
      <c r="Q630" s="275"/>
      <c r="R630" s="275"/>
      <c r="S630" s="275"/>
      <c r="T630" s="412"/>
      <c r="U630" s="275"/>
      <c r="V630" s="64">
        <f t="shared" ref="V630:V649" si="679">$AB$15-((N630*24))</f>
        <v>744</v>
      </c>
      <c r="W630" s="326">
        <v>315</v>
      </c>
      <c r="X630" s="66"/>
      <c r="Y630" s="67">
        <f t="shared" si="662"/>
        <v>315</v>
      </c>
      <c r="Z630" s="64">
        <f t="shared" ref="Z630:Z649" si="680">(Y630*(V630-L630*24))/V630</f>
        <v>315</v>
      </c>
      <c r="AA630" s="68">
        <f t="shared" ref="AA630:AA722" si="681">(Z630/Y630)*100</f>
        <v>100</v>
      </c>
      <c r="AB630" s="50"/>
      <c r="AC630" s="50"/>
      <c r="AD630" s="50"/>
      <c r="AE630" s="50"/>
      <c r="AF630" s="50"/>
      <c r="AG630" s="50"/>
      <c r="AH630" s="50"/>
      <c r="AI630" s="50"/>
      <c r="AJ630" s="50"/>
      <c r="AK630" s="50"/>
      <c r="AL630" s="50"/>
      <c r="AM630" s="50"/>
      <c r="AN630" s="50"/>
      <c r="AO630" s="50"/>
      <c r="AP630" s="50"/>
      <c r="AQ630" s="50"/>
      <c r="AR630" s="50"/>
    </row>
    <row r="631" spans="1:44" s="51" customFormat="1" ht="30" customHeight="1" thickBot="1">
      <c r="A631" s="101">
        <v>2</v>
      </c>
      <c r="B631" s="102" t="s">
        <v>492</v>
      </c>
      <c r="C631" s="261" t="s">
        <v>493</v>
      </c>
      <c r="D631" s="326">
        <v>315</v>
      </c>
      <c r="E631" s="70" t="s">
        <v>53</v>
      </c>
      <c r="F631" s="105" t="s">
        <v>54</v>
      </c>
      <c r="G631" s="393"/>
      <c r="H631" s="393"/>
      <c r="I631" s="262"/>
      <c r="J631" s="262"/>
      <c r="K631" s="262"/>
      <c r="L631" s="107"/>
      <c r="M631" s="107"/>
      <c r="N631" s="275"/>
      <c r="O631" s="275"/>
      <c r="P631" s="275"/>
      <c r="Q631" s="275"/>
      <c r="R631" s="275"/>
      <c r="S631" s="275"/>
      <c r="T631" s="412"/>
      <c r="U631" s="275"/>
      <c r="V631" s="64">
        <f t="shared" si="679"/>
        <v>744</v>
      </c>
      <c r="W631" s="326">
        <v>315</v>
      </c>
      <c r="X631" s="66"/>
      <c r="Y631" s="67">
        <f t="shared" si="662"/>
        <v>315</v>
      </c>
      <c r="Z631" s="64">
        <f t="shared" si="680"/>
        <v>315</v>
      </c>
      <c r="AA631" s="68">
        <f t="shared" si="681"/>
        <v>100</v>
      </c>
      <c r="AB631" s="50"/>
      <c r="AC631" s="50"/>
      <c r="AD631" s="50"/>
      <c r="AE631" s="50"/>
      <c r="AF631" s="50"/>
      <c r="AG631" s="50"/>
      <c r="AH631" s="50"/>
      <c r="AI631" s="50"/>
      <c r="AJ631" s="50"/>
      <c r="AK631" s="50"/>
      <c r="AL631" s="50"/>
      <c r="AM631" s="50"/>
      <c r="AN631" s="50"/>
      <c r="AO631" s="50"/>
      <c r="AP631" s="50"/>
      <c r="AQ631" s="50"/>
      <c r="AR631" s="50"/>
    </row>
    <row r="632" spans="1:44" s="51" customFormat="1" ht="30" customHeight="1" thickBot="1">
      <c r="A632" s="573">
        <v>3</v>
      </c>
      <c r="B632" s="102" t="s">
        <v>809</v>
      </c>
      <c r="C632" s="261" t="s">
        <v>810</v>
      </c>
      <c r="D632" s="326">
        <v>315</v>
      </c>
      <c r="E632" s="70" t="s">
        <v>53</v>
      </c>
      <c r="F632" s="38"/>
      <c r="G632" s="171"/>
      <c r="H632" s="171"/>
      <c r="I632" s="263"/>
      <c r="J632" s="263"/>
      <c r="K632" s="263"/>
      <c r="L632" s="44"/>
      <c r="M632" s="44"/>
      <c r="N632" s="328"/>
      <c r="O632" s="328"/>
      <c r="P632" s="328"/>
      <c r="Q632" s="328"/>
      <c r="R632" s="328"/>
      <c r="S632" s="676"/>
      <c r="T632" s="677"/>
      <c r="U632" s="328"/>
      <c r="V632" s="64">
        <f t="shared" si="679"/>
        <v>744</v>
      </c>
      <c r="W632" s="326">
        <v>315</v>
      </c>
      <c r="X632" s="66"/>
      <c r="Y632" s="67">
        <f>W632</f>
        <v>315</v>
      </c>
      <c r="Z632" s="64">
        <f>(Y632*(V632-L632*24))/V632</f>
        <v>315</v>
      </c>
      <c r="AA632" s="68">
        <f>(Z632/Y632)*100</f>
        <v>100</v>
      </c>
      <c r="AB632" s="50"/>
      <c r="AC632" s="50"/>
      <c r="AD632" s="50"/>
      <c r="AE632" s="50"/>
      <c r="AF632" s="50"/>
      <c r="AG632" s="50"/>
      <c r="AH632" s="50"/>
      <c r="AI632" s="50"/>
      <c r="AJ632" s="50"/>
      <c r="AK632" s="50"/>
      <c r="AL632" s="50"/>
      <c r="AM632" s="50"/>
      <c r="AN632" s="50"/>
      <c r="AO632" s="50"/>
      <c r="AP632" s="50"/>
      <c r="AQ632" s="50"/>
      <c r="AR632" s="50"/>
    </row>
    <row r="633" spans="1:44" s="51" customFormat="1" ht="30" customHeight="1">
      <c r="A633" s="573">
        <v>4</v>
      </c>
      <c r="B633" s="571" t="s">
        <v>494</v>
      </c>
      <c r="C633" s="587" t="s">
        <v>495</v>
      </c>
      <c r="D633" s="327">
        <v>315</v>
      </c>
      <c r="E633" s="581" t="s">
        <v>53</v>
      </c>
      <c r="F633" s="38" t="s">
        <v>54</v>
      </c>
      <c r="G633" s="427">
        <v>42237.399305555555</v>
      </c>
      <c r="H633" s="427">
        <v>42237.76458333333</v>
      </c>
      <c r="I633" s="263"/>
      <c r="J633" s="263"/>
      <c r="K633" s="263"/>
      <c r="L633" s="134">
        <f>IF(RIGHT(S633)="T",(+H633-G633),0)</f>
        <v>0.36527777777519077</v>
      </c>
      <c r="M633" s="134">
        <f>IF(RIGHT(S633)="U",(+H633-G633),0)</f>
        <v>0</v>
      </c>
      <c r="N633" s="134">
        <f>IF(RIGHT(S633)="C",(+H633-G633),0)</f>
        <v>0</v>
      </c>
      <c r="O633" s="134">
        <f>IF(RIGHT(S633)="D",(+H633-G633),0)</f>
        <v>0</v>
      </c>
      <c r="P633" s="44"/>
      <c r="Q633" s="44"/>
      <c r="R633" s="44"/>
      <c r="S633" s="421" t="s">
        <v>104</v>
      </c>
      <c r="T633" s="805" t="s">
        <v>978</v>
      </c>
      <c r="U633" s="44"/>
      <c r="V633" s="109"/>
      <c r="W633" s="327"/>
      <c r="X633" s="567"/>
      <c r="Y633" s="111"/>
      <c r="Z633" s="109"/>
      <c r="AA633" s="112"/>
      <c r="AB633" s="50"/>
      <c r="AC633" s="50"/>
      <c r="AD633" s="50"/>
      <c r="AE633" s="50"/>
      <c r="AF633" s="50"/>
      <c r="AG633" s="50"/>
      <c r="AH633" s="50"/>
      <c r="AI633" s="50"/>
      <c r="AJ633" s="50"/>
      <c r="AK633" s="50"/>
      <c r="AL633" s="50"/>
      <c r="AM633" s="50"/>
      <c r="AN633" s="50"/>
      <c r="AO633" s="50"/>
      <c r="AP633" s="50"/>
      <c r="AQ633" s="50"/>
      <c r="AR633" s="50"/>
    </row>
    <row r="634" spans="1:44" s="69" customFormat="1" ht="30" customHeight="1" thickBot="1">
      <c r="A634" s="451"/>
      <c r="B634" s="60"/>
      <c r="C634" s="452" t="s">
        <v>58</v>
      </c>
      <c r="D634" s="139"/>
      <c r="E634" s="61"/>
      <c r="F634" s="141" t="s">
        <v>54</v>
      </c>
      <c r="G634" s="453"/>
      <c r="H634" s="453"/>
      <c r="I634" s="141" t="s">
        <v>54</v>
      </c>
      <c r="J634" s="141" t="s">
        <v>54</v>
      </c>
      <c r="K634" s="141" t="s">
        <v>54</v>
      </c>
      <c r="L634" s="142">
        <f>SUM(L633:L633)</f>
        <v>0.36527777777519077</v>
      </c>
      <c r="M634" s="142">
        <f>SUM(M633:M633)</f>
        <v>0</v>
      </c>
      <c r="N634" s="142">
        <f>SUM(N633:N633)</f>
        <v>0</v>
      </c>
      <c r="O634" s="142">
        <f>SUM(O633:O633)</f>
        <v>0</v>
      </c>
      <c r="P634" s="141" t="s">
        <v>54</v>
      </c>
      <c r="Q634" s="141" t="s">
        <v>54</v>
      </c>
      <c r="R634" s="141" t="s">
        <v>54</v>
      </c>
      <c r="S634" s="139"/>
      <c r="T634" s="454"/>
      <c r="U634" s="139"/>
      <c r="V634" s="433">
        <f t="shared" ref="V634" si="682">$AB$15-((N634*24))</f>
        <v>744</v>
      </c>
      <c r="W634" s="552">
        <v>315</v>
      </c>
      <c r="X634" s="100"/>
      <c r="Y634" s="435">
        <f t="shared" ref="Y634" si="683">W634</f>
        <v>315</v>
      </c>
      <c r="Z634" s="433">
        <f t="shared" ref="Z634" si="684">(Y634*(V634-L634*24))/V634</f>
        <v>311.28830645163919</v>
      </c>
      <c r="AA634" s="436">
        <f t="shared" ref="AA634" si="685">(Z634/Y634)*100</f>
        <v>98.821684587821963</v>
      </c>
    </row>
    <row r="635" spans="1:44" s="51" customFormat="1" ht="30" customHeight="1">
      <c r="A635" s="573">
        <v>5</v>
      </c>
      <c r="B635" s="571" t="s">
        <v>496</v>
      </c>
      <c r="C635" s="587" t="s">
        <v>497</v>
      </c>
      <c r="D635" s="327">
        <v>315</v>
      </c>
      <c r="E635" s="578" t="s">
        <v>53</v>
      </c>
      <c r="F635" s="38" t="s">
        <v>54</v>
      </c>
      <c r="G635" s="427">
        <v>42239.390277777777</v>
      </c>
      <c r="H635" s="427">
        <v>42239.838194444441</v>
      </c>
      <c r="I635" s="263"/>
      <c r="J635" s="263"/>
      <c r="K635" s="263"/>
      <c r="L635" s="134">
        <f>IF(RIGHT(S635)="T",(+H635-G635),0)</f>
        <v>0.44791666666424135</v>
      </c>
      <c r="M635" s="134">
        <f>IF(RIGHT(S635)="U",(+H635-G635),0)</f>
        <v>0</v>
      </c>
      <c r="N635" s="134">
        <f>IF(RIGHT(S635)="C",(+H635-G635),0)</f>
        <v>0</v>
      </c>
      <c r="O635" s="134">
        <f>IF(RIGHT(S635)="D",(+H635-G635),0)</f>
        <v>0</v>
      </c>
      <c r="P635" s="44"/>
      <c r="Q635" s="44"/>
      <c r="R635" s="44"/>
      <c r="S635" s="421" t="s">
        <v>104</v>
      </c>
      <c r="T635" s="805" t="s">
        <v>978</v>
      </c>
      <c r="U635" s="44"/>
      <c r="V635" s="109"/>
      <c r="W635" s="327"/>
      <c r="X635" s="567"/>
      <c r="Y635" s="111"/>
      <c r="Z635" s="109"/>
      <c r="AA635" s="112"/>
      <c r="AB635" s="50"/>
      <c r="AC635" s="50"/>
      <c r="AD635" s="50"/>
      <c r="AE635" s="50"/>
      <c r="AF635" s="50"/>
      <c r="AG635" s="50"/>
      <c r="AH635" s="50"/>
      <c r="AI635" s="50"/>
      <c r="AJ635" s="50"/>
      <c r="AK635" s="50"/>
      <c r="AL635" s="50"/>
      <c r="AM635" s="50"/>
      <c r="AN635" s="50"/>
      <c r="AO635" s="50"/>
      <c r="AP635" s="50"/>
      <c r="AQ635" s="50"/>
      <c r="AR635" s="50"/>
    </row>
    <row r="636" spans="1:44" s="69" customFormat="1" ht="30" customHeight="1" thickBot="1">
      <c r="A636" s="451"/>
      <c r="B636" s="60"/>
      <c r="C636" s="452" t="s">
        <v>58</v>
      </c>
      <c r="D636" s="139"/>
      <c r="E636" s="61"/>
      <c r="F636" s="141" t="s">
        <v>54</v>
      </c>
      <c r="G636" s="453"/>
      <c r="H636" s="453"/>
      <c r="I636" s="141" t="s">
        <v>54</v>
      </c>
      <c r="J636" s="141" t="s">
        <v>54</v>
      </c>
      <c r="K636" s="141" t="s">
        <v>54</v>
      </c>
      <c r="L636" s="142">
        <f>SUM(L635:L635)</f>
        <v>0.44791666666424135</v>
      </c>
      <c r="M636" s="142">
        <f>SUM(M635:M635)</f>
        <v>0</v>
      </c>
      <c r="N636" s="142">
        <f>SUM(N635:N635)</f>
        <v>0</v>
      </c>
      <c r="O636" s="142">
        <f>SUM(O635:O635)</f>
        <v>0</v>
      </c>
      <c r="P636" s="141" t="s">
        <v>54</v>
      </c>
      <c r="Q636" s="141" t="s">
        <v>54</v>
      </c>
      <c r="R636" s="141" t="s">
        <v>54</v>
      </c>
      <c r="S636" s="139"/>
      <c r="T636" s="454"/>
      <c r="U636" s="139"/>
      <c r="V636" s="433">
        <f t="shared" ref="V636" si="686">$AB$15-((N636*24))</f>
        <v>744</v>
      </c>
      <c r="W636" s="552">
        <v>315</v>
      </c>
      <c r="X636" s="100"/>
      <c r="Y636" s="435">
        <f t="shared" ref="Y636" si="687">W636</f>
        <v>315</v>
      </c>
      <c r="Z636" s="433">
        <f t="shared" ref="Z636" si="688">(Y636*(V636-L636*24))/V636</f>
        <v>310.44858870970205</v>
      </c>
      <c r="AA636" s="436">
        <f t="shared" ref="AA636" si="689">(Z636/Y636)*100</f>
        <v>98.555107526889543</v>
      </c>
    </row>
    <row r="637" spans="1:44" s="69" customFormat="1" ht="30" customHeight="1">
      <c r="A637" s="573">
        <v>6</v>
      </c>
      <c r="B637" s="571" t="s">
        <v>787</v>
      </c>
      <c r="C637" s="587" t="s">
        <v>788</v>
      </c>
      <c r="D637" s="327">
        <v>315</v>
      </c>
      <c r="E637" s="578" t="s">
        <v>53</v>
      </c>
      <c r="F637" s="136"/>
      <c r="G637" s="427"/>
      <c r="H637" s="427"/>
      <c r="I637" s="136"/>
      <c r="J637" s="136"/>
      <c r="K637" s="136"/>
      <c r="L637" s="134">
        <f>IF(RIGHT(S637)="T",(+H637-G637),0)</f>
        <v>0</v>
      </c>
      <c r="M637" s="134">
        <f>IF(RIGHT(S637)="U",(+H637-G637),0)</f>
        <v>0</v>
      </c>
      <c r="N637" s="134">
        <f>IF(RIGHT(S637)="C",(+H637-G637),0)</f>
        <v>0</v>
      </c>
      <c r="O637" s="134">
        <f>IF(RIGHT(S637)="D",(+H637-G637),0)</f>
        <v>0</v>
      </c>
      <c r="P637" s="136"/>
      <c r="Q637" s="136"/>
      <c r="R637" s="136"/>
      <c r="S637" s="421"/>
      <c r="T637" s="422"/>
      <c r="U637" s="553"/>
      <c r="V637" s="218"/>
      <c r="W637" s="350"/>
      <c r="X637" s="220"/>
      <c r="Y637" s="221"/>
      <c r="Z637" s="218"/>
      <c r="AA637" s="472"/>
    </row>
    <row r="638" spans="1:44" s="69" customFormat="1" ht="30" customHeight="1" thickBot="1">
      <c r="A638" s="451"/>
      <c r="B638" s="60"/>
      <c r="C638" s="452" t="s">
        <v>58</v>
      </c>
      <c r="D638" s="139"/>
      <c r="E638" s="61"/>
      <c r="F638" s="141" t="s">
        <v>54</v>
      </c>
      <c r="G638" s="453"/>
      <c r="H638" s="453"/>
      <c r="I638" s="141" t="s">
        <v>54</v>
      </c>
      <c r="J638" s="141" t="s">
        <v>54</v>
      </c>
      <c r="K638" s="141" t="s">
        <v>54</v>
      </c>
      <c r="L638" s="142">
        <f>SUM(L637:L637)</f>
        <v>0</v>
      </c>
      <c r="M638" s="142">
        <f>SUM(M637:M637)</f>
        <v>0</v>
      </c>
      <c r="N638" s="142">
        <f>SUM(N637:N637)</f>
        <v>0</v>
      </c>
      <c r="O638" s="142">
        <f>SUM(O637:O637)</f>
        <v>0</v>
      </c>
      <c r="P638" s="141" t="s">
        <v>54</v>
      </c>
      <c r="Q638" s="141" t="s">
        <v>54</v>
      </c>
      <c r="R638" s="141" t="s">
        <v>54</v>
      </c>
      <c r="S638" s="139"/>
      <c r="T638" s="454"/>
      <c r="U638" s="139"/>
      <c r="V638" s="433">
        <f t="shared" ref="V638" si="690">$AB$15-((N638*24))</f>
        <v>744</v>
      </c>
      <c r="W638" s="552">
        <v>500</v>
      </c>
      <c r="X638" s="100"/>
      <c r="Y638" s="435">
        <f t="shared" ref="Y638" si="691">W638</f>
        <v>500</v>
      </c>
      <c r="Z638" s="433">
        <f t="shared" ref="Z638" si="692">(Y638*(V638-L638*24))/V638</f>
        <v>500</v>
      </c>
      <c r="AA638" s="436">
        <f t="shared" ref="AA638" si="693">(Z638/Y638)*100</f>
        <v>100</v>
      </c>
    </row>
    <row r="639" spans="1:44" s="51" customFormat="1" ht="30" customHeight="1" thickBot="1">
      <c r="A639" s="101">
        <v>7</v>
      </c>
      <c r="B639" s="102" t="s">
        <v>498</v>
      </c>
      <c r="C639" s="261" t="s">
        <v>499</v>
      </c>
      <c r="D639" s="326">
        <v>315</v>
      </c>
      <c r="E639" s="61" t="s">
        <v>53</v>
      </c>
      <c r="F639" s="105" t="s">
        <v>54</v>
      </c>
      <c r="G639" s="393"/>
      <c r="H639" s="393"/>
      <c r="I639" s="262"/>
      <c r="J639" s="262"/>
      <c r="K639" s="262"/>
      <c r="L639" s="107"/>
      <c r="M639" s="107"/>
      <c r="N639" s="275"/>
      <c r="O639" s="107"/>
      <c r="P639" s="107"/>
      <c r="Q639" s="107"/>
      <c r="R639" s="107"/>
      <c r="S639" s="107"/>
      <c r="T639" s="402"/>
      <c r="U639" s="107"/>
      <c r="V639" s="64">
        <f t="shared" si="679"/>
        <v>744</v>
      </c>
      <c r="W639" s="326">
        <v>315</v>
      </c>
      <c r="X639" s="66"/>
      <c r="Y639" s="67">
        <f t="shared" si="662"/>
        <v>315</v>
      </c>
      <c r="Z639" s="64">
        <f t="shared" si="680"/>
        <v>315</v>
      </c>
      <c r="AA639" s="68">
        <f t="shared" si="681"/>
        <v>100</v>
      </c>
      <c r="AB639" s="50"/>
      <c r="AC639" s="50"/>
      <c r="AD639" s="50"/>
      <c r="AE639" s="50"/>
      <c r="AF639" s="50"/>
      <c r="AG639" s="50"/>
      <c r="AH639" s="50"/>
      <c r="AI639" s="50"/>
      <c r="AJ639" s="50"/>
      <c r="AK639" s="50"/>
      <c r="AL639" s="50"/>
      <c r="AM639" s="50"/>
      <c r="AN639" s="50"/>
      <c r="AO639" s="50"/>
      <c r="AP639" s="50"/>
      <c r="AQ639" s="50"/>
      <c r="AR639" s="50"/>
    </row>
    <row r="640" spans="1:44" s="51" customFormat="1" ht="17.25" thickBot="1">
      <c r="A640" s="101">
        <v>8</v>
      </c>
      <c r="B640" s="586" t="s">
        <v>500</v>
      </c>
      <c r="C640" s="590" t="s">
        <v>501</v>
      </c>
      <c r="D640" s="336">
        <v>315</v>
      </c>
      <c r="E640" s="70" t="s">
        <v>53</v>
      </c>
      <c r="F640" s="38" t="s">
        <v>54</v>
      </c>
      <c r="G640" s="427"/>
      <c r="H640" s="427"/>
      <c r="I640" s="263"/>
      <c r="J640" s="263"/>
      <c r="K640" s="263"/>
      <c r="L640" s="134">
        <f>IF(RIGHT(S640)="T",(+H640-G640),0)</f>
        <v>0</v>
      </c>
      <c r="M640" s="134">
        <f>IF(RIGHT(S640)="U",(+H640-G640),0)</f>
        <v>0</v>
      </c>
      <c r="N640" s="134">
        <f>IF(RIGHT(S640)="C",(+H640-G640),0)</f>
        <v>0</v>
      </c>
      <c r="O640" s="134">
        <f>IF(RIGHT(S640)="D",(+H640-G640),0)</f>
        <v>0</v>
      </c>
      <c r="P640" s="44"/>
      <c r="Q640" s="44"/>
      <c r="R640" s="44"/>
      <c r="S640" s="421"/>
      <c r="T640" s="753"/>
      <c r="U640" s="44"/>
      <c r="V640" s="109"/>
      <c r="W640" s="894"/>
      <c r="X640" s="885"/>
      <c r="Y640" s="111"/>
      <c r="Z640" s="109"/>
      <c r="AA640" s="112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/>
      <c r="AL640" s="50"/>
      <c r="AM640" s="50"/>
      <c r="AN640" s="50"/>
      <c r="AO640" s="50"/>
      <c r="AP640" s="50"/>
      <c r="AQ640" s="50"/>
      <c r="AR640" s="50"/>
    </row>
    <row r="641" spans="1:44" s="51" customFormat="1" ht="30" customHeight="1" thickBot="1">
      <c r="A641" s="101"/>
      <c r="B641" s="889"/>
      <c r="C641" s="452" t="s">
        <v>58</v>
      </c>
      <c r="D641" s="139"/>
      <c r="E641" s="61"/>
      <c r="F641" s="141" t="s">
        <v>54</v>
      </c>
      <c r="G641" s="453"/>
      <c r="H641" s="453"/>
      <c r="I641" s="141" t="s">
        <v>54</v>
      </c>
      <c r="J641" s="141" t="s">
        <v>54</v>
      </c>
      <c r="K641" s="141" t="s">
        <v>54</v>
      </c>
      <c r="L641" s="142">
        <f>SUM(L640:L640)</f>
        <v>0</v>
      </c>
      <c r="M641" s="142">
        <f>SUM(M640:M640)</f>
        <v>0</v>
      </c>
      <c r="N641" s="142">
        <f>SUM(N640:N640)</f>
        <v>0</v>
      </c>
      <c r="O641" s="142">
        <f>SUM(O640:O640)</f>
        <v>0</v>
      </c>
      <c r="P641" s="141" t="s">
        <v>54</v>
      </c>
      <c r="Q641" s="141" t="s">
        <v>54</v>
      </c>
      <c r="R641" s="141" t="s">
        <v>54</v>
      </c>
      <c r="S641" s="139"/>
      <c r="T641" s="454"/>
      <c r="U641" s="139"/>
      <c r="V641" s="198">
        <f t="shared" ref="V641" si="694">$AB$15-((N641*24))</f>
        <v>744</v>
      </c>
      <c r="W641" s="895">
        <v>315</v>
      </c>
      <c r="X641" s="886"/>
      <c r="Y641" s="200">
        <f t="shared" ref="Y641" si="695">W641</f>
        <v>315</v>
      </c>
      <c r="Z641" s="198">
        <f t="shared" ref="Z641" si="696">(Y641*(V641-L641*24))/V641</f>
        <v>315</v>
      </c>
      <c r="AA641" s="338">
        <f t="shared" ref="AA641" si="697">(Z641/Y641)*100</f>
        <v>100</v>
      </c>
      <c r="AB641" s="50"/>
      <c r="AC641" s="50"/>
      <c r="AD641" s="50"/>
      <c r="AE641" s="50"/>
      <c r="AF641" s="50"/>
      <c r="AG641" s="50"/>
      <c r="AH641" s="50"/>
      <c r="AI641" s="50"/>
      <c r="AJ641" s="50"/>
      <c r="AK641" s="50"/>
      <c r="AL641" s="50"/>
      <c r="AM641" s="50"/>
      <c r="AN641" s="50"/>
      <c r="AO641" s="50"/>
      <c r="AP641" s="50"/>
      <c r="AQ641" s="50"/>
      <c r="AR641" s="50"/>
    </row>
    <row r="642" spans="1:44" s="51" customFormat="1" ht="17.25" thickBot="1">
      <c r="A642" s="101">
        <v>9</v>
      </c>
      <c r="B642" s="102" t="s">
        <v>502</v>
      </c>
      <c r="C642" s="261" t="s">
        <v>503</v>
      </c>
      <c r="D642" s="326">
        <v>315</v>
      </c>
      <c r="E642" s="61" t="s">
        <v>53</v>
      </c>
      <c r="F642" s="38" t="s">
        <v>54</v>
      </c>
      <c r="G642" s="427"/>
      <c r="H642" s="427"/>
      <c r="I642" s="263"/>
      <c r="J642" s="263"/>
      <c r="K642" s="263"/>
      <c r="L642" s="134">
        <f>IF(RIGHT(S642)="T",(+H642-G642),0)</f>
        <v>0</v>
      </c>
      <c r="M642" s="134">
        <f>IF(RIGHT(S642)="U",(+H642-G642),0)</f>
        <v>0</v>
      </c>
      <c r="N642" s="134">
        <f>IF(RIGHT(S642)="C",(+H642-G642),0)</f>
        <v>0</v>
      </c>
      <c r="O642" s="134">
        <f>IF(RIGHT(S642)="D",(+H642-G642),0)</f>
        <v>0</v>
      </c>
      <c r="P642" s="44"/>
      <c r="Q642" s="44"/>
      <c r="R642" s="44"/>
      <c r="S642" s="421"/>
      <c r="T642" s="753"/>
      <c r="U642" s="44"/>
      <c r="V642" s="109"/>
      <c r="W642" s="894"/>
      <c r="X642" s="885"/>
      <c r="Y642" s="111"/>
      <c r="Z642" s="109"/>
      <c r="AA642" s="112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/>
      <c r="AL642" s="50"/>
      <c r="AM642" s="50"/>
      <c r="AN642" s="50"/>
      <c r="AO642" s="50"/>
      <c r="AP642" s="50"/>
      <c r="AQ642" s="50"/>
      <c r="AR642" s="50"/>
    </row>
    <row r="643" spans="1:44" s="51" customFormat="1" ht="30" customHeight="1" thickBot="1">
      <c r="A643" s="890"/>
      <c r="B643" s="888"/>
      <c r="C643" s="452" t="s">
        <v>58</v>
      </c>
      <c r="D643" s="139"/>
      <c r="E643" s="61"/>
      <c r="F643" s="141" t="s">
        <v>54</v>
      </c>
      <c r="G643" s="453"/>
      <c r="H643" s="453"/>
      <c r="I643" s="141" t="s">
        <v>54</v>
      </c>
      <c r="J643" s="141" t="s">
        <v>54</v>
      </c>
      <c r="K643" s="141" t="s">
        <v>54</v>
      </c>
      <c r="L643" s="142">
        <f>SUM(L642:L642)</f>
        <v>0</v>
      </c>
      <c r="M643" s="142">
        <f>SUM(M642:M642)</f>
        <v>0</v>
      </c>
      <c r="N643" s="142">
        <f>SUM(N642:N642)</f>
        <v>0</v>
      </c>
      <c r="O643" s="142">
        <f>SUM(O642:O642)</f>
        <v>0</v>
      </c>
      <c r="P643" s="141" t="s">
        <v>54</v>
      </c>
      <c r="Q643" s="141" t="s">
        <v>54</v>
      </c>
      <c r="R643" s="141" t="s">
        <v>54</v>
      </c>
      <c r="S643" s="139"/>
      <c r="T643" s="454"/>
      <c r="U643" s="139"/>
      <c r="V643" s="64">
        <f t="shared" ref="V643" si="698">$AB$15-((N643*24))</f>
        <v>744</v>
      </c>
      <c r="W643" s="326">
        <v>315</v>
      </c>
      <c r="X643" s="66"/>
      <c r="Y643" s="67">
        <f t="shared" ref="Y643" si="699">W643</f>
        <v>315</v>
      </c>
      <c r="Z643" s="64">
        <f t="shared" ref="Z643" si="700">(Y643*(V643-L643*24))/V643</f>
        <v>315</v>
      </c>
      <c r="AA643" s="68">
        <f t="shared" ref="AA643" si="701">(Z643/Y643)*100</f>
        <v>100</v>
      </c>
      <c r="AB643" s="50"/>
      <c r="AC643" s="50"/>
      <c r="AD643" s="50"/>
      <c r="AE643" s="50"/>
      <c r="AF643" s="50"/>
      <c r="AG643" s="50"/>
      <c r="AH643" s="50"/>
      <c r="AI643" s="50"/>
      <c r="AJ643" s="50"/>
      <c r="AK643" s="50"/>
      <c r="AL643" s="50"/>
      <c r="AM643" s="50"/>
      <c r="AN643" s="50"/>
      <c r="AO643" s="50"/>
      <c r="AP643" s="50"/>
      <c r="AQ643" s="50"/>
      <c r="AR643" s="50"/>
    </row>
    <row r="644" spans="1:44" ht="30" customHeight="1">
      <c r="A644" s="573">
        <v>10</v>
      </c>
      <c r="B644" s="91" t="s">
        <v>504</v>
      </c>
      <c r="C644" s="264" t="s">
        <v>505</v>
      </c>
      <c r="D644" s="339">
        <v>315</v>
      </c>
      <c r="E644" s="70" t="s">
        <v>53</v>
      </c>
      <c r="F644" s="133" t="s">
        <v>54</v>
      </c>
      <c r="G644" s="163"/>
      <c r="H644" s="163"/>
      <c r="I644" s="252"/>
      <c r="J644" s="252"/>
      <c r="K644" s="252"/>
      <c r="L644" s="155">
        <f>IF(RIGHT(S644)="T",(+H644-G644),0)</f>
        <v>0</v>
      </c>
      <c r="M644" s="155">
        <f>IF(RIGHT(S644)="U",(+H644-G644),0)</f>
        <v>0</v>
      </c>
      <c r="N644" s="155">
        <f>IF(RIGHT(S644)="C",(+H644-G644),0)</f>
        <v>0</v>
      </c>
      <c r="O644" s="155">
        <f>IF(RIGHT(S644)="D",(+H644-G644),0)</f>
        <v>0</v>
      </c>
      <c r="P644" s="94"/>
      <c r="Q644" s="94"/>
      <c r="R644" s="94"/>
      <c r="S644" s="164"/>
      <c r="T644" s="415"/>
      <c r="U644" s="94"/>
      <c r="V644" s="165"/>
      <c r="W644" s="166"/>
      <c r="X644" s="166"/>
      <c r="Y644" s="166"/>
      <c r="Z644" s="166"/>
      <c r="AA644" s="167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</row>
    <row r="645" spans="1:44" s="69" customFormat="1" ht="30" customHeight="1" thickBot="1">
      <c r="A645" s="451"/>
      <c r="B645" s="60"/>
      <c r="C645" s="452" t="s">
        <v>58</v>
      </c>
      <c r="D645" s="139"/>
      <c r="E645" s="61"/>
      <c r="F645" s="141" t="s">
        <v>54</v>
      </c>
      <c r="G645" s="453"/>
      <c r="H645" s="453"/>
      <c r="I645" s="141" t="s">
        <v>54</v>
      </c>
      <c r="J645" s="141" t="s">
        <v>54</v>
      </c>
      <c r="K645" s="141" t="s">
        <v>54</v>
      </c>
      <c r="L645" s="142">
        <f>SUM(L644:L644)</f>
        <v>0</v>
      </c>
      <c r="M645" s="142">
        <f>SUM(M644:M644)</f>
        <v>0</v>
      </c>
      <c r="N645" s="142">
        <f>SUM(N644:N644)</f>
        <v>0</v>
      </c>
      <c r="O645" s="142">
        <f>SUM(O644:O644)</f>
        <v>0</v>
      </c>
      <c r="P645" s="141" t="s">
        <v>54</v>
      </c>
      <c r="Q645" s="141" t="s">
        <v>54</v>
      </c>
      <c r="R645" s="141" t="s">
        <v>54</v>
      </c>
      <c r="S645" s="139"/>
      <c r="T645" s="454"/>
      <c r="U645" s="139"/>
      <c r="V645" s="455">
        <f t="shared" si="679"/>
        <v>744</v>
      </c>
      <c r="W645" s="554">
        <v>315</v>
      </c>
      <c r="X645" s="100"/>
      <c r="Y645" s="457">
        <f t="shared" si="662"/>
        <v>315</v>
      </c>
      <c r="Z645" s="458">
        <f t="shared" si="680"/>
        <v>315</v>
      </c>
      <c r="AA645" s="459">
        <f t="shared" si="681"/>
        <v>100</v>
      </c>
    </row>
    <row r="646" spans="1:44" ht="30" customHeight="1">
      <c r="A646" s="162">
        <v>11</v>
      </c>
      <c r="B646" s="91" t="s">
        <v>506</v>
      </c>
      <c r="C646" s="264" t="s">
        <v>507</v>
      </c>
      <c r="D646" s="339">
        <v>315</v>
      </c>
      <c r="E646" s="70" t="s">
        <v>53</v>
      </c>
      <c r="F646" s="133" t="s">
        <v>54</v>
      </c>
      <c r="G646" s="211"/>
      <c r="H646" s="211"/>
      <c r="I646" s="252"/>
      <c r="J646" s="252"/>
      <c r="K646" s="252"/>
      <c r="L646" s="155">
        <f>IF(RIGHT(S646)="T",(+H646-G646),0)</f>
        <v>0</v>
      </c>
      <c r="M646" s="155">
        <f>IF(RIGHT(S646)="U",(+H646-G646),0)</f>
        <v>0</v>
      </c>
      <c r="N646" s="155">
        <f>IF(RIGHT(S646)="C",(+H646-G646),0)</f>
        <v>0</v>
      </c>
      <c r="O646" s="155">
        <f>IF(RIGHT(S646)="D",(+H646-G646),0)</f>
        <v>0</v>
      </c>
      <c r="P646" s="94"/>
      <c r="Q646" s="94"/>
      <c r="R646" s="94"/>
      <c r="S646" s="212"/>
      <c r="T646" s="404"/>
      <c r="U646" s="94"/>
      <c r="V646" s="165"/>
      <c r="W646" s="166"/>
      <c r="X646" s="166"/>
      <c r="Y646" s="166"/>
      <c r="Z646" s="166"/>
      <c r="AA646" s="167"/>
      <c r="AB646" s="2"/>
      <c r="AC646" s="2"/>
      <c r="AD646" s="2"/>
      <c r="AE646" s="2"/>
      <c r="AF646" s="2"/>
      <c r="AG646" s="2"/>
      <c r="AH646" s="340"/>
      <c r="AI646" s="340"/>
      <c r="AJ646" s="2"/>
      <c r="AK646" s="2"/>
      <c r="AL646" s="2"/>
      <c r="AM646" s="2"/>
      <c r="AN646" s="2"/>
      <c r="AO646" s="2"/>
      <c r="AP646" s="2"/>
      <c r="AQ646" s="2"/>
      <c r="AR646" s="2"/>
    </row>
    <row r="647" spans="1:44" s="69" customFormat="1" ht="30" customHeight="1" thickBot="1">
      <c r="A647" s="451"/>
      <c r="B647" s="60"/>
      <c r="C647" s="452" t="s">
        <v>58</v>
      </c>
      <c r="D647" s="139"/>
      <c r="E647" s="61" t="s">
        <v>53</v>
      </c>
      <c r="F647" s="141" t="s">
        <v>54</v>
      </c>
      <c r="G647" s="453"/>
      <c r="H647" s="453"/>
      <c r="I647" s="141" t="s">
        <v>54</v>
      </c>
      <c r="J647" s="141" t="s">
        <v>54</v>
      </c>
      <c r="K647" s="141" t="s">
        <v>54</v>
      </c>
      <c r="L647" s="142">
        <f>SUM(L646:L646)</f>
        <v>0</v>
      </c>
      <c r="M647" s="142">
        <f>SUM(M646:M646)</f>
        <v>0</v>
      </c>
      <c r="N647" s="142">
        <f>SUM(N646:N646)</f>
        <v>0</v>
      </c>
      <c r="O647" s="142">
        <f>SUM(O646:O646)</f>
        <v>0</v>
      </c>
      <c r="P647" s="141" t="s">
        <v>54</v>
      </c>
      <c r="Q647" s="141" t="s">
        <v>54</v>
      </c>
      <c r="R647" s="141" t="s">
        <v>54</v>
      </c>
      <c r="S647" s="139"/>
      <c r="T647" s="454"/>
      <c r="U647" s="139"/>
      <c r="V647" s="455">
        <f t="shared" si="679"/>
        <v>744</v>
      </c>
      <c r="W647" s="554">
        <v>315</v>
      </c>
      <c r="X647" s="100"/>
      <c r="Y647" s="457">
        <f t="shared" si="662"/>
        <v>315</v>
      </c>
      <c r="Z647" s="458">
        <f t="shared" si="680"/>
        <v>315</v>
      </c>
      <c r="AA647" s="459">
        <f t="shared" si="681"/>
        <v>100</v>
      </c>
    </row>
    <row r="648" spans="1:44" ht="30" customHeight="1">
      <c r="A648" s="162">
        <v>12</v>
      </c>
      <c r="B648" s="91" t="s">
        <v>508</v>
      </c>
      <c r="C648" s="264" t="s">
        <v>509</v>
      </c>
      <c r="D648" s="339">
        <v>315</v>
      </c>
      <c r="E648" s="70" t="s">
        <v>53</v>
      </c>
      <c r="F648" s="133" t="s">
        <v>54</v>
      </c>
      <c r="G648" s="163"/>
      <c r="H648" s="163"/>
      <c r="I648" s="252"/>
      <c r="J648" s="252"/>
      <c r="K648" s="252"/>
      <c r="L648" s="155">
        <f>IF(RIGHT(S648)="T",(+H648-G648),0)</f>
        <v>0</v>
      </c>
      <c r="M648" s="155">
        <f>IF(RIGHT(S648)="U",(+H648-G648),0)</f>
        <v>0</v>
      </c>
      <c r="N648" s="155">
        <f>IF(RIGHT(S648)="C",(+H648-G648),0)</f>
        <v>0</v>
      </c>
      <c r="O648" s="155">
        <f>IF(RIGHT(S648)="D",(+H648-G648),0)</f>
        <v>0</v>
      </c>
      <c r="P648" s="94"/>
      <c r="Q648" s="94"/>
      <c r="R648" s="94"/>
      <c r="S648" s="164"/>
      <c r="T648" s="401"/>
      <c r="U648" s="94"/>
      <c r="V648" s="165"/>
      <c r="W648" s="166"/>
      <c r="X648" s="166"/>
      <c r="Y648" s="166"/>
      <c r="Z648" s="166"/>
      <c r="AA648" s="167"/>
      <c r="AB648" s="2"/>
      <c r="AC648" s="2"/>
      <c r="AD648" s="2"/>
      <c r="AE648" s="2"/>
      <c r="AF648" s="2"/>
      <c r="AG648" s="2"/>
      <c r="AH648" s="340"/>
      <c r="AI648" s="340"/>
      <c r="AJ648" s="2"/>
      <c r="AK648" s="2"/>
      <c r="AL648" s="2"/>
      <c r="AM648" s="2"/>
      <c r="AN648" s="2"/>
      <c r="AO648" s="2"/>
      <c r="AP648" s="2"/>
      <c r="AQ648" s="2"/>
      <c r="AR648" s="2"/>
    </row>
    <row r="649" spans="1:44" s="69" customFormat="1" ht="30" customHeight="1" thickBot="1">
      <c r="A649" s="451"/>
      <c r="B649" s="139"/>
      <c r="C649" s="452" t="s">
        <v>58</v>
      </c>
      <c r="D649" s="139"/>
      <c r="E649" s="61"/>
      <c r="F649" s="141" t="s">
        <v>54</v>
      </c>
      <c r="G649" s="453"/>
      <c r="H649" s="453"/>
      <c r="I649" s="141" t="s">
        <v>54</v>
      </c>
      <c r="J649" s="141" t="s">
        <v>54</v>
      </c>
      <c r="K649" s="141" t="s">
        <v>54</v>
      </c>
      <c r="L649" s="142">
        <f>SUM(L648:L648)</f>
        <v>0</v>
      </c>
      <c r="M649" s="142">
        <f>SUM(M648:M648)</f>
        <v>0</v>
      </c>
      <c r="N649" s="142">
        <f>SUM(N648:N648)</f>
        <v>0</v>
      </c>
      <c r="O649" s="142">
        <f>SUM(O648:O648)</f>
        <v>0</v>
      </c>
      <c r="P649" s="141" t="s">
        <v>54</v>
      </c>
      <c r="Q649" s="141" t="s">
        <v>54</v>
      </c>
      <c r="R649" s="141" t="s">
        <v>54</v>
      </c>
      <c r="S649" s="139"/>
      <c r="T649" s="454"/>
      <c r="U649" s="139"/>
      <c r="V649" s="455">
        <f t="shared" si="679"/>
        <v>744</v>
      </c>
      <c r="W649" s="554">
        <v>315</v>
      </c>
      <c r="X649" s="100"/>
      <c r="Y649" s="457">
        <f t="shared" si="662"/>
        <v>315</v>
      </c>
      <c r="Z649" s="458">
        <f t="shared" si="680"/>
        <v>315</v>
      </c>
      <c r="AA649" s="459">
        <f t="shared" si="681"/>
        <v>100</v>
      </c>
    </row>
    <row r="650" spans="1:44" s="51" customFormat="1" ht="30" customHeight="1" thickBot="1">
      <c r="A650" s="997">
        <v>13</v>
      </c>
      <c r="B650" s="989" t="s">
        <v>510</v>
      </c>
      <c r="C650" s="987" t="s">
        <v>511</v>
      </c>
      <c r="D650" s="1003">
        <v>315</v>
      </c>
      <c r="E650" s="1001" t="s">
        <v>53</v>
      </c>
      <c r="F650" s="38" t="s">
        <v>54</v>
      </c>
      <c r="G650" s="427"/>
      <c r="H650" s="427"/>
      <c r="I650" s="263"/>
      <c r="J650" s="263"/>
      <c r="K650" s="263"/>
      <c r="L650" s="134">
        <f>IF(RIGHT(S650)="T",(+H650-G650),0)</f>
        <v>0</v>
      </c>
      <c r="M650" s="134">
        <f>IF(RIGHT(S650)="U",(+H650-G650),0)</f>
        <v>0</v>
      </c>
      <c r="N650" s="134">
        <f>IF(RIGHT(S650)="C",(+H650-G650),0)</f>
        <v>0</v>
      </c>
      <c r="O650" s="134">
        <f>IF(RIGHT(S650)="D",(+H650-G650),0)</f>
        <v>0</v>
      </c>
      <c r="P650" s="44"/>
      <c r="Q650" s="44"/>
      <c r="R650" s="44"/>
      <c r="S650" s="421"/>
      <c r="T650" s="753"/>
      <c r="U650" s="44"/>
      <c r="V650" s="109"/>
      <c r="W650" s="327"/>
      <c r="X650" s="567"/>
      <c r="Y650" s="111"/>
      <c r="Z650" s="109"/>
      <c r="AA650" s="112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/>
      <c r="AL650" s="50"/>
      <c r="AM650" s="50"/>
      <c r="AN650" s="50"/>
      <c r="AO650" s="50"/>
      <c r="AP650" s="50"/>
      <c r="AQ650" s="50"/>
      <c r="AR650" s="50"/>
    </row>
    <row r="651" spans="1:44" s="51" customFormat="1" ht="30" customHeight="1">
      <c r="A651" s="998"/>
      <c r="B651" s="996"/>
      <c r="C651" s="995"/>
      <c r="D651" s="1004"/>
      <c r="E651" s="1002"/>
      <c r="F651" s="88"/>
      <c r="G651" s="427"/>
      <c r="H651" s="427"/>
      <c r="I651" s="263"/>
      <c r="J651" s="263"/>
      <c r="K651" s="263"/>
      <c r="L651" s="134">
        <f>IF(RIGHT(S651)="T",(+H651-G651),0)</f>
        <v>0</v>
      </c>
      <c r="M651" s="134">
        <f>IF(RIGHT(S651)="U",(+H651-G651),0)</f>
        <v>0</v>
      </c>
      <c r="N651" s="134">
        <f>IF(RIGHT(S651)="C",(+H651-G651),0)</f>
        <v>0</v>
      </c>
      <c r="O651" s="134">
        <f>IF(RIGHT(S651)="D",(+H651-G651),0)</f>
        <v>0</v>
      </c>
      <c r="P651" s="44"/>
      <c r="Q651" s="44"/>
      <c r="R651" s="44"/>
      <c r="S651" s="421"/>
      <c r="T651" s="753"/>
      <c r="U651" s="44"/>
      <c r="V651" s="109"/>
      <c r="W651" s="737"/>
      <c r="X651" s="717"/>
      <c r="Y651" s="111"/>
      <c r="Z651" s="109"/>
      <c r="AA651" s="112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/>
      <c r="AL651" s="50"/>
      <c r="AM651" s="50"/>
      <c r="AN651" s="50"/>
      <c r="AO651" s="50"/>
      <c r="AP651" s="50"/>
      <c r="AQ651" s="50"/>
      <c r="AR651" s="50"/>
    </row>
    <row r="652" spans="1:44" s="69" customFormat="1" ht="30" customHeight="1" thickBot="1">
      <c r="A652" s="451"/>
      <c r="B652" s="139"/>
      <c r="C652" s="452" t="s">
        <v>58</v>
      </c>
      <c r="D652" s="139"/>
      <c r="E652" s="61"/>
      <c r="F652" s="141" t="s">
        <v>54</v>
      </c>
      <c r="G652" s="453"/>
      <c r="H652" s="453"/>
      <c r="I652" s="141" t="s">
        <v>54</v>
      </c>
      <c r="J652" s="141" t="s">
        <v>54</v>
      </c>
      <c r="K652" s="141" t="s">
        <v>54</v>
      </c>
      <c r="L652" s="142">
        <f>SUM(L650:L651)</f>
        <v>0</v>
      </c>
      <c r="M652" s="142">
        <f>SUM(M650:M651)</f>
        <v>0</v>
      </c>
      <c r="N652" s="142">
        <f>SUM(N650:N651)</f>
        <v>0</v>
      </c>
      <c r="O652" s="142">
        <f>SUM(O650:O651)</f>
        <v>0</v>
      </c>
      <c r="P652" s="141" t="s">
        <v>54</v>
      </c>
      <c r="Q652" s="141" t="s">
        <v>54</v>
      </c>
      <c r="R652" s="141" t="s">
        <v>54</v>
      </c>
      <c r="S652" s="139"/>
      <c r="T652" s="454"/>
      <c r="U652" s="139"/>
      <c r="V652" s="433">
        <f t="shared" ref="V652" si="702">$AB$15-((N652*24))</f>
        <v>744</v>
      </c>
      <c r="W652" s="552">
        <v>315</v>
      </c>
      <c r="X652" s="100"/>
      <c r="Y652" s="435">
        <f t="shared" ref="Y652" si="703">W652</f>
        <v>315</v>
      </c>
      <c r="Z652" s="433">
        <f t="shared" ref="Z652" si="704">(Y652*(V652-L652*24))/V652</f>
        <v>315</v>
      </c>
      <c r="AA652" s="436">
        <f t="shared" ref="AA652" si="705">(Z652/Y652)*100</f>
        <v>100</v>
      </c>
    </row>
    <row r="653" spans="1:44" s="51" customFormat="1" ht="27.75" customHeight="1">
      <c r="A653" s="573">
        <v>14</v>
      </c>
      <c r="B653" s="571" t="s">
        <v>512</v>
      </c>
      <c r="C653" s="587" t="s">
        <v>513</v>
      </c>
      <c r="D653" s="327">
        <v>315</v>
      </c>
      <c r="E653" s="581" t="s">
        <v>53</v>
      </c>
      <c r="F653" s="38" t="s">
        <v>54</v>
      </c>
      <c r="G653" s="427"/>
      <c r="H653" s="427"/>
      <c r="I653" s="263"/>
      <c r="J653" s="263"/>
      <c r="K653" s="263"/>
      <c r="L653" s="134">
        <f>IF(RIGHT(S653)="T",(+H653-G653),0)</f>
        <v>0</v>
      </c>
      <c r="M653" s="134">
        <f>IF(RIGHT(S653)="U",(+H653-G653),0)</f>
        <v>0</v>
      </c>
      <c r="N653" s="134">
        <f>IF(RIGHT(S653)="C",(+H653-G653),0)</f>
        <v>0</v>
      </c>
      <c r="O653" s="134">
        <f>IF(RIGHT(S653)="D",(+H653-G653),0)</f>
        <v>0</v>
      </c>
      <c r="P653" s="44"/>
      <c r="Q653" s="44"/>
      <c r="R653" s="44"/>
      <c r="S653" s="421"/>
      <c r="T653" s="753"/>
      <c r="U653" s="44"/>
      <c r="V653" s="109"/>
      <c r="W653" s="327"/>
      <c r="X653" s="567"/>
      <c r="Y653" s="111"/>
      <c r="Z653" s="109"/>
      <c r="AA653" s="112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/>
      <c r="AL653" s="50"/>
      <c r="AM653" s="50"/>
      <c r="AN653" s="50"/>
      <c r="AO653" s="50"/>
      <c r="AP653" s="50"/>
      <c r="AQ653" s="50"/>
      <c r="AR653" s="50"/>
    </row>
    <row r="654" spans="1:44" s="69" customFormat="1" ht="30" customHeight="1" thickBot="1">
      <c r="A654" s="451"/>
      <c r="B654" s="139"/>
      <c r="C654" s="452" t="s">
        <v>58</v>
      </c>
      <c r="D654" s="139"/>
      <c r="E654" s="61"/>
      <c r="F654" s="141" t="s">
        <v>54</v>
      </c>
      <c r="G654" s="453"/>
      <c r="H654" s="453"/>
      <c r="I654" s="141" t="s">
        <v>54</v>
      </c>
      <c r="J654" s="141" t="s">
        <v>54</v>
      </c>
      <c r="K654" s="141" t="s">
        <v>54</v>
      </c>
      <c r="L654" s="142">
        <f>SUM(L653:L653)</f>
        <v>0</v>
      </c>
      <c r="M654" s="142">
        <f>SUM(M653:M653)</f>
        <v>0</v>
      </c>
      <c r="N654" s="142">
        <f>SUM(N653:N653)</f>
        <v>0</v>
      </c>
      <c r="O654" s="142">
        <f>SUM(O653:O653)</f>
        <v>0</v>
      </c>
      <c r="P654" s="141" t="s">
        <v>54</v>
      </c>
      <c r="Q654" s="141" t="s">
        <v>54</v>
      </c>
      <c r="R654" s="141" t="s">
        <v>54</v>
      </c>
      <c r="S654" s="139"/>
      <c r="T654" s="454"/>
      <c r="U654" s="139"/>
      <c r="V654" s="433">
        <f t="shared" ref="V654" si="706">$AB$15-((N654*24))</f>
        <v>744</v>
      </c>
      <c r="W654" s="552">
        <v>315</v>
      </c>
      <c r="X654" s="100"/>
      <c r="Y654" s="435">
        <f t="shared" ref="Y654" si="707">W654</f>
        <v>315</v>
      </c>
      <c r="Z654" s="433">
        <f t="shared" ref="Z654" si="708">(Y654*(V654-L654*24))/V654</f>
        <v>315</v>
      </c>
      <c r="AA654" s="436">
        <f t="shared" ref="AA654" si="709">(Z654/Y654)*100</f>
        <v>100</v>
      </c>
    </row>
    <row r="655" spans="1:44" s="51" customFormat="1" ht="30" customHeight="1" thickBot="1">
      <c r="A655" s="997">
        <v>15</v>
      </c>
      <c r="B655" s="989" t="s">
        <v>514</v>
      </c>
      <c r="C655" s="987" t="s">
        <v>515</v>
      </c>
      <c r="D655" s="1003">
        <v>315</v>
      </c>
      <c r="E655" s="1001" t="s">
        <v>53</v>
      </c>
      <c r="F655" s="38" t="s">
        <v>54</v>
      </c>
      <c r="G655" s="427"/>
      <c r="H655" s="427"/>
      <c r="I655" s="263"/>
      <c r="J655" s="263"/>
      <c r="K655" s="263"/>
      <c r="L655" s="134">
        <f>IF(RIGHT(S655)="T",(+H655-G655),0)</f>
        <v>0</v>
      </c>
      <c r="M655" s="134">
        <f>IF(RIGHT(S655)="U",(+H655-G655),0)</f>
        <v>0</v>
      </c>
      <c r="N655" s="134">
        <f>IF(RIGHT(S655)="C",(+H655-G655),0)</f>
        <v>0</v>
      </c>
      <c r="O655" s="134">
        <f>IF(RIGHT(S655)="D",(+H655-G655),0)</f>
        <v>0</v>
      </c>
      <c r="P655" s="44"/>
      <c r="Q655" s="44"/>
      <c r="R655" s="44"/>
      <c r="S655" s="421"/>
      <c r="T655" s="753"/>
      <c r="U655" s="44"/>
      <c r="V655" s="109"/>
      <c r="W655" s="327"/>
      <c r="X655" s="567"/>
      <c r="Y655" s="111"/>
      <c r="Z655" s="109"/>
      <c r="AA655" s="112"/>
      <c r="AB655" s="50"/>
      <c r="AC655" s="50"/>
      <c r="AD655" s="50"/>
      <c r="AE655" s="50"/>
      <c r="AF655" s="50"/>
      <c r="AG655" s="50"/>
      <c r="AH655" s="50"/>
      <c r="AI655" s="50"/>
      <c r="AJ655" s="50"/>
      <c r="AK655" s="50"/>
      <c r="AL655" s="50"/>
      <c r="AM655" s="50"/>
      <c r="AN655" s="50"/>
      <c r="AO655" s="50"/>
      <c r="AP655" s="50"/>
      <c r="AQ655" s="50"/>
      <c r="AR655" s="50"/>
    </row>
    <row r="656" spans="1:44" s="51" customFormat="1" ht="30" customHeight="1">
      <c r="A656" s="998"/>
      <c r="B656" s="996"/>
      <c r="C656" s="995"/>
      <c r="D656" s="1004"/>
      <c r="E656" s="1002"/>
      <c r="F656" s="88"/>
      <c r="G656" s="427"/>
      <c r="H656" s="427"/>
      <c r="I656" s="263"/>
      <c r="J656" s="263"/>
      <c r="K656" s="263"/>
      <c r="L656" s="134">
        <f>IF(RIGHT(S656)="T",(+H656-G656),0)</f>
        <v>0</v>
      </c>
      <c r="M656" s="134">
        <f>IF(RIGHT(S656)="U",(+H656-G656),0)</f>
        <v>0</v>
      </c>
      <c r="N656" s="134">
        <f>IF(RIGHT(S656)="C",(+H656-G656),0)</f>
        <v>0</v>
      </c>
      <c r="O656" s="134">
        <f>IF(RIGHT(S656)="D",(+H656-G656),0)</f>
        <v>0</v>
      </c>
      <c r="P656" s="44"/>
      <c r="Q656" s="44"/>
      <c r="R656" s="44"/>
      <c r="S656" s="421"/>
      <c r="T656" s="753"/>
      <c r="U656" s="44"/>
      <c r="V656" s="109"/>
      <c r="W656" s="737"/>
      <c r="X656" s="717"/>
      <c r="Y656" s="111"/>
      <c r="Z656" s="109"/>
      <c r="AA656" s="112"/>
      <c r="AB656" s="50"/>
      <c r="AC656" s="50"/>
      <c r="AD656" s="50"/>
      <c r="AE656" s="50"/>
      <c r="AF656" s="50"/>
      <c r="AG656" s="50"/>
      <c r="AH656" s="50"/>
      <c r="AI656" s="50"/>
      <c r="AJ656" s="50"/>
      <c r="AK656" s="50"/>
      <c r="AL656" s="50"/>
      <c r="AM656" s="50"/>
      <c r="AN656" s="50"/>
      <c r="AO656" s="50"/>
      <c r="AP656" s="50"/>
      <c r="AQ656" s="50"/>
      <c r="AR656" s="50"/>
    </row>
    <row r="657" spans="1:44" s="69" customFormat="1" ht="30" customHeight="1" thickBot="1">
      <c r="A657" s="451"/>
      <c r="B657" s="139"/>
      <c r="C657" s="452" t="s">
        <v>58</v>
      </c>
      <c r="D657" s="139"/>
      <c r="E657" s="61"/>
      <c r="F657" s="141" t="s">
        <v>54</v>
      </c>
      <c r="G657" s="453"/>
      <c r="H657" s="453"/>
      <c r="I657" s="141" t="s">
        <v>54</v>
      </c>
      <c r="J657" s="141" t="s">
        <v>54</v>
      </c>
      <c r="K657" s="141" t="s">
        <v>54</v>
      </c>
      <c r="L657" s="142">
        <f>SUM(L655:L656)</f>
        <v>0</v>
      </c>
      <c r="M657" s="142">
        <f>SUM(M655:M656)</f>
        <v>0</v>
      </c>
      <c r="N657" s="142">
        <f>SUM(N655:N656)</f>
        <v>0</v>
      </c>
      <c r="O657" s="142">
        <f>SUM(O655:O656)</f>
        <v>0</v>
      </c>
      <c r="P657" s="141" t="s">
        <v>54</v>
      </c>
      <c r="Q657" s="141" t="s">
        <v>54</v>
      </c>
      <c r="R657" s="141" t="s">
        <v>54</v>
      </c>
      <c r="S657" s="139"/>
      <c r="T657" s="454"/>
      <c r="U657" s="139"/>
      <c r="V657" s="433">
        <f t="shared" ref="V657" si="710">$AB$15-((N657*24))</f>
        <v>744</v>
      </c>
      <c r="W657" s="552">
        <v>315</v>
      </c>
      <c r="X657" s="100"/>
      <c r="Y657" s="435">
        <f t="shared" ref="Y657" si="711">W657</f>
        <v>315</v>
      </c>
      <c r="Z657" s="433">
        <f t="shared" ref="Z657" si="712">(Y657*(V657-L657*24))/V657</f>
        <v>315</v>
      </c>
      <c r="AA657" s="436">
        <f t="shared" ref="AA657" si="713">(Z657/Y657)*100</f>
        <v>100</v>
      </c>
    </row>
    <row r="658" spans="1:44" s="59" customFormat="1" ht="30" customHeight="1" thickBot="1">
      <c r="A658" s="577">
        <v>16</v>
      </c>
      <c r="B658" s="576" t="s">
        <v>516</v>
      </c>
      <c r="C658" s="575" t="s">
        <v>517</v>
      </c>
      <c r="D658" s="599">
        <v>315</v>
      </c>
      <c r="E658" s="581" t="s">
        <v>53</v>
      </c>
      <c r="F658" s="38" t="s">
        <v>54</v>
      </c>
      <c r="G658" s="427"/>
      <c r="H658" s="427"/>
      <c r="I658" s="38" t="s">
        <v>54</v>
      </c>
      <c r="J658" s="38" t="s">
        <v>54</v>
      </c>
      <c r="K658" s="38" t="s">
        <v>54</v>
      </c>
      <c r="L658" s="84">
        <f>IF(RIGHT(S658)="T",(+H658-G658),0)</f>
        <v>0</v>
      </c>
      <c r="M658" s="84">
        <f>IF(RIGHT(S658)="U",(+H658-G658),0)</f>
        <v>0</v>
      </c>
      <c r="N658" s="84">
        <f>IF(RIGHT(S658)="C",(+H658-G658),0)</f>
        <v>0</v>
      </c>
      <c r="O658" s="84">
        <f>IF(RIGHT(S658)="D",(+H658-G658),0)</f>
        <v>0</v>
      </c>
      <c r="P658" s="38" t="s">
        <v>54</v>
      </c>
      <c r="Q658" s="38" t="s">
        <v>54</v>
      </c>
      <c r="R658" s="38" t="s">
        <v>54</v>
      </c>
      <c r="S658" s="421"/>
      <c r="T658" s="753"/>
      <c r="U658" s="201"/>
      <c r="V658" s="74"/>
      <c r="W658" s="75"/>
      <c r="X658" s="75"/>
      <c r="Y658" s="75"/>
      <c r="Z658" s="75"/>
      <c r="AA658" s="76"/>
    </row>
    <row r="659" spans="1:44" s="59" customFormat="1" ht="30" customHeight="1">
      <c r="A659" s="887"/>
      <c r="B659" s="883"/>
      <c r="C659" s="891"/>
      <c r="D659" s="884"/>
      <c r="E659" s="893"/>
      <c r="F659" s="38" t="s">
        <v>54</v>
      </c>
      <c r="G659" s="427"/>
      <c r="H659" s="427"/>
      <c r="I659" s="38" t="s">
        <v>54</v>
      </c>
      <c r="J659" s="38" t="s">
        <v>54</v>
      </c>
      <c r="K659" s="38" t="s">
        <v>54</v>
      </c>
      <c r="L659" s="84">
        <f>IF(RIGHT(S659)="T",(+H659-G659),0)</f>
        <v>0</v>
      </c>
      <c r="M659" s="84">
        <f>IF(RIGHT(S659)="U",(+H659-G659),0)</f>
        <v>0</v>
      </c>
      <c r="N659" s="84">
        <f>IF(RIGHT(S659)="C",(+H659-G659),0)</f>
        <v>0</v>
      </c>
      <c r="O659" s="84">
        <f>IF(RIGHT(S659)="D",(+H659-G659),0)</f>
        <v>0</v>
      </c>
      <c r="P659" s="38" t="s">
        <v>54</v>
      </c>
      <c r="Q659" s="38" t="s">
        <v>54</v>
      </c>
      <c r="R659" s="38" t="s">
        <v>54</v>
      </c>
      <c r="S659" s="421"/>
      <c r="T659" s="753"/>
      <c r="U659" s="201"/>
      <c r="V659" s="74"/>
      <c r="W659" s="75"/>
      <c r="X659" s="75"/>
      <c r="Y659" s="75"/>
      <c r="Z659" s="75"/>
      <c r="AA659" s="76"/>
    </row>
    <row r="660" spans="1:44" s="69" customFormat="1" ht="30" customHeight="1" thickBot="1">
      <c r="A660" s="429"/>
      <c r="B660" s="60"/>
      <c r="C660" s="430" t="s">
        <v>58</v>
      </c>
      <c r="D660" s="60"/>
      <c r="E660" s="61"/>
      <c r="F660" s="62" t="s">
        <v>54</v>
      </c>
      <c r="G660" s="431"/>
      <c r="H660" s="431"/>
      <c r="I660" s="62" t="s">
        <v>54</v>
      </c>
      <c r="J660" s="62" t="s">
        <v>54</v>
      </c>
      <c r="K660" s="62" t="s">
        <v>54</v>
      </c>
      <c r="L660" s="63">
        <f>SUM(L658:L659)</f>
        <v>0</v>
      </c>
      <c r="M660" s="63">
        <f>SUM(M658:M659)</f>
        <v>0</v>
      </c>
      <c r="N660" s="63">
        <f>SUM(N658:N659)</f>
        <v>0</v>
      </c>
      <c r="O660" s="63">
        <f>SUM(O658:O659)</f>
        <v>0</v>
      </c>
      <c r="P660" s="62" t="s">
        <v>54</v>
      </c>
      <c r="Q660" s="62" t="s">
        <v>54</v>
      </c>
      <c r="R660" s="62" t="s">
        <v>54</v>
      </c>
      <c r="S660" s="471"/>
      <c r="T660" s="441"/>
      <c r="U660" s="60"/>
      <c r="V660" s="433">
        <f t="shared" ref="V660:V722" si="714">$AB$15-((N660*24))</f>
        <v>744</v>
      </c>
      <c r="W660" s="552">
        <v>315</v>
      </c>
      <c r="X660" s="100"/>
      <c r="Y660" s="435">
        <f t="shared" ref="Y660" si="715">W660</f>
        <v>315</v>
      </c>
      <c r="Z660" s="433">
        <f t="shared" ref="Z660:Z722" si="716">(Y660*(V660-L660*24))/V660</f>
        <v>315</v>
      </c>
      <c r="AA660" s="436">
        <f t="shared" ref="AA660" si="717">(Z660/Y660)*100</f>
        <v>100</v>
      </c>
      <c r="AB660" s="59"/>
    </row>
    <row r="661" spans="1:44" s="51" customFormat="1" ht="30" customHeight="1" thickBot="1">
      <c r="A661" s="101">
        <v>17</v>
      </c>
      <c r="B661" s="102" t="s">
        <v>518</v>
      </c>
      <c r="C661" s="261" t="s">
        <v>519</v>
      </c>
      <c r="D661" s="326">
        <v>315</v>
      </c>
      <c r="E661" s="70" t="s">
        <v>53</v>
      </c>
      <c r="F661" s="105" t="s">
        <v>54</v>
      </c>
      <c r="G661" s="393"/>
      <c r="H661" s="393"/>
      <c r="I661" s="262"/>
      <c r="J661" s="262"/>
      <c r="K661" s="262"/>
      <c r="L661" s="107"/>
      <c r="M661" s="275"/>
      <c r="N661" s="275"/>
      <c r="O661" s="107"/>
      <c r="P661" s="107"/>
      <c r="Q661" s="107"/>
      <c r="R661" s="107"/>
      <c r="S661" s="107"/>
      <c r="T661" s="402"/>
      <c r="U661" s="107"/>
      <c r="V661" s="64">
        <f t="shared" si="714"/>
        <v>744</v>
      </c>
      <c r="W661" s="326">
        <v>315</v>
      </c>
      <c r="X661" s="66"/>
      <c r="Y661" s="67">
        <f t="shared" si="662"/>
        <v>315</v>
      </c>
      <c r="Z661" s="64">
        <f t="shared" si="716"/>
        <v>315</v>
      </c>
      <c r="AA661" s="68">
        <f t="shared" si="681"/>
        <v>100</v>
      </c>
      <c r="AB661" s="50"/>
      <c r="AC661" s="50"/>
      <c r="AD661" s="50"/>
      <c r="AE661" s="50"/>
      <c r="AF661" s="50"/>
      <c r="AG661" s="50"/>
      <c r="AH661" s="50"/>
      <c r="AI661" s="50"/>
      <c r="AJ661" s="50"/>
      <c r="AK661" s="50"/>
      <c r="AL661" s="50"/>
      <c r="AM661" s="50"/>
      <c r="AN661" s="50"/>
      <c r="AO661" s="50"/>
      <c r="AP661" s="50"/>
      <c r="AQ661" s="50"/>
      <c r="AR661" s="50"/>
    </row>
    <row r="662" spans="1:44" s="51" customFormat="1" ht="30" customHeight="1" thickBot="1">
      <c r="A662" s="101">
        <v>18</v>
      </c>
      <c r="B662" s="102" t="s">
        <v>520</v>
      </c>
      <c r="C662" s="261" t="s">
        <v>521</v>
      </c>
      <c r="D662" s="326">
        <v>315</v>
      </c>
      <c r="E662" s="61" t="s">
        <v>53</v>
      </c>
      <c r="F662" s="105" t="s">
        <v>54</v>
      </c>
      <c r="G662" s="393"/>
      <c r="H662" s="393"/>
      <c r="I662" s="262"/>
      <c r="J662" s="262"/>
      <c r="K662" s="262"/>
      <c r="L662" s="107"/>
      <c r="M662" s="275"/>
      <c r="N662" s="275"/>
      <c r="O662" s="107"/>
      <c r="P662" s="107"/>
      <c r="Q662" s="107"/>
      <c r="R662" s="107"/>
      <c r="S662" s="107"/>
      <c r="T662" s="402"/>
      <c r="U662" s="107"/>
      <c r="V662" s="64">
        <f t="shared" si="714"/>
        <v>744</v>
      </c>
      <c r="W662" s="326">
        <v>315</v>
      </c>
      <c r="X662" s="66"/>
      <c r="Y662" s="67">
        <f t="shared" si="662"/>
        <v>315</v>
      </c>
      <c r="Z662" s="64">
        <f t="shared" si="716"/>
        <v>315</v>
      </c>
      <c r="AA662" s="68">
        <f t="shared" si="681"/>
        <v>100</v>
      </c>
      <c r="AB662" s="50"/>
      <c r="AC662" s="50"/>
      <c r="AD662" s="50"/>
      <c r="AE662" s="50"/>
      <c r="AF662" s="50"/>
      <c r="AG662" s="50"/>
      <c r="AH662" s="50"/>
      <c r="AI662" s="50"/>
      <c r="AJ662" s="50"/>
      <c r="AK662" s="50"/>
      <c r="AL662" s="50"/>
      <c r="AM662" s="50"/>
      <c r="AN662" s="50"/>
      <c r="AO662" s="50"/>
      <c r="AP662" s="50"/>
      <c r="AQ662" s="50"/>
      <c r="AR662" s="50"/>
    </row>
    <row r="663" spans="1:44" s="51" customFormat="1" ht="30" customHeight="1" thickBot="1">
      <c r="A663" s="101">
        <v>19</v>
      </c>
      <c r="B663" s="102" t="s">
        <v>522</v>
      </c>
      <c r="C663" s="261" t="s">
        <v>523</v>
      </c>
      <c r="D663" s="326">
        <v>315</v>
      </c>
      <c r="E663" s="70" t="s">
        <v>53</v>
      </c>
      <c r="F663" s="105" t="s">
        <v>54</v>
      </c>
      <c r="G663" s="393"/>
      <c r="H663" s="393"/>
      <c r="I663" s="262"/>
      <c r="J663" s="262"/>
      <c r="K663" s="262"/>
      <c r="L663" s="107"/>
      <c r="M663" s="275"/>
      <c r="N663" s="107"/>
      <c r="O663" s="107"/>
      <c r="P663" s="107"/>
      <c r="Q663" s="107"/>
      <c r="R663" s="107"/>
      <c r="S663" s="107"/>
      <c r="T663" s="402"/>
      <c r="U663" s="107"/>
      <c r="V663" s="64">
        <f t="shared" si="714"/>
        <v>744</v>
      </c>
      <c r="W663" s="326">
        <v>315</v>
      </c>
      <c r="X663" s="66"/>
      <c r="Y663" s="67">
        <f t="shared" si="662"/>
        <v>315</v>
      </c>
      <c r="Z663" s="64">
        <f t="shared" si="716"/>
        <v>315</v>
      </c>
      <c r="AA663" s="68">
        <f t="shared" si="681"/>
        <v>100</v>
      </c>
      <c r="AB663" s="50"/>
      <c r="AC663" s="50"/>
      <c r="AD663" s="50"/>
      <c r="AE663" s="50"/>
      <c r="AF663" s="50"/>
      <c r="AG663" s="50"/>
      <c r="AH663" s="50"/>
      <c r="AI663" s="50"/>
      <c r="AJ663" s="50"/>
      <c r="AK663" s="50"/>
      <c r="AL663" s="50"/>
      <c r="AM663" s="50"/>
      <c r="AN663" s="50"/>
      <c r="AO663" s="50"/>
      <c r="AP663" s="50"/>
      <c r="AQ663" s="50"/>
      <c r="AR663" s="50"/>
    </row>
    <row r="664" spans="1:44" s="51" customFormat="1" ht="30" customHeight="1" thickBot="1">
      <c r="A664" s="101">
        <v>20</v>
      </c>
      <c r="B664" s="102" t="s">
        <v>524</v>
      </c>
      <c r="C664" s="261" t="s">
        <v>525</v>
      </c>
      <c r="D664" s="326">
        <v>315</v>
      </c>
      <c r="E664" s="61" t="s">
        <v>53</v>
      </c>
      <c r="F664" s="105" t="s">
        <v>54</v>
      </c>
      <c r="G664" s="393"/>
      <c r="H664" s="393"/>
      <c r="I664" s="262"/>
      <c r="J664" s="262"/>
      <c r="K664" s="262"/>
      <c r="L664" s="107"/>
      <c r="M664" s="275"/>
      <c r="N664" s="107"/>
      <c r="O664" s="107"/>
      <c r="P664" s="107"/>
      <c r="Q664" s="107"/>
      <c r="R664" s="107"/>
      <c r="S664" s="107"/>
      <c r="T664" s="402"/>
      <c r="U664" s="107"/>
      <c r="V664" s="64">
        <f t="shared" si="714"/>
        <v>744</v>
      </c>
      <c r="W664" s="326">
        <v>315</v>
      </c>
      <c r="X664" s="66"/>
      <c r="Y664" s="67">
        <f t="shared" si="662"/>
        <v>315</v>
      </c>
      <c r="Z664" s="64">
        <f t="shared" si="716"/>
        <v>315</v>
      </c>
      <c r="AA664" s="68">
        <f t="shared" si="681"/>
        <v>100</v>
      </c>
      <c r="AB664" s="186"/>
      <c r="AC664" s="186"/>
      <c r="AD664" s="186"/>
      <c r="AE664" s="186"/>
      <c r="AF664" s="50"/>
      <c r="AG664" s="50"/>
      <c r="AH664" s="50"/>
      <c r="AI664" s="50"/>
      <c r="AJ664" s="50"/>
      <c r="AK664" s="50"/>
      <c r="AL664" s="50"/>
      <c r="AM664" s="50"/>
      <c r="AN664" s="50"/>
      <c r="AO664" s="50"/>
      <c r="AP664" s="50"/>
      <c r="AQ664" s="50"/>
      <c r="AR664" s="50"/>
    </row>
    <row r="665" spans="1:44" s="51" customFormat="1" ht="30" customHeight="1">
      <c r="A665" s="573">
        <v>21</v>
      </c>
      <c r="B665" s="571" t="s">
        <v>526</v>
      </c>
      <c r="C665" s="587" t="s">
        <v>527</v>
      </c>
      <c r="D665" s="327">
        <v>315</v>
      </c>
      <c r="E665" s="578" t="s">
        <v>53</v>
      </c>
      <c r="F665" s="38" t="s">
        <v>54</v>
      </c>
      <c r="G665" s="427"/>
      <c r="H665" s="427"/>
      <c r="I665" s="263"/>
      <c r="J665" s="263"/>
      <c r="K665" s="263"/>
      <c r="L665" s="84">
        <f>IF(RIGHT(S665)="T",(+H665-G665),0)</f>
        <v>0</v>
      </c>
      <c r="M665" s="84">
        <f>IF(RIGHT(S665)="U",(+H665-G665),0)</f>
        <v>0</v>
      </c>
      <c r="N665" s="84">
        <f>IF(RIGHT(S665)="C",(+H665-G665),0)</f>
        <v>0</v>
      </c>
      <c r="O665" s="84">
        <f>IF(RIGHT(S665)="D",(+H665-G665),0)</f>
        <v>0</v>
      </c>
      <c r="P665" s="44"/>
      <c r="Q665" s="44"/>
      <c r="R665" s="44"/>
      <c r="S665" s="421"/>
      <c r="T665" s="422"/>
      <c r="U665" s="44"/>
      <c r="V665" s="109"/>
      <c r="W665" s="327"/>
      <c r="X665" s="567"/>
      <c r="Y665" s="111"/>
      <c r="Z665" s="109"/>
      <c r="AA665" s="112"/>
      <c r="AB665" s="186"/>
      <c r="AC665" s="186"/>
      <c r="AD665" s="186"/>
      <c r="AE665" s="186"/>
      <c r="AF665" s="50"/>
      <c r="AG665" s="50"/>
      <c r="AH665" s="50"/>
      <c r="AI665" s="50"/>
      <c r="AJ665" s="50"/>
      <c r="AK665" s="50"/>
      <c r="AL665" s="50"/>
      <c r="AM665" s="50"/>
      <c r="AN665" s="50"/>
      <c r="AO665" s="50"/>
      <c r="AP665" s="50"/>
      <c r="AQ665" s="50"/>
      <c r="AR665" s="50"/>
    </row>
    <row r="666" spans="1:44" s="69" customFormat="1" ht="30" customHeight="1" thickBot="1">
      <c r="A666" s="429"/>
      <c r="B666" s="60"/>
      <c r="C666" s="430" t="s">
        <v>58</v>
      </c>
      <c r="D666" s="60"/>
      <c r="E666" s="61"/>
      <c r="F666" s="62" t="s">
        <v>54</v>
      </c>
      <c r="G666" s="431"/>
      <c r="H666" s="431"/>
      <c r="I666" s="62" t="s">
        <v>54</v>
      </c>
      <c r="J666" s="62" t="s">
        <v>54</v>
      </c>
      <c r="K666" s="62" t="s">
        <v>54</v>
      </c>
      <c r="L666" s="63">
        <f>SUM(L665:L665)</f>
        <v>0</v>
      </c>
      <c r="M666" s="63">
        <f>SUM(M665:M665)</f>
        <v>0</v>
      </c>
      <c r="N666" s="63">
        <f>SUM(N665:N665)</f>
        <v>0</v>
      </c>
      <c r="O666" s="63">
        <f>SUM(O665:O665)</f>
        <v>0</v>
      </c>
      <c r="P666" s="62" t="s">
        <v>54</v>
      </c>
      <c r="Q666" s="62" t="s">
        <v>54</v>
      </c>
      <c r="R666" s="62" t="s">
        <v>54</v>
      </c>
      <c r="S666" s="471"/>
      <c r="T666" s="441"/>
      <c r="U666" s="60"/>
      <c r="V666" s="433">
        <f t="shared" ref="V666" si="718">$AB$15-((N666*24))</f>
        <v>744</v>
      </c>
      <c r="W666" s="552">
        <v>315</v>
      </c>
      <c r="X666" s="100"/>
      <c r="Y666" s="435">
        <f t="shared" ref="Y666" si="719">W666</f>
        <v>315</v>
      </c>
      <c r="Z666" s="433">
        <f t="shared" ref="Z666" si="720">(Y666*(V666-L666*24))/V666</f>
        <v>315</v>
      </c>
      <c r="AA666" s="436">
        <f t="shared" ref="AA666" si="721">(Z666/Y666)*100</f>
        <v>100</v>
      </c>
      <c r="AB666" s="59"/>
    </row>
    <row r="667" spans="1:44" s="51" customFormat="1" ht="30" customHeight="1" thickBot="1">
      <c r="A667" s="101">
        <v>22</v>
      </c>
      <c r="B667" s="102" t="s">
        <v>528</v>
      </c>
      <c r="C667" s="261" t="s">
        <v>529</v>
      </c>
      <c r="D667" s="326">
        <v>315</v>
      </c>
      <c r="E667" s="61" t="s">
        <v>53</v>
      </c>
      <c r="F667" s="38" t="s">
        <v>54</v>
      </c>
      <c r="G667" s="427">
        <v>42217.456944444442</v>
      </c>
      <c r="H667" s="427">
        <v>42217.796527777777</v>
      </c>
      <c r="I667" s="263"/>
      <c r="J667" s="263"/>
      <c r="K667" s="263"/>
      <c r="L667" s="84">
        <f>IF(RIGHT(S667)="T",(+H667-G667),0)</f>
        <v>0.33958333333430346</v>
      </c>
      <c r="M667" s="84">
        <f>IF(RIGHT(S667)="U",(+H667-G667),0)</f>
        <v>0</v>
      </c>
      <c r="N667" s="84">
        <f>IF(RIGHT(S667)="C",(+H667-G667),0)</f>
        <v>0</v>
      </c>
      <c r="O667" s="84">
        <f>IF(RIGHT(S667)="D",(+H667-G667),0)</f>
        <v>0</v>
      </c>
      <c r="P667" s="44"/>
      <c r="Q667" s="44"/>
      <c r="R667" s="44"/>
      <c r="S667" s="421" t="s">
        <v>104</v>
      </c>
      <c r="T667" s="805" t="s">
        <v>979</v>
      </c>
      <c r="U667" s="44"/>
      <c r="V667" s="109"/>
      <c r="W667" s="939"/>
      <c r="X667" s="911"/>
      <c r="Y667" s="111"/>
      <c r="Z667" s="109"/>
      <c r="AA667" s="112"/>
      <c r="AB667" s="186"/>
      <c r="AC667" s="186"/>
      <c r="AD667" s="186"/>
      <c r="AE667" s="186"/>
      <c r="AF667" s="50"/>
      <c r="AG667" s="50"/>
      <c r="AH667" s="50"/>
      <c r="AI667" s="50"/>
      <c r="AJ667" s="50"/>
      <c r="AK667" s="50"/>
      <c r="AL667" s="50"/>
      <c r="AM667" s="50"/>
      <c r="AN667" s="50"/>
      <c r="AO667" s="50"/>
      <c r="AP667" s="50"/>
      <c r="AQ667" s="50"/>
      <c r="AR667" s="50"/>
    </row>
    <row r="668" spans="1:44" s="51" customFormat="1" ht="30" customHeight="1" thickBot="1">
      <c r="A668" s="429"/>
      <c r="B668" s="60"/>
      <c r="C668" s="430" t="s">
        <v>58</v>
      </c>
      <c r="D668" s="60"/>
      <c r="E668" s="61"/>
      <c r="F668" s="62" t="s">
        <v>54</v>
      </c>
      <c r="G668" s="431"/>
      <c r="H668" s="431"/>
      <c r="I668" s="62" t="s">
        <v>54</v>
      </c>
      <c r="J668" s="62" t="s">
        <v>54</v>
      </c>
      <c r="K668" s="62" t="s">
        <v>54</v>
      </c>
      <c r="L668" s="63">
        <f>SUM(L667:L667)</f>
        <v>0.33958333333430346</v>
      </c>
      <c r="M668" s="63">
        <f>SUM(M667:M667)</f>
        <v>0</v>
      </c>
      <c r="N668" s="63">
        <f>SUM(N667:N667)</f>
        <v>0</v>
      </c>
      <c r="O668" s="63">
        <f>SUM(O667:O667)</f>
        <v>0</v>
      </c>
      <c r="P668" s="62" t="s">
        <v>54</v>
      </c>
      <c r="Q668" s="62" t="s">
        <v>54</v>
      </c>
      <c r="R668" s="62" t="s">
        <v>54</v>
      </c>
      <c r="S668" s="471"/>
      <c r="T668" s="441"/>
      <c r="U668" s="60"/>
      <c r="V668" s="64">
        <f t="shared" ref="V668" si="722">$AB$15-((N668*24))</f>
        <v>744</v>
      </c>
      <c r="W668" s="326">
        <v>315</v>
      </c>
      <c r="X668" s="66"/>
      <c r="Y668" s="67">
        <f t="shared" ref="Y668" si="723">W668</f>
        <v>315</v>
      </c>
      <c r="Z668" s="64">
        <f t="shared" ref="Z668" si="724">(Y668*(V668-L668*24))/V668</f>
        <v>311.54939516128047</v>
      </c>
      <c r="AA668" s="68">
        <f t="shared" ref="AA668" si="725">(Z668/Y668)*100</f>
        <v>98.904569892469993</v>
      </c>
      <c r="AB668" s="186"/>
      <c r="AC668" s="186"/>
      <c r="AD668" s="186"/>
      <c r="AE668" s="186"/>
      <c r="AF668" s="50"/>
      <c r="AG668" s="50"/>
      <c r="AH668" s="50"/>
      <c r="AI668" s="50"/>
      <c r="AJ668" s="50"/>
      <c r="AK668" s="50"/>
      <c r="AL668" s="50"/>
      <c r="AM668" s="50"/>
      <c r="AN668" s="50"/>
      <c r="AO668" s="50"/>
      <c r="AP668" s="50"/>
      <c r="AQ668" s="50"/>
      <c r="AR668" s="50"/>
    </row>
    <row r="669" spans="1:44" s="51" customFormat="1" ht="30" customHeight="1" thickBot="1">
      <c r="A669" s="101">
        <v>23</v>
      </c>
      <c r="B669" s="102" t="s">
        <v>530</v>
      </c>
      <c r="C669" s="261" t="s">
        <v>531</v>
      </c>
      <c r="D669" s="326">
        <v>500</v>
      </c>
      <c r="E669" s="70" t="s">
        <v>53</v>
      </c>
      <c r="F669" s="105" t="s">
        <v>54</v>
      </c>
      <c r="G669" s="393"/>
      <c r="H669" s="393"/>
      <c r="I669" s="262"/>
      <c r="J669" s="262"/>
      <c r="K669" s="262"/>
      <c r="L669" s="107"/>
      <c r="M669" s="275"/>
      <c r="N669" s="275"/>
      <c r="O669" s="107"/>
      <c r="P669" s="107"/>
      <c r="Q669" s="107"/>
      <c r="R669" s="107"/>
      <c r="S669" s="107"/>
      <c r="T669" s="402"/>
      <c r="U669" s="107"/>
      <c r="V669" s="64">
        <f t="shared" si="714"/>
        <v>744</v>
      </c>
      <c r="W669" s="326">
        <v>500</v>
      </c>
      <c r="X669" s="66"/>
      <c r="Y669" s="67">
        <f t="shared" si="662"/>
        <v>500</v>
      </c>
      <c r="Z669" s="64">
        <f t="shared" si="716"/>
        <v>500</v>
      </c>
      <c r="AA669" s="68">
        <f t="shared" si="681"/>
        <v>100</v>
      </c>
      <c r="AB669" s="186"/>
      <c r="AC669" s="186"/>
      <c r="AD669" s="186"/>
      <c r="AE669" s="186"/>
      <c r="AF669" s="50"/>
      <c r="AG669" s="50"/>
      <c r="AH669" s="50"/>
      <c r="AI669" s="50"/>
      <c r="AJ669" s="50"/>
      <c r="AK669" s="50"/>
      <c r="AL669" s="50"/>
      <c r="AM669" s="50"/>
      <c r="AN669" s="50"/>
      <c r="AO669" s="50"/>
      <c r="AP669" s="50"/>
      <c r="AQ669" s="50"/>
      <c r="AR669" s="50"/>
    </row>
    <row r="670" spans="1:44" s="51" customFormat="1" ht="30" customHeight="1" thickBot="1">
      <c r="A670" s="101">
        <v>24</v>
      </c>
      <c r="B670" s="102" t="s">
        <v>532</v>
      </c>
      <c r="C670" s="261" t="s">
        <v>533</v>
      </c>
      <c r="D670" s="326">
        <v>500</v>
      </c>
      <c r="E670" s="61" t="s">
        <v>53</v>
      </c>
      <c r="F670" s="105" t="s">
        <v>54</v>
      </c>
      <c r="G670" s="393"/>
      <c r="H670" s="393"/>
      <c r="I670" s="262"/>
      <c r="J670" s="262"/>
      <c r="K670" s="262"/>
      <c r="L670" s="107"/>
      <c r="M670" s="275"/>
      <c r="N670" s="275"/>
      <c r="O670" s="107"/>
      <c r="P670" s="107"/>
      <c r="Q670" s="107"/>
      <c r="R670" s="107"/>
      <c r="S670" s="107"/>
      <c r="T670" s="402"/>
      <c r="U670" s="107"/>
      <c r="V670" s="64">
        <f t="shared" si="714"/>
        <v>744</v>
      </c>
      <c r="W670" s="326">
        <v>500</v>
      </c>
      <c r="X670" s="66"/>
      <c r="Y670" s="67">
        <f t="shared" si="662"/>
        <v>500</v>
      </c>
      <c r="Z670" s="64">
        <f t="shared" si="716"/>
        <v>500</v>
      </c>
      <c r="AA670" s="68">
        <f t="shared" si="681"/>
        <v>100</v>
      </c>
      <c r="AB670" s="186"/>
      <c r="AC670" s="186"/>
      <c r="AD670" s="186"/>
      <c r="AE670" s="186"/>
      <c r="AF670" s="50"/>
      <c r="AG670" s="50"/>
      <c r="AH670" s="50"/>
      <c r="AI670" s="50"/>
      <c r="AJ670" s="50"/>
      <c r="AK670" s="50"/>
      <c r="AL670" s="50"/>
      <c r="AM670" s="50"/>
      <c r="AN670" s="50"/>
      <c r="AO670" s="50"/>
      <c r="AP670" s="50"/>
      <c r="AQ670" s="50"/>
      <c r="AR670" s="50"/>
    </row>
    <row r="671" spans="1:44" s="51" customFormat="1" ht="30" customHeight="1" thickBot="1">
      <c r="A671" s="101">
        <v>25</v>
      </c>
      <c r="B671" s="102" t="s">
        <v>534</v>
      </c>
      <c r="C671" s="261" t="s">
        <v>535</v>
      </c>
      <c r="D671" s="326">
        <v>315</v>
      </c>
      <c r="E671" s="70" t="s">
        <v>53</v>
      </c>
      <c r="F671" s="105" t="s">
        <v>54</v>
      </c>
      <c r="G671" s="393"/>
      <c r="H671" s="393"/>
      <c r="I671" s="262"/>
      <c r="J671" s="262"/>
      <c r="K671" s="262"/>
      <c r="L671" s="107"/>
      <c r="M671" s="275"/>
      <c r="N671" s="275"/>
      <c r="O671" s="107"/>
      <c r="P671" s="107"/>
      <c r="Q671" s="107"/>
      <c r="R671" s="107"/>
      <c r="S671" s="107"/>
      <c r="T671" s="402"/>
      <c r="U671" s="107"/>
      <c r="V671" s="64">
        <f t="shared" si="714"/>
        <v>744</v>
      </c>
      <c r="W671" s="326">
        <v>315</v>
      </c>
      <c r="X671" s="66"/>
      <c r="Y671" s="67">
        <f t="shared" si="662"/>
        <v>315</v>
      </c>
      <c r="Z671" s="64">
        <f t="shared" si="716"/>
        <v>315</v>
      </c>
      <c r="AA671" s="68">
        <f t="shared" si="681"/>
        <v>100</v>
      </c>
      <c r="AB671" s="186"/>
      <c r="AC671" s="186"/>
      <c r="AD671" s="186"/>
      <c r="AE671" s="186"/>
      <c r="AF671" s="50"/>
      <c r="AG671" s="50"/>
      <c r="AH671" s="50"/>
      <c r="AI671" s="50"/>
      <c r="AJ671" s="50"/>
      <c r="AK671" s="50"/>
      <c r="AL671" s="50"/>
      <c r="AM671" s="50"/>
      <c r="AN671" s="50"/>
      <c r="AO671" s="50"/>
      <c r="AP671" s="50"/>
      <c r="AQ671" s="50"/>
      <c r="AR671" s="50"/>
    </row>
    <row r="672" spans="1:44" s="51" customFormat="1" ht="30" customHeight="1" thickBot="1">
      <c r="A672" s="101">
        <v>26</v>
      </c>
      <c r="B672" s="102" t="s">
        <v>536</v>
      </c>
      <c r="C672" s="261" t="s">
        <v>537</v>
      </c>
      <c r="D672" s="326">
        <v>315</v>
      </c>
      <c r="E672" s="61" t="s">
        <v>53</v>
      </c>
      <c r="F672" s="105" t="s">
        <v>54</v>
      </c>
      <c r="G672" s="393"/>
      <c r="H672" s="393"/>
      <c r="I672" s="262"/>
      <c r="J672" s="262"/>
      <c r="K672" s="262"/>
      <c r="L672" s="107"/>
      <c r="M672" s="275"/>
      <c r="N672" s="275"/>
      <c r="O672" s="107"/>
      <c r="P672" s="107"/>
      <c r="Q672" s="107"/>
      <c r="R672" s="107"/>
      <c r="S672" s="107"/>
      <c r="T672" s="402"/>
      <c r="U672" s="107"/>
      <c r="V672" s="64">
        <f t="shared" si="714"/>
        <v>744</v>
      </c>
      <c r="W672" s="326">
        <v>315</v>
      </c>
      <c r="X672" s="66"/>
      <c r="Y672" s="67">
        <f t="shared" si="662"/>
        <v>315</v>
      </c>
      <c r="Z672" s="64">
        <f t="shared" si="716"/>
        <v>315</v>
      </c>
      <c r="AA672" s="68">
        <f t="shared" si="681"/>
        <v>100</v>
      </c>
      <c r="AB672" s="186"/>
      <c r="AC672" s="186"/>
      <c r="AD672" s="186"/>
      <c r="AE672" s="186"/>
      <c r="AF672" s="50"/>
      <c r="AG672" s="50"/>
      <c r="AH672" s="50"/>
      <c r="AI672" s="50"/>
      <c r="AJ672" s="50"/>
      <c r="AK672" s="50"/>
      <c r="AL672" s="50"/>
      <c r="AM672" s="50"/>
      <c r="AN672" s="50"/>
      <c r="AO672" s="50"/>
      <c r="AP672" s="50"/>
      <c r="AQ672" s="50"/>
      <c r="AR672" s="50"/>
    </row>
    <row r="673" spans="1:44" s="51" customFormat="1" ht="30" customHeight="1" thickBot="1">
      <c r="A673" s="101">
        <v>27</v>
      </c>
      <c r="B673" s="102" t="s">
        <v>538</v>
      </c>
      <c r="C673" s="261" t="s">
        <v>539</v>
      </c>
      <c r="D673" s="326">
        <v>315</v>
      </c>
      <c r="E673" s="70" t="s">
        <v>53</v>
      </c>
      <c r="F673" s="105" t="s">
        <v>54</v>
      </c>
      <c r="G673" s="393"/>
      <c r="H673" s="393"/>
      <c r="I673" s="262"/>
      <c r="J673" s="262"/>
      <c r="K673" s="262"/>
      <c r="L673" s="107"/>
      <c r="M673" s="275"/>
      <c r="N673" s="107"/>
      <c r="O673" s="107"/>
      <c r="P673" s="107"/>
      <c r="Q673" s="107"/>
      <c r="R673" s="107"/>
      <c r="S673" s="107"/>
      <c r="T673" s="402"/>
      <c r="U673" s="107"/>
      <c r="V673" s="64">
        <f t="shared" si="714"/>
        <v>744</v>
      </c>
      <c r="W673" s="326">
        <v>315</v>
      </c>
      <c r="X673" s="66"/>
      <c r="Y673" s="67">
        <f t="shared" si="662"/>
        <v>315</v>
      </c>
      <c r="Z673" s="64">
        <f t="shared" si="716"/>
        <v>315</v>
      </c>
      <c r="AA673" s="68">
        <f t="shared" si="681"/>
        <v>100</v>
      </c>
      <c r="AB673" s="186"/>
      <c r="AC673" s="186"/>
      <c r="AD673" s="186"/>
      <c r="AE673" s="186"/>
      <c r="AF673" s="50"/>
      <c r="AG673" s="50"/>
      <c r="AH673" s="50"/>
      <c r="AI673" s="50"/>
      <c r="AJ673" s="50"/>
      <c r="AK673" s="50"/>
      <c r="AL673" s="50"/>
      <c r="AM673" s="50"/>
      <c r="AN673" s="50"/>
      <c r="AO673" s="50"/>
      <c r="AP673" s="50"/>
      <c r="AQ673" s="50"/>
      <c r="AR673" s="50"/>
    </row>
    <row r="674" spans="1:44" s="51" customFormat="1" ht="30" customHeight="1">
      <c r="A674" s="622">
        <v>28</v>
      </c>
      <c r="B674" s="571" t="s">
        <v>540</v>
      </c>
      <c r="C674" s="587" t="s">
        <v>541</v>
      </c>
      <c r="D674" s="327">
        <v>315</v>
      </c>
      <c r="E674" s="581" t="s">
        <v>53</v>
      </c>
      <c r="F674" s="38" t="s">
        <v>54</v>
      </c>
      <c r="G674" s="178"/>
      <c r="H674" s="178"/>
      <c r="I674" s="263"/>
      <c r="J674" s="263"/>
      <c r="K674" s="263"/>
      <c r="L674" s="341">
        <f>IF(RIGHT(S674)="T",(+H674-G674),0)</f>
        <v>0</v>
      </c>
      <c r="M674" s="341">
        <f>IF(RIGHT(S674)="U",(+H674-G674),0)</f>
        <v>0</v>
      </c>
      <c r="N674" s="341">
        <f>IF(RIGHT(S674)="C",(+H674-G674),0)</f>
        <v>0</v>
      </c>
      <c r="O674" s="341">
        <f>IF(RIGHT(S674)="D",(+H674-G674),0)</f>
        <v>0</v>
      </c>
      <c r="P674" s="44"/>
      <c r="Q674" s="44"/>
      <c r="R674" s="44"/>
      <c r="S674" s="179"/>
      <c r="T674" s="403"/>
      <c r="U674" s="44"/>
      <c r="V674" s="109"/>
      <c r="W674" s="327"/>
      <c r="X674" s="567"/>
      <c r="Y674" s="111"/>
      <c r="Z674" s="109"/>
      <c r="AA674" s="112"/>
      <c r="AB674" s="186"/>
      <c r="AC674" s="186"/>
      <c r="AD674" s="186"/>
      <c r="AE674" s="186"/>
      <c r="AF674" s="50"/>
      <c r="AG674" s="50"/>
      <c r="AH674" s="50"/>
      <c r="AI674" s="50"/>
      <c r="AJ674" s="50"/>
      <c r="AK674" s="50"/>
      <c r="AL674" s="50"/>
      <c r="AM674" s="50"/>
      <c r="AN674" s="50"/>
      <c r="AO674" s="50"/>
      <c r="AP674" s="50"/>
      <c r="AQ674" s="50"/>
      <c r="AR674" s="50"/>
    </row>
    <row r="675" spans="1:44" s="69" customFormat="1" ht="30" customHeight="1" thickBot="1">
      <c r="A675" s="429"/>
      <c r="B675" s="60"/>
      <c r="C675" s="430" t="s">
        <v>58</v>
      </c>
      <c r="D675" s="60"/>
      <c r="E675" s="61"/>
      <c r="F675" s="62" t="s">
        <v>54</v>
      </c>
      <c r="G675" s="431"/>
      <c r="H675" s="431"/>
      <c r="I675" s="62" t="s">
        <v>54</v>
      </c>
      <c r="J675" s="62" t="s">
        <v>54</v>
      </c>
      <c r="K675" s="62" t="s">
        <v>54</v>
      </c>
      <c r="L675" s="63">
        <f>SUM(L674:L674)</f>
        <v>0</v>
      </c>
      <c r="M675" s="63">
        <f t="shared" ref="M675:O677" si="726">SUM(M674:M674)</f>
        <v>0</v>
      </c>
      <c r="N675" s="63">
        <f t="shared" si="726"/>
        <v>0</v>
      </c>
      <c r="O675" s="63">
        <f t="shared" si="726"/>
        <v>0</v>
      </c>
      <c r="P675" s="62" t="s">
        <v>54</v>
      </c>
      <c r="Q675" s="62" t="s">
        <v>54</v>
      </c>
      <c r="R675" s="62" t="s">
        <v>54</v>
      </c>
      <c r="S675" s="471"/>
      <c r="T675" s="441"/>
      <c r="U675" s="60"/>
      <c r="V675" s="433">
        <f t="shared" ref="V675" si="727">$AB$15-((N675*24))</f>
        <v>744</v>
      </c>
      <c r="W675" s="552">
        <v>315</v>
      </c>
      <c r="X675" s="100"/>
      <c r="Y675" s="435">
        <f t="shared" ref="Y675" si="728">W675</f>
        <v>315</v>
      </c>
      <c r="Z675" s="433">
        <f t="shared" ref="Z675" si="729">(Y675*(V675-L675*24))/V675</f>
        <v>315</v>
      </c>
      <c r="AA675" s="436">
        <f t="shared" ref="AA675" si="730">(Z675/Y675)*100</f>
        <v>100</v>
      </c>
      <c r="AB675" s="59"/>
    </row>
    <row r="676" spans="1:44" s="51" customFormat="1" ht="30" customHeight="1">
      <c r="A676" s="573">
        <v>29</v>
      </c>
      <c r="B676" s="571" t="s">
        <v>542</v>
      </c>
      <c r="C676" s="587" t="s">
        <v>543</v>
      </c>
      <c r="D676" s="327">
        <v>315</v>
      </c>
      <c r="E676" s="578" t="s">
        <v>53</v>
      </c>
      <c r="F676" s="38" t="s">
        <v>54</v>
      </c>
      <c r="G676" s="53"/>
      <c r="H676" s="53"/>
      <c r="I676" s="263"/>
      <c r="J676" s="263"/>
      <c r="K676" s="263"/>
      <c r="L676" s="341">
        <f>IF(RIGHT(S676)="T",(+H676-G676),0)</f>
        <v>0</v>
      </c>
      <c r="M676" s="341">
        <f>IF(RIGHT(S676)="U",(+H676-G676),0)</f>
        <v>0</v>
      </c>
      <c r="N676" s="341">
        <f>IF(RIGHT(S676)="C",(+H676-G676),0)</f>
        <v>0</v>
      </c>
      <c r="O676" s="341">
        <f>IF(RIGHT(S676)="D",(+H676-G676),0)</f>
        <v>0</v>
      </c>
      <c r="P676" s="44"/>
      <c r="Q676" s="44"/>
      <c r="R676" s="44"/>
      <c r="S676" s="54"/>
      <c r="T676" s="398"/>
      <c r="U676" s="44"/>
      <c r="V676" s="109"/>
      <c r="W676" s="327"/>
      <c r="X676" s="567"/>
      <c r="Y676" s="111"/>
      <c r="Z676" s="109"/>
      <c r="AA676" s="112"/>
      <c r="AB676" s="186"/>
      <c r="AC676" s="186"/>
      <c r="AD676" s="186"/>
      <c r="AE676" s="186"/>
      <c r="AF676" s="50"/>
      <c r="AG676" s="50"/>
      <c r="AH676" s="50"/>
      <c r="AI676" s="50"/>
      <c r="AJ676" s="50"/>
      <c r="AK676" s="50"/>
      <c r="AL676" s="50"/>
      <c r="AM676" s="50"/>
      <c r="AN676" s="50"/>
      <c r="AO676" s="50"/>
      <c r="AP676" s="50"/>
      <c r="AQ676" s="50"/>
      <c r="AR676" s="50"/>
    </row>
    <row r="677" spans="1:44" s="69" customFormat="1" ht="30" customHeight="1" thickBot="1">
      <c r="A677" s="474"/>
      <c r="B677" s="175"/>
      <c r="C677" s="475" t="s">
        <v>58</v>
      </c>
      <c r="D677" s="175"/>
      <c r="E677" s="583"/>
      <c r="F677" s="176" t="s">
        <v>54</v>
      </c>
      <c r="G677" s="476"/>
      <c r="H677" s="476"/>
      <c r="I677" s="176" t="s">
        <v>54</v>
      </c>
      <c r="J677" s="176" t="s">
        <v>54</v>
      </c>
      <c r="K677" s="176" t="s">
        <v>54</v>
      </c>
      <c r="L677" s="177">
        <f>SUM(L676:L676)</f>
        <v>0</v>
      </c>
      <c r="M677" s="177">
        <f t="shared" si="726"/>
        <v>0</v>
      </c>
      <c r="N677" s="177">
        <f t="shared" si="726"/>
        <v>0</v>
      </c>
      <c r="O677" s="177">
        <f t="shared" si="726"/>
        <v>0</v>
      </c>
      <c r="P677" s="176" t="s">
        <v>54</v>
      </c>
      <c r="Q677" s="176" t="s">
        <v>54</v>
      </c>
      <c r="R677" s="176" t="s">
        <v>54</v>
      </c>
      <c r="S677" s="477"/>
      <c r="T677" s="478"/>
      <c r="U677" s="175"/>
      <c r="V677" s="198">
        <f t="shared" ref="V677" si="731">$AB$15-((N677*24))</f>
        <v>744</v>
      </c>
      <c r="W677" s="336">
        <v>315</v>
      </c>
      <c r="X677" s="574"/>
      <c r="Y677" s="200">
        <f t="shared" ref="Y677" si="732">W677</f>
        <v>315</v>
      </c>
      <c r="Z677" s="198">
        <f t="shared" ref="Z677" si="733">(Y677*(V677-L677*24))/V677</f>
        <v>315</v>
      </c>
      <c r="AA677" s="472">
        <f t="shared" ref="AA677" si="734">(Z677/Y677)*100</f>
        <v>100</v>
      </c>
      <c r="AB677" s="59"/>
    </row>
    <row r="678" spans="1:44" s="51" customFormat="1" ht="30" customHeight="1" thickBot="1">
      <c r="A678" s="101">
        <v>30</v>
      </c>
      <c r="B678" s="102" t="s">
        <v>544</v>
      </c>
      <c r="C678" s="261" t="s">
        <v>545</v>
      </c>
      <c r="D678" s="326">
        <v>315</v>
      </c>
      <c r="E678" s="61" t="s">
        <v>53</v>
      </c>
      <c r="F678" s="105" t="s">
        <v>54</v>
      </c>
      <c r="G678" s="393"/>
      <c r="H678" s="393"/>
      <c r="I678" s="262"/>
      <c r="J678" s="262"/>
      <c r="K678" s="262"/>
      <c r="L678" s="107"/>
      <c r="M678" s="107"/>
      <c r="N678" s="107"/>
      <c r="O678" s="107"/>
      <c r="P678" s="107"/>
      <c r="Q678" s="107"/>
      <c r="R678" s="107"/>
      <c r="S678" s="107"/>
      <c r="T678" s="402"/>
      <c r="U678" s="107"/>
      <c r="V678" s="64">
        <f t="shared" si="714"/>
        <v>744</v>
      </c>
      <c r="W678" s="326">
        <v>315</v>
      </c>
      <c r="X678" s="66"/>
      <c r="Y678" s="67">
        <f t="shared" si="662"/>
        <v>315</v>
      </c>
      <c r="Z678" s="64">
        <f t="shared" si="716"/>
        <v>315</v>
      </c>
      <c r="AA678" s="68">
        <f t="shared" si="681"/>
        <v>100</v>
      </c>
      <c r="AB678" s="186"/>
      <c r="AC678" s="186"/>
      <c r="AD678" s="186"/>
      <c r="AE678" s="186"/>
      <c r="AF678" s="50"/>
      <c r="AG678" s="50"/>
      <c r="AH678" s="50"/>
      <c r="AI678" s="50"/>
      <c r="AJ678" s="50"/>
      <c r="AK678" s="50"/>
      <c r="AL678" s="50"/>
      <c r="AM678" s="50"/>
      <c r="AN678" s="50"/>
      <c r="AO678" s="50"/>
      <c r="AP678" s="50"/>
      <c r="AQ678" s="50"/>
      <c r="AR678" s="50"/>
    </row>
    <row r="679" spans="1:44" s="51" customFormat="1" ht="30" customHeight="1" thickBot="1">
      <c r="A679" s="101">
        <v>31</v>
      </c>
      <c r="B679" s="102" t="s">
        <v>546</v>
      </c>
      <c r="C679" s="261" t="s">
        <v>547</v>
      </c>
      <c r="D679" s="326">
        <v>315</v>
      </c>
      <c r="E679" s="70" t="s">
        <v>53</v>
      </c>
      <c r="F679" s="105" t="s">
        <v>54</v>
      </c>
      <c r="G679" s="393"/>
      <c r="H679" s="393"/>
      <c r="I679" s="262"/>
      <c r="J679" s="262"/>
      <c r="K679" s="262"/>
      <c r="L679" s="107"/>
      <c r="M679" s="275"/>
      <c r="N679" s="107"/>
      <c r="O679" s="107"/>
      <c r="P679" s="107"/>
      <c r="Q679" s="107"/>
      <c r="R679" s="107"/>
      <c r="S679" s="107"/>
      <c r="T679" s="402"/>
      <c r="U679" s="107"/>
      <c r="V679" s="64">
        <f t="shared" si="714"/>
        <v>744</v>
      </c>
      <c r="W679" s="326">
        <v>315</v>
      </c>
      <c r="X679" s="66"/>
      <c r="Y679" s="67">
        <f t="shared" si="662"/>
        <v>315</v>
      </c>
      <c r="Z679" s="64">
        <f t="shared" si="716"/>
        <v>315</v>
      </c>
      <c r="AA679" s="68">
        <f t="shared" si="681"/>
        <v>100</v>
      </c>
      <c r="AB679" s="186"/>
      <c r="AC679" s="186"/>
      <c r="AD679" s="186"/>
      <c r="AE679" s="186"/>
      <c r="AF679" s="50"/>
      <c r="AG679" s="50"/>
      <c r="AH679" s="50"/>
      <c r="AI679" s="50"/>
      <c r="AJ679" s="50"/>
      <c r="AK679" s="50"/>
      <c r="AL679" s="50"/>
      <c r="AM679" s="50"/>
      <c r="AN679" s="50"/>
      <c r="AO679" s="50"/>
      <c r="AP679" s="50"/>
      <c r="AQ679" s="50"/>
      <c r="AR679" s="50"/>
    </row>
    <row r="680" spans="1:44" s="51" customFormat="1" ht="30" customHeight="1" thickBot="1">
      <c r="A680" s="101">
        <v>32</v>
      </c>
      <c r="B680" s="979" t="s">
        <v>548</v>
      </c>
      <c r="C680" s="261" t="s">
        <v>549</v>
      </c>
      <c r="D680" s="326">
        <v>315</v>
      </c>
      <c r="E680" s="61" t="s">
        <v>53</v>
      </c>
      <c r="F680" s="105" t="s">
        <v>54</v>
      </c>
      <c r="G680" s="393"/>
      <c r="H680" s="393"/>
      <c r="I680" s="262"/>
      <c r="J680" s="262"/>
      <c r="K680" s="262"/>
      <c r="L680" s="107"/>
      <c r="M680" s="275"/>
      <c r="N680" s="107"/>
      <c r="O680" s="107"/>
      <c r="P680" s="107"/>
      <c r="Q680" s="107"/>
      <c r="R680" s="107"/>
      <c r="S680" s="107"/>
      <c r="T680" s="402"/>
      <c r="U680" s="107"/>
      <c r="V680" s="64">
        <f t="shared" si="714"/>
        <v>744</v>
      </c>
      <c r="W680" s="326">
        <v>315</v>
      </c>
      <c r="X680" s="66"/>
      <c r="Y680" s="67">
        <f t="shared" si="662"/>
        <v>315</v>
      </c>
      <c r="Z680" s="64">
        <f t="shared" si="716"/>
        <v>315</v>
      </c>
      <c r="AA680" s="68">
        <f t="shared" si="681"/>
        <v>100</v>
      </c>
      <c r="AB680" s="186"/>
      <c r="AC680" s="186"/>
      <c r="AD680" s="186"/>
      <c r="AE680" s="186"/>
      <c r="AF680" s="50"/>
      <c r="AG680" s="50"/>
      <c r="AH680" s="50"/>
      <c r="AI680" s="50"/>
      <c r="AJ680" s="50"/>
      <c r="AK680" s="50"/>
      <c r="AL680" s="50"/>
      <c r="AM680" s="50"/>
      <c r="AN680" s="50"/>
      <c r="AO680" s="50"/>
      <c r="AP680" s="50"/>
      <c r="AQ680" s="50"/>
      <c r="AR680" s="50"/>
    </row>
    <row r="681" spans="1:44" s="51" customFormat="1" ht="30" customHeight="1" thickBot="1">
      <c r="A681" s="101">
        <v>33</v>
      </c>
      <c r="B681" s="979" t="s">
        <v>550</v>
      </c>
      <c r="C681" s="261" t="s">
        <v>551</v>
      </c>
      <c r="D681" s="326">
        <v>315</v>
      </c>
      <c r="E681" s="70" t="s">
        <v>53</v>
      </c>
      <c r="F681" s="105" t="s">
        <v>54</v>
      </c>
      <c r="G681" s="393"/>
      <c r="H681" s="393"/>
      <c r="I681" s="262"/>
      <c r="J681" s="262"/>
      <c r="K681" s="262"/>
      <c r="L681" s="107"/>
      <c r="M681" s="275"/>
      <c r="N681" s="107"/>
      <c r="O681" s="107"/>
      <c r="P681" s="107"/>
      <c r="Q681" s="107"/>
      <c r="R681" s="107"/>
      <c r="S681" s="107"/>
      <c r="T681" s="402"/>
      <c r="U681" s="107"/>
      <c r="V681" s="64">
        <f t="shared" si="714"/>
        <v>744</v>
      </c>
      <c r="W681" s="326">
        <v>315</v>
      </c>
      <c r="X681" s="66"/>
      <c r="Y681" s="67">
        <f t="shared" si="662"/>
        <v>315</v>
      </c>
      <c r="Z681" s="64">
        <f t="shared" si="716"/>
        <v>315</v>
      </c>
      <c r="AA681" s="68">
        <f t="shared" si="681"/>
        <v>100</v>
      </c>
      <c r="AB681" s="186"/>
      <c r="AC681" s="186"/>
      <c r="AD681" s="186"/>
      <c r="AE681" s="186"/>
      <c r="AF681" s="50"/>
      <c r="AG681" s="50"/>
      <c r="AH681" s="50"/>
      <c r="AI681" s="50"/>
      <c r="AJ681" s="50"/>
      <c r="AK681" s="50"/>
      <c r="AL681" s="50"/>
      <c r="AM681" s="50"/>
      <c r="AN681" s="50"/>
      <c r="AO681" s="50"/>
      <c r="AP681" s="50"/>
      <c r="AQ681" s="50"/>
      <c r="AR681" s="50"/>
    </row>
    <row r="682" spans="1:44" s="51" customFormat="1" ht="30" customHeight="1" thickBot="1">
      <c r="A682" s="101">
        <v>34</v>
      </c>
      <c r="B682" s="102" t="s">
        <v>552</v>
      </c>
      <c r="C682" s="261" t="s">
        <v>553</v>
      </c>
      <c r="D682" s="326">
        <v>315</v>
      </c>
      <c r="E682" s="61" t="s">
        <v>53</v>
      </c>
      <c r="F682" s="105" t="s">
        <v>54</v>
      </c>
      <c r="G682" s="393"/>
      <c r="H682" s="393"/>
      <c r="I682" s="262"/>
      <c r="J682" s="262"/>
      <c r="K682" s="262"/>
      <c r="L682" s="107"/>
      <c r="M682" s="275"/>
      <c r="N682" s="107"/>
      <c r="O682" s="107"/>
      <c r="P682" s="107"/>
      <c r="Q682" s="107"/>
      <c r="R682" s="107"/>
      <c r="S682" s="107"/>
      <c r="T682" s="402"/>
      <c r="U682" s="107"/>
      <c r="V682" s="64">
        <f t="shared" si="714"/>
        <v>744</v>
      </c>
      <c r="W682" s="326">
        <v>315</v>
      </c>
      <c r="X682" s="66"/>
      <c r="Y682" s="67">
        <f t="shared" si="662"/>
        <v>315</v>
      </c>
      <c r="Z682" s="64">
        <f t="shared" si="716"/>
        <v>315</v>
      </c>
      <c r="AA682" s="68">
        <f t="shared" si="681"/>
        <v>100</v>
      </c>
      <c r="AB682" s="186"/>
      <c r="AC682" s="186"/>
      <c r="AD682" s="186"/>
      <c r="AE682" s="186"/>
      <c r="AF682" s="50"/>
      <c r="AG682" s="50"/>
      <c r="AH682" s="50"/>
      <c r="AI682" s="50"/>
      <c r="AJ682" s="50"/>
      <c r="AK682" s="50"/>
      <c r="AL682" s="50"/>
      <c r="AM682" s="50"/>
      <c r="AN682" s="50"/>
      <c r="AO682" s="50"/>
      <c r="AP682" s="50"/>
      <c r="AQ682" s="50"/>
      <c r="AR682" s="50"/>
    </row>
    <row r="683" spans="1:44" s="51" customFormat="1" ht="30" customHeight="1" thickBot="1">
      <c r="A683" s="101">
        <v>35</v>
      </c>
      <c r="B683" s="102" t="s">
        <v>554</v>
      </c>
      <c r="C683" s="261" t="s">
        <v>555</v>
      </c>
      <c r="D683" s="326">
        <v>500</v>
      </c>
      <c r="E683" s="70" t="s">
        <v>53</v>
      </c>
      <c r="F683" s="105" t="s">
        <v>54</v>
      </c>
      <c r="G683" s="393"/>
      <c r="H683" s="393"/>
      <c r="I683" s="262"/>
      <c r="J683" s="262"/>
      <c r="K683" s="262"/>
      <c r="L683" s="107"/>
      <c r="M683" s="275"/>
      <c r="N683" s="275"/>
      <c r="O683" s="107"/>
      <c r="P683" s="107"/>
      <c r="Q683" s="107"/>
      <c r="R683" s="107"/>
      <c r="S683" s="107"/>
      <c r="T683" s="402"/>
      <c r="U683" s="107"/>
      <c r="V683" s="64">
        <f t="shared" si="714"/>
        <v>744</v>
      </c>
      <c r="W683" s="326">
        <v>500</v>
      </c>
      <c r="X683" s="66"/>
      <c r="Y683" s="67">
        <f t="shared" si="662"/>
        <v>500</v>
      </c>
      <c r="Z683" s="64">
        <f t="shared" si="716"/>
        <v>500</v>
      </c>
      <c r="AA683" s="68">
        <f t="shared" si="681"/>
        <v>100</v>
      </c>
      <c r="AB683" s="186"/>
      <c r="AC683" s="186"/>
      <c r="AD683" s="186"/>
      <c r="AE683" s="186"/>
      <c r="AF683" s="50"/>
      <c r="AG683" s="50"/>
      <c r="AH683" s="50"/>
      <c r="AI683" s="50"/>
      <c r="AJ683" s="50"/>
      <c r="AK683" s="50"/>
      <c r="AL683" s="50"/>
      <c r="AM683" s="50"/>
      <c r="AN683" s="50"/>
      <c r="AO683" s="50"/>
      <c r="AP683" s="50"/>
      <c r="AQ683" s="50"/>
      <c r="AR683" s="50"/>
    </row>
    <row r="684" spans="1:44" s="51" customFormat="1" ht="30" customHeight="1" thickBot="1">
      <c r="A684" s="101">
        <v>36</v>
      </c>
      <c r="B684" s="102" t="s">
        <v>556</v>
      </c>
      <c r="C684" s="261" t="s">
        <v>557</v>
      </c>
      <c r="D684" s="326">
        <v>315</v>
      </c>
      <c r="E684" s="566" t="s">
        <v>53</v>
      </c>
      <c r="F684" s="105" t="s">
        <v>54</v>
      </c>
      <c r="G684" s="427">
        <v>42241.452777777777</v>
      </c>
      <c r="H684" s="427">
        <v>42241.465277777781</v>
      </c>
      <c r="I684" s="344"/>
      <c r="J684" s="344"/>
      <c r="K684" s="344"/>
      <c r="L684" s="41">
        <f>IF(RIGHT(S684)="T",(+H684-G684),0)</f>
        <v>1.2500000004365575E-2</v>
      </c>
      <c r="M684" s="41">
        <f>IF(RIGHT(S684)="U",(+H684-G684),0)</f>
        <v>0</v>
      </c>
      <c r="N684" s="41">
        <f>IF(RIGHT(S684)="C",(+H684-G684),0)</f>
        <v>0</v>
      </c>
      <c r="O684" s="41">
        <f>IF(RIGHT(S684)="D",(+H684-G684),0)</f>
        <v>0</v>
      </c>
      <c r="P684" s="230"/>
      <c r="Q684" s="230"/>
      <c r="R684" s="230"/>
      <c r="S684" s="421" t="s">
        <v>822</v>
      </c>
      <c r="T684" s="805" t="s">
        <v>879</v>
      </c>
      <c r="U684" s="230"/>
      <c r="V684" s="231"/>
      <c r="W684" s="896"/>
      <c r="X684" s="892"/>
      <c r="Y684" s="234"/>
      <c r="Z684" s="231"/>
      <c r="AA684" s="359"/>
      <c r="AB684" s="186"/>
      <c r="AC684" s="186"/>
      <c r="AD684" s="186"/>
      <c r="AE684" s="186"/>
      <c r="AF684" s="50"/>
      <c r="AG684" s="50"/>
      <c r="AH684" s="50"/>
      <c r="AI684" s="50"/>
      <c r="AJ684" s="50"/>
      <c r="AK684" s="50"/>
      <c r="AL684" s="50"/>
      <c r="AM684" s="50"/>
      <c r="AN684" s="50"/>
      <c r="AO684" s="50"/>
      <c r="AP684" s="50"/>
      <c r="AQ684" s="50"/>
      <c r="AR684" s="50"/>
    </row>
    <row r="685" spans="1:44" s="51" customFormat="1" ht="30" customHeight="1" thickBot="1">
      <c r="A685" s="474"/>
      <c r="B685" s="175"/>
      <c r="C685" s="475" t="s">
        <v>58</v>
      </c>
      <c r="D685" s="175"/>
      <c r="E685" s="739"/>
      <c r="F685" s="176" t="s">
        <v>54</v>
      </c>
      <c r="G685" s="431"/>
      <c r="H685" s="431"/>
      <c r="I685" s="176" t="s">
        <v>54</v>
      </c>
      <c r="J685" s="176" t="s">
        <v>54</v>
      </c>
      <c r="K685" s="176" t="s">
        <v>54</v>
      </c>
      <c r="L685" s="177">
        <f>SUM(L684:L684)</f>
        <v>1.2500000004365575E-2</v>
      </c>
      <c r="M685" s="177">
        <f t="shared" ref="M685:O685" si="735">SUM(M684:M684)</f>
        <v>0</v>
      </c>
      <c r="N685" s="177">
        <f t="shared" si="735"/>
        <v>0</v>
      </c>
      <c r="O685" s="177">
        <f t="shared" si="735"/>
        <v>0</v>
      </c>
      <c r="P685" s="176" t="s">
        <v>54</v>
      </c>
      <c r="Q685" s="176" t="s">
        <v>54</v>
      </c>
      <c r="R685" s="176" t="s">
        <v>54</v>
      </c>
      <c r="S685" s="477"/>
      <c r="T685" s="478"/>
      <c r="U685" s="175"/>
      <c r="V685" s="198">
        <f t="shared" ref="V685" si="736">$AB$15-((N685*24))</f>
        <v>744</v>
      </c>
      <c r="W685" s="738">
        <v>315</v>
      </c>
      <c r="X685" s="718"/>
      <c r="Y685" s="200">
        <f t="shared" ref="Y685" si="737">W685</f>
        <v>315</v>
      </c>
      <c r="Z685" s="198">
        <f t="shared" ref="Z685" si="738">(Y685*(V685-L685*24))/V685</f>
        <v>314.87298387092341</v>
      </c>
      <c r="AA685" s="472">
        <f t="shared" ref="AA685" si="739">(Z685/Y685)*100</f>
        <v>99.959677419340764</v>
      </c>
      <c r="AB685" s="186"/>
      <c r="AC685" s="186"/>
      <c r="AD685" s="186"/>
      <c r="AE685" s="186"/>
      <c r="AF685" s="50"/>
      <c r="AG685" s="50"/>
      <c r="AH685" s="50"/>
      <c r="AI685" s="50"/>
      <c r="AJ685" s="50"/>
      <c r="AK685" s="50"/>
      <c r="AL685" s="50"/>
      <c r="AM685" s="50"/>
      <c r="AN685" s="50"/>
      <c r="AO685" s="50"/>
      <c r="AP685" s="50"/>
      <c r="AQ685" s="50"/>
      <c r="AR685" s="50"/>
    </row>
    <row r="686" spans="1:44" s="51" customFormat="1" ht="30" customHeight="1" thickBot="1">
      <c r="A686" s="101">
        <v>37</v>
      </c>
      <c r="B686" s="102" t="s">
        <v>558</v>
      </c>
      <c r="C686" s="261" t="s">
        <v>559</v>
      </c>
      <c r="D686" s="326">
        <v>315</v>
      </c>
      <c r="E686" s="70" t="s">
        <v>53</v>
      </c>
      <c r="F686" s="105" t="s">
        <v>54</v>
      </c>
      <c r="G686" s="427">
        <v>42241.44027777778</v>
      </c>
      <c r="H686" s="427">
        <v>42241.840277777781</v>
      </c>
      <c r="I686" s="344"/>
      <c r="J686" s="344"/>
      <c r="K686" s="344"/>
      <c r="L686" s="41">
        <f>IF(RIGHT(S686)="T",(+H686-G686),0)</f>
        <v>0.40000000000145519</v>
      </c>
      <c r="M686" s="41">
        <f>IF(RIGHT(S686)="U",(+H686-G686),0)</f>
        <v>0</v>
      </c>
      <c r="N686" s="41">
        <f>IF(RIGHT(S686)="C",(+H686-G686),0)</f>
        <v>0</v>
      </c>
      <c r="O686" s="41">
        <f>IF(RIGHT(S686)="D",(+H686-G686),0)</f>
        <v>0</v>
      </c>
      <c r="P686" s="230"/>
      <c r="Q686" s="230"/>
      <c r="R686" s="230"/>
      <c r="S686" s="421" t="s">
        <v>104</v>
      </c>
      <c r="T686" s="805" t="s">
        <v>978</v>
      </c>
      <c r="U686" s="107"/>
      <c r="V686" s="64"/>
      <c r="W686" s="326"/>
      <c r="X686" s="66"/>
      <c r="Y686" s="67"/>
      <c r="Z686" s="64"/>
      <c r="AA686" s="68"/>
      <c r="AB686" s="186"/>
      <c r="AC686" s="186"/>
      <c r="AD686" s="186"/>
      <c r="AE686" s="186"/>
      <c r="AF686" s="50"/>
      <c r="AG686" s="50"/>
      <c r="AH686" s="50"/>
      <c r="AI686" s="50"/>
      <c r="AJ686" s="50"/>
      <c r="AK686" s="50"/>
      <c r="AL686" s="50"/>
      <c r="AM686" s="50"/>
      <c r="AN686" s="50"/>
      <c r="AO686" s="50"/>
      <c r="AP686" s="50"/>
      <c r="AQ686" s="50"/>
      <c r="AR686" s="50"/>
    </row>
    <row r="687" spans="1:44" s="51" customFormat="1" ht="30" customHeight="1" thickBot="1">
      <c r="A687" s="474"/>
      <c r="B687" s="175"/>
      <c r="C687" s="475" t="s">
        <v>58</v>
      </c>
      <c r="D687" s="175"/>
      <c r="E687" s="930"/>
      <c r="F687" s="176" t="s">
        <v>54</v>
      </c>
      <c r="G687" s="431"/>
      <c r="H687" s="431"/>
      <c r="I687" s="176" t="s">
        <v>54</v>
      </c>
      <c r="J687" s="176" t="s">
        <v>54</v>
      </c>
      <c r="K687" s="176" t="s">
        <v>54</v>
      </c>
      <c r="L687" s="177">
        <f>SUM(L686:L686)</f>
        <v>0.40000000000145519</v>
      </c>
      <c r="M687" s="177">
        <f t="shared" ref="M687:O689" si="740">SUM(M686:M686)</f>
        <v>0</v>
      </c>
      <c r="N687" s="177">
        <f t="shared" si="740"/>
        <v>0</v>
      </c>
      <c r="O687" s="177">
        <f t="shared" si="740"/>
        <v>0</v>
      </c>
      <c r="P687" s="176" t="s">
        <v>54</v>
      </c>
      <c r="Q687" s="176" t="s">
        <v>54</v>
      </c>
      <c r="R687" s="176" t="s">
        <v>54</v>
      </c>
      <c r="S687" s="477"/>
      <c r="T687" s="478"/>
      <c r="U687" s="107"/>
      <c r="V687" s="64">
        <f t="shared" ref="V687" si="741">$AB$15-((N687*24))</f>
        <v>744</v>
      </c>
      <c r="W687" s="326">
        <v>315</v>
      </c>
      <c r="X687" s="66"/>
      <c r="Y687" s="67">
        <f t="shared" ref="Y687" si="742">W687</f>
        <v>315</v>
      </c>
      <c r="Z687" s="64">
        <f t="shared" ref="Z687" si="743">(Y687*(V687-L687*24))/V687</f>
        <v>310.93548387095296</v>
      </c>
      <c r="AA687" s="68">
        <f t="shared" ref="AA687" si="744">(Z687/Y687)*100</f>
        <v>98.709677419350157</v>
      </c>
      <c r="AB687" s="186"/>
      <c r="AC687" s="186"/>
      <c r="AD687" s="186"/>
      <c r="AE687" s="186"/>
      <c r="AF687" s="50"/>
      <c r="AG687" s="50"/>
      <c r="AH687" s="50"/>
      <c r="AI687" s="50"/>
      <c r="AJ687" s="50"/>
      <c r="AK687" s="50"/>
      <c r="AL687" s="50"/>
      <c r="AM687" s="50"/>
      <c r="AN687" s="50"/>
      <c r="AO687" s="50"/>
      <c r="AP687" s="50"/>
      <c r="AQ687" s="50"/>
      <c r="AR687" s="50"/>
    </row>
    <row r="688" spans="1:44" s="51" customFormat="1" ht="30" customHeight="1" thickBot="1">
      <c r="A688" s="101">
        <v>38</v>
      </c>
      <c r="B688" s="102" t="s">
        <v>560</v>
      </c>
      <c r="C688" s="261" t="s">
        <v>561</v>
      </c>
      <c r="D688" s="326">
        <v>500</v>
      </c>
      <c r="E688" s="61" t="s">
        <v>53</v>
      </c>
      <c r="F688" s="105" t="s">
        <v>54</v>
      </c>
      <c r="G688" s="427">
        <v>42243.486111111109</v>
      </c>
      <c r="H688" s="427">
        <v>42243.825694444444</v>
      </c>
      <c r="I688" s="344"/>
      <c r="J688" s="344"/>
      <c r="K688" s="344"/>
      <c r="L688" s="41">
        <f>IF(RIGHT(S688)="T",(+H688-G688),0)</f>
        <v>0.33958333333430346</v>
      </c>
      <c r="M688" s="41">
        <f>IF(RIGHT(S688)="U",(+H688-G688),0)</f>
        <v>0</v>
      </c>
      <c r="N688" s="41">
        <f>IF(RIGHT(S688)="C",(+H688-G688),0)</f>
        <v>0</v>
      </c>
      <c r="O688" s="41">
        <f>IF(RIGHT(S688)="D",(+H688-G688),0)</f>
        <v>0</v>
      </c>
      <c r="P688" s="230"/>
      <c r="Q688" s="230"/>
      <c r="R688" s="230"/>
      <c r="S688" s="421" t="s">
        <v>104</v>
      </c>
      <c r="T688" s="805" t="s">
        <v>978</v>
      </c>
      <c r="U688" s="107"/>
      <c r="V688" s="64"/>
      <c r="W688" s="326"/>
      <c r="X688" s="66"/>
      <c r="Y688" s="67"/>
      <c r="Z688" s="64"/>
      <c r="AA688" s="68"/>
      <c r="AB688" s="186"/>
      <c r="AC688" s="186"/>
      <c r="AD688" s="186"/>
      <c r="AE688" s="186"/>
      <c r="AF688" s="50"/>
      <c r="AG688" s="50"/>
      <c r="AH688" s="50"/>
      <c r="AI688" s="50"/>
      <c r="AJ688" s="50"/>
      <c r="AK688" s="50"/>
      <c r="AL688" s="50"/>
      <c r="AM688" s="50"/>
      <c r="AN688" s="50"/>
      <c r="AO688" s="50"/>
      <c r="AP688" s="50"/>
      <c r="AQ688" s="50"/>
      <c r="AR688" s="50"/>
    </row>
    <row r="689" spans="1:44" s="51" customFormat="1" ht="30" customHeight="1" thickBot="1">
      <c r="A689" s="474"/>
      <c r="B689" s="175"/>
      <c r="C689" s="475" t="s">
        <v>58</v>
      </c>
      <c r="D689" s="175"/>
      <c r="E689" s="930"/>
      <c r="F689" s="176" t="s">
        <v>54</v>
      </c>
      <c r="G689" s="431"/>
      <c r="H689" s="431"/>
      <c r="I689" s="176" t="s">
        <v>54</v>
      </c>
      <c r="J689" s="176" t="s">
        <v>54</v>
      </c>
      <c r="K689" s="176" t="s">
        <v>54</v>
      </c>
      <c r="L689" s="177">
        <f>SUM(L688:L688)</f>
        <v>0.33958333333430346</v>
      </c>
      <c r="M689" s="177">
        <f t="shared" si="740"/>
        <v>0</v>
      </c>
      <c r="N689" s="177">
        <f t="shared" si="740"/>
        <v>0</v>
      </c>
      <c r="O689" s="177">
        <f t="shared" si="740"/>
        <v>0</v>
      </c>
      <c r="P689" s="176" t="s">
        <v>54</v>
      </c>
      <c r="Q689" s="176" t="s">
        <v>54</v>
      </c>
      <c r="R689" s="176" t="s">
        <v>54</v>
      </c>
      <c r="S689" s="477"/>
      <c r="T689" s="478"/>
      <c r="U689" s="107"/>
      <c r="V689" s="64">
        <f t="shared" ref="V689" si="745">$AB$15-((N689*24))</f>
        <v>744</v>
      </c>
      <c r="W689" s="326">
        <v>500</v>
      </c>
      <c r="X689" s="66"/>
      <c r="Y689" s="67">
        <f t="shared" ref="Y689" si="746">W689</f>
        <v>500</v>
      </c>
      <c r="Z689" s="64">
        <f t="shared" ref="Z689" si="747">(Y689*(V689-L689*24))/V689</f>
        <v>494.52284946234994</v>
      </c>
      <c r="AA689" s="68">
        <f t="shared" ref="AA689" si="748">(Z689/Y689)*100</f>
        <v>98.904569892469979</v>
      </c>
      <c r="AB689" s="186"/>
      <c r="AC689" s="186"/>
      <c r="AD689" s="186"/>
      <c r="AE689" s="186"/>
      <c r="AF689" s="50"/>
      <c r="AG689" s="50"/>
      <c r="AH689" s="50"/>
      <c r="AI689" s="50"/>
      <c r="AJ689" s="50"/>
      <c r="AK689" s="50"/>
      <c r="AL689" s="50"/>
      <c r="AM689" s="50"/>
      <c r="AN689" s="50"/>
      <c r="AO689" s="50"/>
      <c r="AP689" s="50"/>
      <c r="AQ689" s="50"/>
      <c r="AR689" s="50"/>
    </row>
    <row r="690" spans="1:44" s="51" customFormat="1" ht="30" customHeight="1" thickBot="1">
      <c r="A690" s="997">
        <v>39</v>
      </c>
      <c r="B690" s="989" t="s">
        <v>562</v>
      </c>
      <c r="C690" s="987" t="s">
        <v>563</v>
      </c>
      <c r="D690" s="1168">
        <v>500</v>
      </c>
      <c r="E690" s="1170" t="s">
        <v>53</v>
      </c>
      <c r="F690" s="952" t="s">
        <v>54</v>
      </c>
      <c r="G690" s="427">
        <v>42241.452777777777</v>
      </c>
      <c r="H690" s="427">
        <v>42241.466666666667</v>
      </c>
      <c r="I690" s="344"/>
      <c r="J690" s="344"/>
      <c r="K690" s="344"/>
      <c r="L690" s="41">
        <f>IF(RIGHT(S690)="T",(+H690-G690),0)</f>
        <v>1.3888888890505768E-2</v>
      </c>
      <c r="M690" s="41">
        <f>IF(RIGHT(S690)="U",(+H690-G690),0)</f>
        <v>0</v>
      </c>
      <c r="N690" s="41">
        <f>IF(RIGHT(S690)="C",(+H690-G690),0)</f>
        <v>0</v>
      </c>
      <c r="O690" s="41">
        <f>IF(RIGHT(S690)="D",(+H690-G690),0)</f>
        <v>0</v>
      </c>
      <c r="P690" s="230"/>
      <c r="Q690" s="230"/>
      <c r="R690" s="230"/>
      <c r="S690" s="421" t="s">
        <v>822</v>
      </c>
      <c r="T690" s="805" t="s">
        <v>879</v>
      </c>
      <c r="U690" s="107"/>
      <c r="V690" s="64"/>
      <c r="W690" s="326"/>
      <c r="X690" s="66"/>
      <c r="Y690" s="67"/>
      <c r="Z690" s="64"/>
      <c r="AA690" s="68"/>
      <c r="AB690" s="186"/>
      <c r="AC690" s="186"/>
      <c r="AD690" s="186"/>
      <c r="AE690" s="186"/>
      <c r="AF690" s="50"/>
      <c r="AG690" s="50"/>
      <c r="AH690" s="50"/>
      <c r="AI690" s="50"/>
      <c r="AJ690" s="50"/>
      <c r="AK690" s="50"/>
      <c r="AL690" s="50"/>
      <c r="AM690" s="50"/>
      <c r="AN690" s="50"/>
      <c r="AO690" s="50"/>
      <c r="AP690" s="50"/>
      <c r="AQ690" s="50"/>
      <c r="AR690" s="50"/>
    </row>
    <row r="691" spans="1:44" s="51" customFormat="1" ht="30" customHeight="1" thickBot="1">
      <c r="A691" s="1173"/>
      <c r="B691" s="1172"/>
      <c r="C691" s="1040"/>
      <c r="D691" s="1169"/>
      <c r="E691" s="1171"/>
      <c r="F691" s="953"/>
      <c r="G691" s="427">
        <v>42242.482638888891</v>
      </c>
      <c r="H691" s="427">
        <v>42242.737500000003</v>
      </c>
      <c r="I691" s="344"/>
      <c r="J691" s="344"/>
      <c r="K691" s="344"/>
      <c r="L691" s="41">
        <f>IF(RIGHT(S691)="T",(+H691-G691),0)</f>
        <v>0.25486111111240461</v>
      </c>
      <c r="M691" s="41">
        <f>IF(RIGHT(S691)="U",(+H691-G691),0)</f>
        <v>0</v>
      </c>
      <c r="N691" s="41">
        <f>IF(RIGHT(S691)="C",(+H691-G691),0)</f>
        <v>0</v>
      </c>
      <c r="O691" s="41">
        <f>IF(RIGHT(S691)="D",(+H691-G691),0)</f>
        <v>0</v>
      </c>
      <c r="P691" s="230"/>
      <c r="Q691" s="230"/>
      <c r="R691" s="230"/>
      <c r="S691" s="421" t="s">
        <v>104</v>
      </c>
      <c r="T691" s="805" t="s">
        <v>978</v>
      </c>
      <c r="U691" s="107"/>
      <c r="V691" s="64"/>
      <c r="W691" s="326"/>
      <c r="X691" s="66"/>
      <c r="Y691" s="67"/>
      <c r="Z691" s="64"/>
      <c r="AA691" s="68"/>
      <c r="AB691" s="186"/>
      <c r="AC691" s="186"/>
      <c r="AD691" s="186"/>
      <c r="AE691" s="186"/>
      <c r="AF691" s="50"/>
      <c r="AG691" s="50"/>
      <c r="AH691" s="50"/>
      <c r="AI691" s="50"/>
      <c r="AJ691" s="50"/>
      <c r="AK691" s="50"/>
      <c r="AL691" s="50"/>
      <c r="AM691" s="50"/>
      <c r="AN691" s="50"/>
      <c r="AO691" s="50"/>
      <c r="AP691" s="50"/>
      <c r="AQ691" s="50"/>
      <c r="AR691" s="50"/>
    </row>
    <row r="692" spans="1:44" s="51" customFormat="1" ht="30" customHeight="1" thickBot="1">
      <c r="A692" s="474"/>
      <c r="B692" s="175"/>
      <c r="C692" s="475" t="s">
        <v>58</v>
      </c>
      <c r="D692" s="175"/>
      <c r="E692" s="930"/>
      <c r="F692" s="176" t="s">
        <v>54</v>
      </c>
      <c r="G692" s="431"/>
      <c r="H692" s="431"/>
      <c r="I692" s="176" t="s">
        <v>54</v>
      </c>
      <c r="J692" s="176" t="s">
        <v>54</v>
      </c>
      <c r="K692" s="176" t="s">
        <v>54</v>
      </c>
      <c r="L692" s="177">
        <f>SUM(L690:L691)</f>
        <v>0.26875000000291038</v>
      </c>
      <c r="M692" s="177">
        <f>SUM(M690:M691)</f>
        <v>0</v>
      </c>
      <c r="N692" s="177">
        <f>SUM(N690:N691)</f>
        <v>0</v>
      </c>
      <c r="O692" s="177">
        <f>SUM(O690:O691)</f>
        <v>0</v>
      </c>
      <c r="P692" s="176" t="s">
        <v>54</v>
      </c>
      <c r="Q692" s="176" t="s">
        <v>54</v>
      </c>
      <c r="R692" s="176" t="s">
        <v>54</v>
      </c>
      <c r="S692" s="477"/>
      <c r="T692" s="478"/>
      <c r="U692" s="107"/>
      <c r="V692" s="64">
        <f t="shared" ref="V692" si="749">$AB$15-((N692*24))</f>
        <v>744</v>
      </c>
      <c r="W692" s="326">
        <v>500</v>
      </c>
      <c r="X692" s="66"/>
      <c r="Y692" s="67">
        <f t="shared" ref="Y692" si="750">W692</f>
        <v>500</v>
      </c>
      <c r="Z692" s="64">
        <f t="shared" ref="Z692" si="751">(Y692*(V692-L692*24))/V692</f>
        <v>495.66532258059823</v>
      </c>
      <c r="AA692" s="68">
        <f t="shared" ref="AA692" si="752">(Z692/Y692)*100</f>
        <v>99.133064516119646</v>
      </c>
      <c r="AB692" s="186"/>
      <c r="AC692" s="186"/>
      <c r="AD692" s="186"/>
      <c r="AE692" s="186"/>
      <c r="AF692" s="50"/>
      <c r="AG692" s="50"/>
      <c r="AH692" s="50"/>
      <c r="AI692" s="50"/>
      <c r="AJ692" s="50"/>
      <c r="AK692" s="50"/>
      <c r="AL692" s="50"/>
      <c r="AM692" s="50"/>
      <c r="AN692" s="50"/>
      <c r="AO692" s="50"/>
      <c r="AP692" s="50"/>
      <c r="AQ692" s="50"/>
      <c r="AR692" s="50"/>
    </row>
    <row r="693" spans="1:44" s="51" customFormat="1" ht="30" customHeight="1" thickBot="1">
      <c r="A693" s="101">
        <v>40</v>
      </c>
      <c r="B693" s="102" t="s">
        <v>564</v>
      </c>
      <c r="C693" s="261" t="s">
        <v>565</v>
      </c>
      <c r="D693" s="326">
        <v>315</v>
      </c>
      <c r="E693" s="61" t="s">
        <v>53</v>
      </c>
      <c r="F693" s="105" t="s">
        <v>54</v>
      </c>
      <c r="G693" s="393"/>
      <c r="H693" s="393"/>
      <c r="I693" s="262"/>
      <c r="J693" s="262"/>
      <c r="K693" s="262"/>
      <c r="L693" s="107"/>
      <c r="M693" s="107"/>
      <c r="N693" s="107"/>
      <c r="O693" s="107"/>
      <c r="P693" s="107"/>
      <c r="Q693" s="107"/>
      <c r="R693" s="107"/>
      <c r="S693" s="107"/>
      <c r="T693" s="402"/>
      <c r="U693" s="107"/>
      <c r="V693" s="64">
        <f t="shared" si="714"/>
        <v>744</v>
      </c>
      <c r="W693" s="326">
        <v>315</v>
      </c>
      <c r="X693" s="66"/>
      <c r="Y693" s="67">
        <f t="shared" si="662"/>
        <v>315</v>
      </c>
      <c r="Z693" s="64">
        <f t="shared" si="716"/>
        <v>315</v>
      </c>
      <c r="AA693" s="68">
        <f t="shared" si="681"/>
        <v>100</v>
      </c>
      <c r="AB693" s="186"/>
      <c r="AC693" s="186"/>
      <c r="AD693" s="186"/>
      <c r="AE693" s="186"/>
      <c r="AF693" s="50"/>
      <c r="AG693" s="50"/>
      <c r="AH693" s="50"/>
      <c r="AI693" s="50"/>
      <c r="AJ693" s="50"/>
      <c r="AK693" s="50"/>
      <c r="AL693" s="50"/>
      <c r="AM693" s="50"/>
      <c r="AN693" s="50"/>
      <c r="AO693" s="50"/>
      <c r="AP693" s="50"/>
      <c r="AQ693" s="50"/>
      <c r="AR693" s="50"/>
    </row>
    <row r="694" spans="1:44" s="51" customFormat="1" ht="30" customHeight="1" thickBot="1">
      <c r="A694" s="101">
        <v>41</v>
      </c>
      <c r="B694" s="102" t="s">
        <v>566</v>
      </c>
      <c r="C694" s="261" t="s">
        <v>567</v>
      </c>
      <c r="D694" s="326">
        <v>315</v>
      </c>
      <c r="E694" s="70" t="s">
        <v>53</v>
      </c>
      <c r="F694" s="105" t="s">
        <v>54</v>
      </c>
      <c r="G694" s="393"/>
      <c r="H694" s="393"/>
      <c r="I694" s="262"/>
      <c r="J694" s="262"/>
      <c r="K694" s="262"/>
      <c r="L694" s="107"/>
      <c r="M694" s="107"/>
      <c r="N694" s="107"/>
      <c r="O694" s="107"/>
      <c r="P694" s="107"/>
      <c r="Q694" s="107"/>
      <c r="R694" s="107"/>
      <c r="S694" s="107"/>
      <c r="T694" s="402"/>
      <c r="U694" s="107"/>
      <c r="V694" s="64">
        <f t="shared" si="714"/>
        <v>744</v>
      </c>
      <c r="W694" s="326">
        <v>315</v>
      </c>
      <c r="X694" s="66"/>
      <c r="Y694" s="67">
        <f t="shared" si="662"/>
        <v>315</v>
      </c>
      <c r="Z694" s="64">
        <f t="shared" si="716"/>
        <v>315</v>
      </c>
      <c r="AA694" s="68">
        <f t="shared" si="681"/>
        <v>100</v>
      </c>
      <c r="AB694" s="186"/>
      <c r="AC694" s="186"/>
      <c r="AD694" s="186"/>
      <c r="AE694" s="186"/>
      <c r="AF694" s="50"/>
      <c r="AG694" s="50"/>
      <c r="AH694" s="50"/>
      <c r="AI694" s="50"/>
      <c r="AJ694" s="50"/>
      <c r="AK694" s="50"/>
      <c r="AL694" s="50"/>
      <c r="AM694" s="50"/>
      <c r="AN694" s="50"/>
      <c r="AO694" s="50"/>
      <c r="AP694" s="50"/>
      <c r="AQ694" s="50"/>
      <c r="AR694" s="50"/>
    </row>
    <row r="695" spans="1:44" s="51" customFormat="1" ht="30" customHeight="1" thickBot="1">
      <c r="A695" s="997">
        <v>42</v>
      </c>
      <c r="B695" s="989" t="s">
        <v>568</v>
      </c>
      <c r="C695" s="987" t="s">
        <v>569</v>
      </c>
      <c r="D695" s="1003">
        <v>315</v>
      </c>
      <c r="E695" s="1036" t="s">
        <v>53</v>
      </c>
      <c r="F695" s="38" t="s">
        <v>54</v>
      </c>
      <c r="G695" s="427"/>
      <c r="H695" s="427"/>
      <c r="I695" s="263"/>
      <c r="J695" s="263"/>
      <c r="K695" s="263"/>
      <c r="L695" s="341">
        <f>IF(RIGHT(S695)="T",(+H695-G695),0)</f>
        <v>0</v>
      </c>
      <c r="M695" s="341">
        <f>IF(RIGHT(S695)="U",(+H695-G695),0)</f>
        <v>0</v>
      </c>
      <c r="N695" s="341">
        <f>IF(RIGHT(S695)="C",(+H695-G695),0)</f>
        <v>0</v>
      </c>
      <c r="O695" s="341">
        <f>IF(RIGHT(S695)="D",(+H695-G695),0)</f>
        <v>0</v>
      </c>
      <c r="P695" s="44"/>
      <c r="Q695" s="44"/>
      <c r="R695" s="44"/>
      <c r="S695" s="421"/>
      <c r="T695" s="753"/>
      <c r="U695" s="44"/>
      <c r="V695" s="109"/>
      <c r="W695" s="327"/>
      <c r="X695" s="567"/>
      <c r="Y695" s="111"/>
      <c r="Z695" s="109"/>
      <c r="AA695" s="112"/>
      <c r="AB695" s="186"/>
      <c r="AC695" s="186"/>
      <c r="AD695" s="186"/>
      <c r="AE695" s="186"/>
      <c r="AF695" s="50"/>
      <c r="AG695" s="50"/>
      <c r="AH695" s="50"/>
      <c r="AI695" s="50"/>
      <c r="AJ695" s="50"/>
      <c r="AK695" s="50"/>
      <c r="AL695" s="50"/>
      <c r="AM695" s="50"/>
      <c r="AN695" s="50"/>
      <c r="AO695" s="50"/>
      <c r="AP695" s="50"/>
      <c r="AQ695" s="50"/>
      <c r="AR695" s="50"/>
    </row>
    <row r="696" spans="1:44" s="51" customFormat="1" ht="30" customHeight="1">
      <c r="A696" s="998"/>
      <c r="B696" s="996"/>
      <c r="C696" s="995"/>
      <c r="D696" s="1004"/>
      <c r="E696" s="993"/>
      <c r="F696" s="88"/>
      <c r="G696" s="427"/>
      <c r="H696" s="427"/>
      <c r="I696" s="263"/>
      <c r="J696" s="263"/>
      <c r="K696" s="263"/>
      <c r="L696" s="341">
        <f>IF(RIGHT(S696)="T",(+H696-G696),0)</f>
        <v>0</v>
      </c>
      <c r="M696" s="341">
        <f>IF(RIGHT(S696)="U",(+H696-G696),0)</f>
        <v>0</v>
      </c>
      <c r="N696" s="341">
        <f>IF(RIGHT(S696)="C",(+H696-G696),0)</f>
        <v>0</v>
      </c>
      <c r="O696" s="341">
        <f>IF(RIGHT(S696)="D",(+H696-G696),0)</f>
        <v>0</v>
      </c>
      <c r="P696" s="44"/>
      <c r="Q696" s="44"/>
      <c r="R696" s="44"/>
      <c r="S696" s="421"/>
      <c r="T696" s="753"/>
      <c r="U696" s="44"/>
      <c r="V696" s="109"/>
      <c r="W696" s="737"/>
      <c r="X696" s="717"/>
      <c r="Y696" s="111"/>
      <c r="Z696" s="109"/>
      <c r="AA696" s="112"/>
      <c r="AB696" s="186"/>
      <c r="AC696" s="186"/>
      <c r="AD696" s="186"/>
      <c r="AE696" s="186"/>
      <c r="AF696" s="50"/>
      <c r="AG696" s="50"/>
      <c r="AH696" s="50"/>
      <c r="AI696" s="50"/>
      <c r="AJ696" s="50"/>
      <c r="AK696" s="50"/>
      <c r="AL696" s="50"/>
      <c r="AM696" s="50"/>
      <c r="AN696" s="50"/>
      <c r="AO696" s="50"/>
      <c r="AP696" s="50"/>
      <c r="AQ696" s="50"/>
      <c r="AR696" s="50"/>
    </row>
    <row r="697" spans="1:44" s="69" customFormat="1" ht="30" customHeight="1" thickBot="1">
      <c r="A697" s="429"/>
      <c r="B697" s="60"/>
      <c r="C697" s="430" t="s">
        <v>58</v>
      </c>
      <c r="D697" s="60"/>
      <c r="E697" s="61"/>
      <c r="F697" s="62" t="s">
        <v>54</v>
      </c>
      <c r="G697" s="431"/>
      <c r="H697" s="431"/>
      <c r="I697" s="62" t="s">
        <v>54</v>
      </c>
      <c r="J697" s="62" t="s">
        <v>54</v>
      </c>
      <c r="K697" s="62" t="s">
        <v>54</v>
      </c>
      <c r="L697" s="63">
        <f>SUM(L695:L696)</f>
        <v>0</v>
      </c>
      <c r="M697" s="63">
        <f>SUM(M695:M696)</f>
        <v>0</v>
      </c>
      <c r="N697" s="63">
        <f>SUM(N695:N696)</f>
        <v>0</v>
      </c>
      <c r="O697" s="63">
        <f>SUM(O695:O696)</f>
        <v>0</v>
      </c>
      <c r="P697" s="62" t="s">
        <v>54</v>
      </c>
      <c r="Q697" s="62" t="s">
        <v>54</v>
      </c>
      <c r="R697" s="62" t="s">
        <v>54</v>
      </c>
      <c r="S697" s="471"/>
      <c r="T697" s="441"/>
      <c r="U697" s="60"/>
      <c r="V697" s="433">
        <f t="shared" ref="V697" si="753">$AB$15-((N697*24))</f>
        <v>744</v>
      </c>
      <c r="W697" s="552">
        <v>315</v>
      </c>
      <c r="X697" s="100"/>
      <c r="Y697" s="435">
        <f t="shared" ref="Y697" si="754">W697</f>
        <v>315</v>
      </c>
      <c r="Z697" s="433">
        <f t="shared" ref="Z697" si="755">(Y697*(V697-L697*24))/V697</f>
        <v>315</v>
      </c>
      <c r="AA697" s="436">
        <f t="shared" ref="AA697" si="756">(Z697/Y697)*100</f>
        <v>100</v>
      </c>
      <c r="AB697" s="59"/>
    </row>
    <row r="698" spans="1:44" s="51" customFormat="1" ht="30" customHeight="1">
      <c r="A698" s="573">
        <v>43</v>
      </c>
      <c r="B698" s="571" t="s">
        <v>570</v>
      </c>
      <c r="C698" s="587" t="s">
        <v>571</v>
      </c>
      <c r="D698" s="327">
        <v>315</v>
      </c>
      <c r="E698" s="578" t="s">
        <v>53</v>
      </c>
      <c r="F698" s="38" t="s">
        <v>54</v>
      </c>
      <c r="G698" s="427">
        <v>42230.268750000003</v>
      </c>
      <c r="H698" s="427">
        <v>42230.46597222222</v>
      </c>
      <c r="I698" s="263"/>
      <c r="J698" s="263"/>
      <c r="K698" s="263"/>
      <c r="L698" s="341">
        <f>IF(RIGHT(S698)="T",(+H698-G698),0)</f>
        <v>0.19722222221753327</v>
      </c>
      <c r="M698" s="341">
        <f>IF(RIGHT(S698)="U",(+H698-G698),0)</f>
        <v>0</v>
      </c>
      <c r="N698" s="341">
        <f>IF(RIGHT(S698)="C",(+H698-G698),0)</f>
        <v>0</v>
      </c>
      <c r="O698" s="341">
        <f>IF(RIGHT(S698)="D",(+H698-G698),0)</f>
        <v>0</v>
      </c>
      <c r="P698" s="44"/>
      <c r="Q698" s="44"/>
      <c r="R698" s="44"/>
      <c r="S698" s="421" t="s">
        <v>104</v>
      </c>
      <c r="T698" s="805" t="s">
        <v>980</v>
      </c>
      <c r="U698" s="44"/>
      <c r="V698" s="109"/>
      <c r="W698" s="327"/>
      <c r="X698" s="567"/>
      <c r="Y698" s="111"/>
      <c r="Z698" s="109"/>
      <c r="AA698" s="112"/>
      <c r="AB698" s="186"/>
      <c r="AC698" s="186"/>
      <c r="AD698" s="186"/>
      <c r="AE698" s="186"/>
      <c r="AF698" s="50"/>
      <c r="AG698" s="50"/>
      <c r="AH698" s="50"/>
      <c r="AI698" s="50"/>
      <c r="AJ698" s="50"/>
      <c r="AK698" s="50"/>
      <c r="AL698" s="50"/>
      <c r="AM698" s="50"/>
      <c r="AN698" s="50"/>
      <c r="AO698" s="50"/>
      <c r="AP698" s="50"/>
      <c r="AQ698" s="50"/>
      <c r="AR698" s="50"/>
    </row>
    <row r="699" spans="1:44" s="69" customFormat="1" ht="30" customHeight="1" thickBot="1">
      <c r="A699" s="429"/>
      <c r="B699" s="60"/>
      <c r="C699" s="430" t="s">
        <v>58</v>
      </c>
      <c r="D699" s="60"/>
      <c r="E699" s="61"/>
      <c r="F699" s="62" t="s">
        <v>54</v>
      </c>
      <c r="G699" s="431"/>
      <c r="H699" s="431"/>
      <c r="I699" s="62" t="s">
        <v>54</v>
      </c>
      <c r="J699" s="62" t="s">
        <v>54</v>
      </c>
      <c r="K699" s="62" t="s">
        <v>54</v>
      </c>
      <c r="L699" s="63">
        <f>SUM(L698:L698)</f>
        <v>0.19722222221753327</v>
      </c>
      <c r="M699" s="63">
        <f t="shared" ref="M699:N699" si="757">SUM(M698:M698)</f>
        <v>0</v>
      </c>
      <c r="N699" s="63">
        <f t="shared" si="757"/>
        <v>0</v>
      </c>
      <c r="O699" s="63">
        <f>SUM(O698:O698)</f>
        <v>0</v>
      </c>
      <c r="P699" s="62" t="s">
        <v>54</v>
      </c>
      <c r="Q699" s="62" t="s">
        <v>54</v>
      </c>
      <c r="R699" s="62" t="s">
        <v>54</v>
      </c>
      <c r="S699" s="471"/>
      <c r="T699" s="441"/>
      <c r="U699" s="60"/>
      <c r="V699" s="433">
        <f t="shared" ref="V699" si="758">$AB$15-((N699*24))</f>
        <v>744</v>
      </c>
      <c r="W699" s="552">
        <v>315</v>
      </c>
      <c r="X699" s="100"/>
      <c r="Y699" s="435">
        <f t="shared" ref="Y699" si="759">W699</f>
        <v>315</v>
      </c>
      <c r="Z699" s="433">
        <f t="shared" ref="Z699" si="760">(Y699*(V699-L699*24))/V699</f>
        <v>312.99596774198312</v>
      </c>
      <c r="AA699" s="436">
        <f t="shared" ref="AA699" si="761">(Z699/Y699)*100</f>
        <v>99.363799283169243</v>
      </c>
      <c r="AB699" s="59"/>
    </row>
    <row r="700" spans="1:44" s="51" customFormat="1" ht="30" customHeight="1" thickBot="1">
      <c r="A700" s="101">
        <v>44</v>
      </c>
      <c r="B700" s="102" t="s">
        <v>572</v>
      </c>
      <c r="C700" s="261" t="s">
        <v>573</v>
      </c>
      <c r="D700" s="326">
        <v>315</v>
      </c>
      <c r="E700" s="61" t="s">
        <v>53</v>
      </c>
      <c r="F700" s="105" t="s">
        <v>54</v>
      </c>
      <c r="G700" s="393"/>
      <c r="H700" s="393"/>
      <c r="I700" s="262"/>
      <c r="J700" s="262"/>
      <c r="K700" s="262"/>
      <c r="L700" s="107"/>
      <c r="M700" s="107"/>
      <c r="N700" s="107"/>
      <c r="O700" s="107"/>
      <c r="P700" s="107"/>
      <c r="Q700" s="107"/>
      <c r="R700" s="107"/>
      <c r="S700" s="107"/>
      <c r="T700" s="402"/>
      <c r="U700" s="107"/>
      <c r="V700" s="64">
        <f t="shared" si="714"/>
        <v>744</v>
      </c>
      <c r="W700" s="326">
        <v>315</v>
      </c>
      <c r="X700" s="66"/>
      <c r="Y700" s="67">
        <f t="shared" si="662"/>
        <v>315</v>
      </c>
      <c r="Z700" s="64">
        <f t="shared" si="716"/>
        <v>315</v>
      </c>
      <c r="AA700" s="68">
        <f t="shared" si="681"/>
        <v>100</v>
      </c>
      <c r="AB700" s="186"/>
      <c r="AC700" s="186"/>
      <c r="AD700" s="186"/>
      <c r="AE700" s="186"/>
      <c r="AF700" s="50"/>
      <c r="AG700" s="50"/>
      <c r="AH700" s="50"/>
      <c r="AI700" s="50"/>
      <c r="AJ700" s="50"/>
      <c r="AK700" s="50"/>
      <c r="AL700" s="50"/>
      <c r="AM700" s="50"/>
      <c r="AN700" s="50"/>
      <c r="AO700" s="50"/>
      <c r="AP700" s="50"/>
      <c r="AQ700" s="50"/>
      <c r="AR700" s="50"/>
    </row>
    <row r="701" spans="1:44" s="51" customFormat="1" ht="30" customHeight="1" thickBot="1">
      <c r="A701" s="101">
        <v>45</v>
      </c>
      <c r="B701" s="102" t="s">
        <v>574</v>
      </c>
      <c r="C701" s="261" t="s">
        <v>575</v>
      </c>
      <c r="D701" s="326">
        <v>315</v>
      </c>
      <c r="E701" s="70" t="s">
        <v>53</v>
      </c>
      <c r="F701" s="105" t="s">
        <v>54</v>
      </c>
      <c r="G701" s="393"/>
      <c r="H701" s="393"/>
      <c r="I701" s="262"/>
      <c r="J701" s="262"/>
      <c r="K701" s="262"/>
      <c r="L701" s="107"/>
      <c r="M701" s="275"/>
      <c r="N701" s="275"/>
      <c r="O701" s="107"/>
      <c r="P701" s="107"/>
      <c r="Q701" s="107"/>
      <c r="R701" s="107"/>
      <c r="S701" s="107"/>
      <c r="T701" s="402"/>
      <c r="U701" s="107"/>
      <c r="V701" s="64">
        <f t="shared" si="714"/>
        <v>744</v>
      </c>
      <c r="W701" s="326">
        <v>315</v>
      </c>
      <c r="X701" s="66"/>
      <c r="Y701" s="67">
        <f t="shared" si="662"/>
        <v>315</v>
      </c>
      <c r="Z701" s="64">
        <f t="shared" si="716"/>
        <v>315</v>
      </c>
      <c r="AA701" s="68">
        <f t="shared" si="681"/>
        <v>100</v>
      </c>
      <c r="AB701" s="186"/>
      <c r="AC701" s="186"/>
      <c r="AD701" s="186"/>
      <c r="AE701" s="186"/>
      <c r="AF701" s="50"/>
      <c r="AG701" s="50"/>
      <c r="AH701" s="50"/>
      <c r="AI701" s="50"/>
      <c r="AJ701" s="50"/>
      <c r="AK701" s="50"/>
      <c r="AL701" s="50"/>
      <c r="AM701" s="50"/>
      <c r="AN701" s="50"/>
      <c r="AO701" s="50"/>
      <c r="AP701" s="50"/>
      <c r="AQ701" s="50"/>
      <c r="AR701" s="50"/>
    </row>
    <row r="702" spans="1:44" s="51" customFormat="1" ht="30" customHeight="1" thickBot="1">
      <c r="A702" s="101">
        <v>46</v>
      </c>
      <c r="B702" s="102" t="s">
        <v>576</v>
      </c>
      <c r="C702" s="261" t="s">
        <v>577</v>
      </c>
      <c r="D702" s="326">
        <v>500</v>
      </c>
      <c r="E702" s="61" t="s">
        <v>53</v>
      </c>
      <c r="F702" s="105" t="s">
        <v>54</v>
      </c>
      <c r="G702" s="393"/>
      <c r="H702" s="393"/>
      <c r="I702" s="262"/>
      <c r="J702" s="262"/>
      <c r="K702" s="262"/>
      <c r="L702" s="107"/>
      <c r="M702" s="275"/>
      <c r="N702" s="275"/>
      <c r="O702" s="107"/>
      <c r="P702" s="107"/>
      <c r="Q702" s="107"/>
      <c r="R702" s="107"/>
      <c r="S702" s="107"/>
      <c r="T702" s="402"/>
      <c r="U702" s="107"/>
      <c r="V702" s="64">
        <f t="shared" si="714"/>
        <v>744</v>
      </c>
      <c r="W702" s="326">
        <v>500</v>
      </c>
      <c r="X702" s="66"/>
      <c r="Y702" s="67">
        <f t="shared" si="662"/>
        <v>500</v>
      </c>
      <c r="Z702" s="64">
        <f t="shared" si="716"/>
        <v>500</v>
      </c>
      <c r="AA702" s="68">
        <f t="shared" si="681"/>
        <v>100</v>
      </c>
      <c r="AB702" s="186"/>
      <c r="AC702" s="186"/>
      <c r="AD702" s="186"/>
      <c r="AE702" s="186"/>
      <c r="AF702" s="50"/>
      <c r="AG702" s="50"/>
      <c r="AH702" s="50"/>
      <c r="AI702" s="50"/>
      <c r="AJ702" s="50"/>
      <c r="AK702" s="50"/>
      <c r="AL702" s="50"/>
      <c r="AM702" s="50"/>
      <c r="AN702" s="50"/>
      <c r="AO702" s="50"/>
      <c r="AP702" s="50"/>
      <c r="AQ702" s="50"/>
      <c r="AR702" s="50"/>
    </row>
    <row r="703" spans="1:44" s="51" customFormat="1" ht="30" customHeight="1" thickBot="1">
      <c r="A703" s="101">
        <v>47</v>
      </c>
      <c r="B703" s="102" t="s">
        <v>578</v>
      </c>
      <c r="C703" s="261" t="s">
        <v>579</v>
      </c>
      <c r="D703" s="326">
        <v>500</v>
      </c>
      <c r="E703" s="70" t="s">
        <v>53</v>
      </c>
      <c r="F703" s="105" t="s">
        <v>54</v>
      </c>
      <c r="G703" s="393"/>
      <c r="H703" s="393"/>
      <c r="I703" s="262"/>
      <c r="J703" s="262"/>
      <c r="K703" s="262"/>
      <c r="L703" s="107"/>
      <c r="M703" s="275"/>
      <c r="N703" s="275"/>
      <c r="O703" s="107"/>
      <c r="P703" s="107"/>
      <c r="Q703" s="107"/>
      <c r="R703" s="107"/>
      <c r="S703" s="107"/>
      <c r="T703" s="402"/>
      <c r="U703" s="107"/>
      <c r="V703" s="64">
        <f t="shared" si="714"/>
        <v>744</v>
      </c>
      <c r="W703" s="326">
        <v>500</v>
      </c>
      <c r="X703" s="66"/>
      <c r="Y703" s="67">
        <f t="shared" si="662"/>
        <v>500</v>
      </c>
      <c r="Z703" s="64">
        <f t="shared" si="716"/>
        <v>500</v>
      </c>
      <c r="AA703" s="68">
        <f t="shared" si="681"/>
        <v>100</v>
      </c>
      <c r="AB703" s="186"/>
      <c r="AC703" s="186"/>
      <c r="AD703" s="186"/>
      <c r="AE703" s="186"/>
      <c r="AF703" s="50"/>
      <c r="AG703" s="50"/>
      <c r="AH703" s="50"/>
      <c r="AI703" s="50"/>
      <c r="AJ703" s="50"/>
      <c r="AK703" s="50"/>
      <c r="AL703" s="50"/>
      <c r="AM703" s="50"/>
      <c r="AN703" s="50"/>
      <c r="AO703" s="50"/>
      <c r="AP703" s="50"/>
      <c r="AQ703" s="50"/>
      <c r="AR703" s="50"/>
    </row>
    <row r="704" spans="1:44" s="51" customFormat="1" ht="30" customHeight="1">
      <c r="A704" s="573">
        <v>48</v>
      </c>
      <c r="B704" s="571" t="s">
        <v>580</v>
      </c>
      <c r="C704" s="587" t="s">
        <v>581</v>
      </c>
      <c r="D704" s="327">
        <v>315</v>
      </c>
      <c r="E704" s="581" t="s">
        <v>53</v>
      </c>
      <c r="F704" s="38" t="s">
        <v>54</v>
      </c>
      <c r="G704" s="225"/>
      <c r="H704" s="225"/>
      <c r="I704" s="263"/>
      <c r="J704" s="263"/>
      <c r="K704" s="263"/>
      <c r="L704" s="134">
        <f>IF(RIGHT(S704)="T",(+H704-G704),0)</f>
        <v>0</v>
      </c>
      <c r="M704" s="134">
        <f>IF(RIGHT(S704)="U",(+H704-G704),0)</f>
        <v>0</v>
      </c>
      <c r="N704" s="134">
        <f>IF(RIGHT(S704)="C",(+H704-G704),0)</f>
        <v>0</v>
      </c>
      <c r="O704" s="134">
        <f>IF(RIGHT(S704)="D",(+H704-G704),0)</f>
        <v>0</v>
      </c>
      <c r="P704" s="44"/>
      <c r="Q704" s="44"/>
      <c r="R704" s="44"/>
      <c r="S704" s="226"/>
      <c r="T704" s="407"/>
      <c r="U704" s="44"/>
      <c r="V704" s="114"/>
      <c r="W704" s="115"/>
      <c r="X704" s="115"/>
      <c r="Y704" s="115"/>
      <c r="Z704" s="115"/>
      <c r="AA704" s="116"/>
      <c r="AB704" s="186"/>
      <c r="AC704" s="186"/>
      <c r="AD704" s="186"/>
      <c r="AE704" s="186"/>
      <c r="AF704" s="50"/>
      <c r="AG704" s="50"/>
      <c r="AH704" s="50"/>
      <c r="AI704" s="50"/>
      <c r="AJ704" s="50"/>
      <c r="AK704" s="50"/>
      <c r="AL704" s="50"/>
      <c r="AM704" s="50"/>
      <c r="AN704" s="50"/>
      <c r="AO704" s="50"/>
      <c r="AP704" s="50"/>
      <c r="AQ704" s="50"/>
      <c r="AR704" s="50"/>
    </row>
    <row r="705" spans="1:44" s="69" customFormat="1" ht="30" customHeight="1" thickBot="1">
      <c r="A705" s="451"/>
      <c r="B705" s="151"/>
      <c r="C705" s="461" t="s">
        <v>58</v>
      </c>
      <c r="D705" s="151"/>
      <c r="E705" s="140"/>
      <c r="F705" s="152" t="s">
        <v>54</v>
      </c>
      <c r="G705" s="462"/>
      <c r="H705" s="462"/>
      <c r="I705" s="152" t="s">
        <v>54</v>
      </c>
      <c r="J705" s="152" t="s">
        <v>54</v>
      </c>
      <c r="K705" s="152" t="s">
        <v>54</v>
      </c>
      <c r="L705" s="153">
        <f>SUM(L704:L704)</f>
        <v>0</v>
      </c>
      <c r="M705" s="153">
        <f>SUM(M704:M704)</f>
        <v>0</v>
      </c>
      <c r="N705" s="153">
        <f>SUM(N704:N704)</f>
        <v>0</v>
      </c>
      <c r="O705" s="153">
        <f>SUM(O704:O704)</f>
        <v>0</v>
      </c>
      <c r="P705" s="152" t="s">
        <v>54</v>
      </c>
      <c r="Q705" s="152" t="s">
        <v>54</v>
      </c>
      <c r="R705" s="152" t="s">
        <v>54</v>
      </c>
      <c r="S705" s="151"/>
      <c r="T705" s="463"/>
      <c r="U705" s="151"/>
      <c r="V705" s="424">
        <f t="shared" ref="V705" si="762">$AB$15-((N705*24))</f>
        <v>744</v>
      </c>
      <c r="W705" s="423">
        <v>316</v>
      </c>
      <c r="X705" s="154"/>
      <c r="Y705" s="425">
        <f t="shared" ref="Y705" si="763">W705</f>
        <v>316</v>
      </c>
      <c r="Z705" s="424">
        <f t="shared" ref="Z705" si="764">(Y705*(V705-L705*24))/V705</f>
        <v>316</v>
      </c>
      <c r="AA705" s="426">
        <f t="shared" ref="AA705" si="765">(Z705/Y705)*100</f>
        <v>100</v>
      </c>
    </row>
    <row r="706" spans="1:44" s="51" customFormat="1" ht="16.5">
      <c r="A706" s="573">
        <v>49</v>
      </c>
      <c r="B706" s="571" t="s">
        <v>582</v>
      </c>
      <c r="C706" s="587" t="s">
        <v>583</v>
      </c>
      <c r="D706" s="327">
        <v>315</v>
      </c>
      <c r="E706" s="582" t="s">
        <v>53</v>
      </c>
      <c r="F706" s="38" t="s">
        <v>54</v>
      </c>
      <c r="G706" s="427"/>
      <c r="H706" s="427"/>
      <c r="I706" s="263"/>
      <c r="J706" s="263"/>
      <c r="K706" s="263"/>
      <c r="L706" s="134">
        <f>IF(RIGHT(S706)="T",(+H706-G706),0)</f>
        <v>0</v>
      </c>
      <c r="M706" s="134">
        <f>IF(RIGHT(S706)="U",(+H706-G706),0)</f>
        <v>0</v>
      </c>
      <c r="N706" s="134">
        <f>IF(RIGHT(S706)="C",(+H706-G706),0)</f>
        <v>0</v>
      </c>
      <c r="O706" s="134">
        <f>IF(RIGHT(S706)="D",(+H706-G706),0)</f>
        <v>0</v>
      </c>
      <c r="P706" s="44"/>
      <c r="Q706" s="44"/>
      <c r="R706" s="44"/>
      <c r="S706" s="421"/>
      <c r="T706" s="753"/>
      <c r="U706" s="44"/>
      <c r="V706" s="114"/>
      <c r="W706" s="115"/>
      <c r="X706" s="115"/>
      <c r="Y706" s="115"/>
      <c r="Z706" s="115"/>
      <c r="AA706" s="116"/>
      <c r="AB706" s="186"/>
      <c r="AC706" s="186"/>
      <c r="AD706" s="186"/>
      <c r="AE706" s="186"/>
      <c r="AF706" s="50"/>
      <c r="AG706" s="50"/>
      <c r="AH706" s="50"/>
      <c r="AI706" s="50"/>
      <c r="AJ706" s="50"/>
      <c r="AK706" s="50"/>
      <c r="AL706" s="50"/>
      <c r="AM706" s="50"/>
      <c r="AN706" s="50"/>
      <c r="AO706" s="50"/>
      <c r="AP706" s="50"/>
      <c r="AQ706" s="50"/>
      <c r="AR706" s="50"/>
    </row>
    <row r="707" spans="1:44" s="69" customFormat="1" ht="30" customHeight="1" thickBot="1">
      <c r="A707" s="460"/>
      <c r="B707" s="151"/>
      <c r="C707" s="461" t="s">
        <v>58</v>
      </c>
      <c r="D707" s="151"/>
      <c r="E707" s="140"/>
      <c r="F707" s="152" t="s">
        <v>54</v>
      </c>
      <c r="G707" s="815"/>
      <c r="H707" s="815"/>
      <c r="I707" s="136" t="s">
        <v>54</v>
      </c>
      <c r="J707" s="136" t="s">
        <v>54</v>
      </c>
      <c r="K707" s="136" t="s">
        <v>54</v>
      </c>
      <c r="L707" s="343">
        <f>SUM(L706:L706)</f>
        <v>0</v>
      </c>
      <c r="M707" s="343">
        <f>SUM(M706:M706)</f>
        <v>0</v>
      </c>
      <c r="N707" s="343">
        <f>SUM(N706:N706)</f>
        <v>0</v>
      </c>
      <c r="O707" s="343">
        <f>SUM(O706:O706)</f>
        <v>0</v>
      </c>
      <c r="P707" s="136" t="s">
        <v>54</v>
      </c>
      <c r="Q707" s="136" t="s">
        <v>54</v>
      </c>
      <c r="R707" s="136" t="s">
        <v>54</v>
      </c>
      <c r="S707" s="553"/>
      <c r="T707" s="816"/>
      <c r="U707" s="553"/>
      <c r="V707" s="198">
        <f t="shared" ref="V707" si="766">$AB$15-((N707*24))</f>
        <v>744</v>
      </c>
      <c r="W707" s="738">
        <v>315</v>
      </c>
      <c r="X707" s="718"/>
      <c r="Y707" s="200">
        <f t="shared" ref="Y707" si="767">W707</f>
        <v>315</v>
      </c>
      <c r="Z707" s="198">
        <f t="shared" ref="Z707" si="768">(Y707*(V707-L707*24))/V707</f>
        <v>315</v>
      </c>
      <c r="AA707" s="472">
        <f t="shared" ref="AA707" si="769">(Z707/Y707)*100</f>
        <v>100</v>
      </c>
    </row>
    <row r="708" spans="1:44" s="51" customFormat="1" ht="17.25" thickBot="1">
      <c r="A708" s="101">
        <v>50</v>
      </c>
      <c r="B708" s="102" t="s">
        <v>584</v>
      </c>
      <c r="C708" s="261" t="s">
        <v>585</v>
      </c>
      <c r="D708" s="326">
        <v>315</v>
      </c>
      <c r="E708" s="739" t="s">
        <v>53</v>
      </c>
      <c r="F708" s="105" t="s">
        <v>54</v>
      </c>
      <c r="G708" s="711"/>
      <c r="H708" s="711"/>
      <c r="I708" s="514"/>
      <c r="J708" s="514"/>
      <c r="K708" s="514"/>
      <c r="L708" s="137">
        <f>IF(RIGHT(S708)="T",(+H708-G708),0)</f>
        <v>0</v>
      </c>
      <c r="M708" s="137">
        <f>IF(RIGHT(S708)="U",(+H708-G708),0)</f>
        <v>0</v>
      </c>
      <c r="N708" s="137">
        <f>IF(RIGHT(S708)="C",(+H708-G708),0)</f>
        <v>0</v>
      </c>
      <c r="O708" s="137">
        <f>IF(RIGHT(S708)="D",(+H708-G708),0)</f>
        <v>0</v>
      </c>
      <c r="P708" s="147"/>
      <c r="Q708" s="147"/>
      <c r="R708" s="147"/>
      <c r="S708" s="708"/>
      <c r="T708" s="766"/>
      <c r="U708" s="147"/>
      <c r="V708" s="710"/>
      <c r="W708" s="710"/>
      <c r="X708" s="710"/>
      <c r="Y708" s="710"/>
      <c r="Z708" s="710"/>
      <c r="AA708" s="710"/>
      <c r="AB708" s="186"/>
      <c r="AC708" s="186"/>
      <c r="AD708" s="186"/>
      <c r="AE708" s="186"/>
      <c r="AF708" s="50"/>
      <c r="AG708" s="50"/>
      <c r="AH708" s="50"/>
      <c r="AI708" s="50"/>
      <c r="AJ708" s="50"/>
      <c r="AK708" s="50"/>
      <c r="AL708" s="50"/>
      <c r="AM708" s="50"/>
      <c r="AN708" s="50"/>
      <c r="AO708" s="50"/>
      <c r="AP708" s="50"/>
      <c r="AQ708" s="50"/>
      <c r="AR708" s="50"/>
    </row>
    <row r="709" spans="1:44" s="51" customFormat="1" ht="30" customHeight="1" thickBot="1">
      <c r="A709" s="460"/>
      <c r="B709" s="151"/>
      <c r="C709" s="461" t="s">
        <v>58</v>
      </c>
      <c r="D709" s="151"/>
      <c r="E709" s="140"/>
      <c r="F709" s="152" t="s">
        <v>54</v>
      </c>
      <c r="G709" s="462"/>
      <c r="H709" s="462"/>
      <c r="I709" s="152" t="s">
        <v>54</v>
      </c>
      <c r="J709" s="152" t="s">
        <v>54</v>
      </c>
      <c r="K709" s="152" t="s">
        <v>54</v>
      </c>
      <c r="L709" s="153">
        <f>SUM(L708:L708)</f>
        <v>0</v>
      </c>
      <c r="M709" s="153">
        <f>SUM(M708:M708)</f>
        <v>0</v>
      </c>
      <c r="N709" s="153">
        <f>SUM(N708:N708)</f>
        <v>0</v>
      </c>
      <c r="O709" s="153">
        <f>SUM(O708:O708)</f>
        <v>0</v>
      </c>
      <c r="P709" s="152" t="s">
        <v>54</v>
      </c>
      <c r="Q709" s="152" t="s">
        <v>54</v>
      </c>
      <c r="R709" s="152" t="s">
        <v>54</v>
      </c>
      <c r="S709" s="151"/>
      <c r="T709" s="463"/>
      <c r="U709" s="151"/>
      <c r="V709" s="424">
        <f t="shared" si="714"/>
        <v>744</v>
      </c>
      <c r="W709" s="423">
        <v>315</v>
      </c>
      <c r="X709" s="154"/>
      <c r="Y709" s="425">
        <f t="shared" si="662"/>
        <v>315</v>
      </c>
      <c r="Z709" s="424">
        <f t="shared" si="716"/>
        <v>315</v>
      </c>
      <c r="AA709" s="426">
        <f t="shared" si="681"/>
        <v>100</v>
      </c>
      <c r="AB709" s="186"/>
      <c r="AC709" s="186"/>
      <c r="AD709" s="186"/>
      <c r="AE709" s="186"/>
      <c r="AF709" s="50"/>
      <c r="AG709" s="50"/>
      <c r="AH709" s="50"/>
      <c r="AI709" s="50"/>
      <c r="AJ709" s="50"/>
      <c r="AK709" s="50"/>
      <c r="AL709" s="50"/>
      <c r="AM709" s="50"/>
      <c r="AN709" s="50"/>
      <c r="AO709" s="50"/>
      <c r="AP709" s="50"/>
      <c r="AQ709" s="50"/>
      <c r="AR709" s="50"/>
    </row>
    <row r="710" spans="1:44" s="51" customFormat="1" ht="30" customHeight="1" thickBot="1">
      <c r="A710" s="101">
        <v>51</v>
      </c>
      <c r="B710" s="102" t="s">
        <v>811</v>
      </c>
      <c r="C710" s="261" t="s">
        <v>812</v>
      </c>
      <c r="D710" s="326">
        <v>500</v>
      </c>
      <c r="E710" s="583"/>
      <c r="F710" s="105"/>
      <c r="G710" s="393"/>
      <c r="H710" s="393"/>
      <c r="I710" s="262"/>
      <c r="J710" s="262"/>
      <c r="K710" s="262"/>
      <c r="L710" s="107"/>
      <c r="M710" s="275"/>
      <c r="N710" s="275"/>
      <c r="O710" s="107"/>
      <c r="P710" s="107"/>
      <c r="Q710" s="107"/>
      <c r="R710" s="107"/>
      <c r="S710" s="107"/>
      <c r="T710" s="402"/>
      <c r="U710" s="107"/>
      <c r="V710" s="64">
        <f t="shared" si="714"/>
        <v>744</v>
      </c>
      <c r="W710" s="326">
        <v>500</v>
      </c>
      <c r="X710" s="66"/>
      <c r="Y710" s="67">
        <f>W710</f>
        <v>500</v>
      </c>
      <c r="Z710" s="64">
        <f>(Y710*(V710-L710*24))/V710</f>
        <v>500</v>
      </c>
      <c r="AA710" s="68">
        <f>(Z710/Y710)*100</f>
        <v>100</v>
      </c>
      <c r="AB710" s="186"/>
      <c r="AC710" s="186"/>
      <c r="AD710" s="186"/>
      <c r="AE710" s="186"/>
      <c r="AF710" s="50"/>
      <c r="AG710" s="50"/>
      <c r="AH710" s="50"/>
      <c r="AI710" s="50"/>
      <c r="AJ710" s="50"/>
      <c r="AK710" s="50"/>
      <c r="AL710" s="50"/>
      <c r="AM710" s="50"/>
      <c r="AN710" s="50"/>
      <c r="AO710" s="50"/>
      <c r="AP710" s="50"/>
      <c r="AQ710" s="50"/>
      <c r="AR710" s="50"/>
    </row>
    <row r="711" spans="1:44" s="51" customFormat="1" ht="30" customHeight="1" thickBot="1">
      <c r="A711" s="101">
        <v>52</v>
      </c>
      <c r="B711" s="102" t="s">
        <v>586</v>
      </c>
      <c r="C711" s="261" t="s">
        <v>587</v>
      </c>
      <c r="D711" s="326">
        <v>315</v>
      </c>
      <c r="E711" s="104" t="s">
        <v>53</v>
      </c>
      <c r="F711" s="105" t="s">
        <v>54</v>
      </c>
      <c r="G711" s="393"/>
      <c r="H711" s="393"/>
      <c r="I711" s="262"/>
      <c r="J711" s="262"/>
      <c r="K711" s="262"/>
      <c r="L711" s="107"/>
      <c r="M711" s="275"/>
      <c r="N711" s="275"/>
      <c r="O711" s="107"/>
      <c r="P711" s="107"/>
      <c r="Q711" s="107"/>
      <c r="R711" s="107"/>
      <c r="S711" s="107"/>
      <c r="T711" s="402"/>
      <c r="U711" s="107"/>
      <c r="V711" s="64">
        <f t="shared" si="714"/>
        <v>744</v>
      </c>
      <c r="W711" s="326">
        <v>315</v>
      </c>
      <c r="X711" s="66"/>
      <c r="Y711" s="67">
        <f t="shared" si="662"/>
        <v>315</v>
      </c>
      <c r="Z711" s="64">
        <f t="shared" si="716"/>
        <v>315</v>
      </c>
      <c r="AA711" s="68">
        <f t="shared" si="681"/>
        <v>100</v>
      </c>
      <c r="AB711" s="186"/>
      <c r="AC711" s="186"/>
      <c r="AD711" s="186"/>
      <c r="AE711" s="186"/>
      <c r="AF711" s="50"/>
      <c r="AG711" s="50"/>
      <c r="AH711" s="50"/>
      <c r="AI711" s="50"/>
      <c r="AJ711" s="50"/>
      <c r="AK711" s="50"/>
      <c r="AL711" s="50"/>
      <c r="AM711" s="50"/>
      <c r="AN711" s="50"/>
      <c r="AO711" s="50"/>
      <c r="AP711" s="50"/>
      <c r="AQ711" s="50"/>
      <c r="AR711" s="50"/>
    </row>
    <row r="712" spans="1:44" s="51" customFormat="1" ht="30" customHeight="1" thickBot="1">
      <c r="A712" s="101">
        <v>53</v>
      </c>
      <c r="B712" s="102" t="s">
        <v>588</v>
      </c>
      <c r="C712" s="261" t="s">
        <v>589</v>
      </c>
      <c r="D712" s="326">
        <v>500</v>
      </c>
      <c r="E712" s="583" t="s">
        <v>53</v>
      </c>
      <c r="F712" s="105" t="s">
        <v>54</v>
      </c>
      <c r="G712" s="393"/>
      <c r="H712" s="393"/>
      <c r="I712" s="262"/>
      <c r="J712" s="262"/>
      <c r="K712" s="262"/>
      <c r="L712" s="107"/>
      <c r="M712" s="275"/>
      <c r="N712" s="275"/>
      <c r="O712" s="107"/>
      <c r="P712" s="107"/>
      <c r="Q712" s="107"/>
      <c r="R712" s="107"/>
      <c r="S712" s="107"/>
      <c r="T712" s="402"/>
      <c r="U712" s="107"/>
      <c r="V712" s="64">
        <f t="shared" si="714"/>
        <v>744</v>
      </c>
      <c r="W712" s="326">
        <v>500</v>
      </c>
      <c r="X712" s="66"/>
      <c r="Y712" s="67">
        <f t="shared" si="662"/>
        <v>500</v>
      </c>
      <c r="Z712" s="64">
        <f t="shared" si="716"/>
        <v>500</v>
      </c>
      <c r="AA712" s="68">
        <f t="shared" si="681"/>
        <v>100</v>
      </c>
      <c r="AB712" s="186"/>
      <c r="AC712" s="186"/>
      <c r="AD712" s="186"/>
      <c r="AE712" s="186"/>
      <c r="AF712" s="50"/>
      <c r="AG712" s="50"/>
      <c r="AH712" s="50"/>
      <c r="AI712" s="50"/>
      <c r="AJ712" s="50"/>
      <c r="AK712" s="50"/>
      <c r="AL712" s="50"/>
      <c r="AM712" s="50"/>
      <c r="AN712" s="50"/>
      <c r="AO712" s="50"/>
      <c r="AP712" s="50"/>
      <c r="AQ712" s="50"/>
      <c r="AR712" s="50"/>
    </row>
    <row r="713" spans="1:44" s="51" customFormat="1" ht="30" customHeight="1" thickBot="1">
      <c r="A713" s="101">
        <v>54</v>
      </c>
      <c r="B713" s="102" t="s">
        <v>590</v>
      </c>
      <c r="C713" s="261" t="s">
        <v>591</v>
      </c>
      <c r="D713" s="326">
        <v>315</v>
      </c>
      <c r="E713" s="70" t="s">
        <v>53</v>
      </c>
      <c r="F713" s="105" t="s">
        <v>54</v>
      </c>
      <c r="G713" s="393"/>
      <c r="H713" s="393"/>
      <c r="I713" s="262"/>
      <c r="J713" s="262"/>
      <c r="K713" s="262"/>
      <c r="L713" s="107"/>
      <c r="M713" s="275"/>
      <c r="N713" s="275"/>
      <c r="O713" s="107"/>
      <c r="P713" s="107"/>
      <c r="Q713" s="107"/>
      <c r="R713" s="107"/>
      <c r="S713" s="107"/>
      <c r="T713" s="402"/>
      <c r="U713" s="107"/>
      <c r="V713" s="64">
        <f t="shared" si="714"/>
        <v>744</v>
      </c>
      <c r="W713" s="326">
        <v>315</v>
      </c>
      <c r="X713" s="66"/>
      <c r="Y713" s="67">
        <f t="shared" ref="Y713:Y734" si="770">W713</f>
        <v>315</v>
      </c>
      <c r="Z713" s="64">
        <f t="shared" si="716"/>
        <v>315</v>
      </c>
      <c r="AA713" s="68">
        <f t="shared" si="681"/>
        <v>100</v>
      </c>
      <c r="AB713" s="186"/>
      <c r="AC713" s="186"/>
      <c r="AD713" s="186"/>
      <c r="AE713" s="186"/>
      <c r="AF713" s="50"/>
      <c r="AG713" s="50"/>
      <c r="AH713" s="50"/>
      <c r="AI713" s="50"/>
      <c r="AJ713" s="50"/>
      <c r="AK713" s="50"/>
      <c r="AL713" s="50"/>
      <c r="AM713" s="50"/>
      <c r="AN713" s="50"/>
      <c r="AO713" s="50"/>
      <c r="AP713" s="50"/>
      <c r="AQ713" s="50"/>
      <c r="AR713" s="50"/>
    </row>
    <row r="714" spans="1:44" s="51" customFormat="1" ht="30" customHeight="1" thickBot="1">
      <c r="A714" s="101">
        <v>55</v>
      </c>
      <c r="B714" s="586" t="s">
        <v>592</v>
      </c>
      <c r="C714" s="590" t="s">
        <v>593</v>
      </c>
      <c r="D714" s="336">
        <v>315</v>
      </c>
      <c r="E714" s="61" t="s">
        <v>53</v>
      </c>
      <c r="F714" s="88" t="s">
        <v>54</v>
      </c>
      <c r="G714" s="592"/>
      <c r="H714" s="592"/>
      <c r="I714" s="286"/>
      <c r="J714" s="286"/>
      <c r="K714" s="286"/>
      <c r="L714" s="42"/>
      <c r="M714" s="337"/>
      <c r="N714" s="337"/>
      <c r="O714" s="42"/>
      <c r="P714" s="42"/>
      <c r="Q714" s="42"/>
      <c r="R714" s="42"/>
      <c r="S714" s="42"/>
      <c r="T714" s="414"/>
      <c r="U714" s="42"/>
      <c r="V714" s="198">
        <f t="shared" si="714"/>
        <v>744</v>
      </c>
      <c r="W714" s="336">
        <v>315</v>
      </c>
      <c r="X714" s="574"/>
      <c r="Y714" s="200">
        <f t="shared" si="770"/>
        <v>315</v>
      </c>
      <c r="Z714" s="198">
        <f t="shared" si="716"/>
        <v>315</v>
      </c>
      <c r="AA714" s="338">
        <f t="shared" si="681"/>
        <v>100</v>
      </c>
      <c r="AB714" s="186"/>
      <c r="AC714" s="186"/>
      <c r="AD714" s="186"/>
      <c r="AE714" s="186"/>
      <c r="AF714" s="50"/>
      <c r="AG714" s="50"/>
      <c r="AH714" s="50"/>
      <c r="AI714" s="50"/>
      <c r="AJ714" s="50"/>
      <c r="AK714" s="50"/>
      <c r="AL714" s="50"/>
      <c r="AM714" s="50"/>
      <c r="AN714" s="50"/>
      <c r="AO714" s="50"/>
      <c r="AP714" s="50"/>
      <c r="AQ714" s="50"/>
      <c r="AR714" s="50"/>
    </row>
    <row r="715" spans="1:44" s="51" customFormat="1" ht="30" customHeight="1" thickBot="1">
      <c r="A715" s="101">
        <v>56</v>
      </c>
      <c r="B715" s="102" t="s">
        <v>594</v>
      </c>
      <c r="C715" s="261" t="s">
        <v>595</v>
      </c>
      <c r="D715" s="326">
        <v>315</v>
      </c>
      <c r="E715" s="70" t="s">
        <v>53</v>
      </c>
      <c r="F715" s="105" t="s">
        <v>54</v>
      </c>
      <c r="G715" s="393"/>
      <c r="H715" s="393"/>
      <c r="I715" s="262"/>
      <c r="J715" s="262"/>
      <c r="K715" s="262"/>
      <c r="L715" s="107"/>
      <c r="M715" s="275"/>
      <c r="N715" s="275"/>
      <c r="O715" s="107"/>
      <c r="P715" s="107"/>
      <c r="Q715" s="107"/>
      <c r="R715" s="107"/>
      <c r="S715" s="107"/>
      <c r="T715" s="402"/>
      <c r="U715" s="107"/>
      <c r="V715" s="64">
        <f t="shared" si="714"/>
        <v>744</v>
      </c>
      <c r="W715" s="326">
        <v>315</v>
      </c>
      <c r="X715" s="66"/>
      <c r="Y715" s="67">
        <f t="shared" si="770"/>
        <v>315</v>
      </c>
      <c r="Z715" s="64">
        <f t="shared" si="716"/>
        <v>315</v>
      </c>
      <c r="AA715" s="68">
        <f t="shared" si="681"/>
        <v>100</v>
      </c>
      <c r="AB715" s="186"/>
      <c r="AC715" s="186"/>
      <c r="AD715" s="186"/>
      <c r="AE715" s="186"/>
      <c r="AF715" s="50"/>
      <c r="AG715" s="50"/>
      <c r="AH715" s="50"/>
      <c r="AI715" s="50"/>
      <c r="AJ715" s="50"/>
      <c r="AK715" s="50"/>
      <c r="AL715" s="50"/>
      <c r="AM715" s="50"/>
      <c r="AN715" s="50"/>
      <c r="AO715" s="50"/>
      <c r="AP715" s="50"/>
      <c r="AQ715" s="50"/>
      <c r="AR715" s="50"/>
    </row>
    <row r="716" spans="1:44" s="51" customFormat="1" ht="30" customHeight="1" thickBot="1">
      <c r="A716" s="101">
        <v>57</v>
      </c>
      <c r="B716" s="102" t="s">
        <v>813</v>
      </c>
      <c r="C716" s="261" t="s">
        <v>814</v>
      </c>
      <c r="D716" s="326">
        <v>500</v>
      </c>
      <c r="E716" s="70" t="s">
        <v>53</v>
      </c>
      <c r="F716" s="105"/>
      <c r="G716" s="393"/>
      <c r="H716" s="393"/>
      <c r="I716" s="262"/>
      <c r="J716" s="262"/>
      <c r="K716" s="262"/>
      <c r="L716" s="107"/>
      <c r="M716" s="275"/>
      <c r="N716" s="275"/>
      <c r="O716" s="107"/>
      <c r="P716" s="107"/>
      <c r="Q716" s="107"/>
      <c r="R716" s="107"/>
      <c r="S716" s="107"/>
      <c r="T716" s="402"/>
      <c r="U716" s="107"/>
      <c r="V716" s="64">
        <f t="shared" si="714"/>
        <v>744</v>
      </c>
      <c r="W716" s="326">
        <v>500</v>
      </c>
      <c r="X716" s="66"/>
      <c r="Y716" s="67">
        <f t="shared" si="770"/>
        <v>500</v>
      </c>
      <c r="Z716" s="64">
        <f>(Y716*(V716-L716*24))/V716</f>
        <v>500</v>
      </c>
      <c r="AA716" s="68">
        <f t="shared" si="681"/>
        <v>100</v>
      </c>
      <c r="AB716" s="186"/>
      <c r="AC716" s="186"/>
      <c r="AD716" s="186"/>
      <c r="AE716" s="186"/>
      <c r="AF716" s="50"/>
      <c r="AG716" s="50"/>
      <c r="AH716" s="50"/>
      <c r="AI716" s="50"/>
      <c r="AJ716" s="50"/>
      <c r="AK716" s="50"/>
      <c r="AL716" s="50"/>
      <c r="AM716" s="50"/>
      <c r="AN716" s="50"/>
      <c r="AO716" s="50"/>
      <c r="AP716" s="50"/>
      <c r="AQ716" s="50"/>
      <c r="AR716" s="50"/>
    </row>
    <row r="717" spans="1:44" s="51" customFormat="1" ht="30" customHeight="1" thickBot="1">
      <c r="A717" s="101">
        <v>58</v>
      </c>
      <c r="B717" s="102" t="s">
        <v>815</v>
      </c>
      <c r="C717" s="261" t="s">
        <v>816</v>
      </c>
      <c r="D717" s="326">
        <v>500</v>
      </c>
      <c r="E717" s="70" t="s">
        <v>53</v>
      </c>
      <c r="F717" s="105"/>
      <c r="G717" s="393"/>
      <c r="H717" s="393"/>
      <c r="I717" s="262"/>
      <c r="J717" s="262"/>
      <c r="K717" s="262"/>
      <c r="L717" s="107"/>
      <c r="M717" s="275"/>
      <c r="N717" s="275"/>
      <c r="O717" s="107"/>
      <c r="P717" s="107"/>
      <c r="Q717" s="107"/>
      <c r="R717" s="107"/>
      <c r="S717" s="107"/>
      <c r="T717" s="402"/>
      <c r="U717" s="107"/>
      <c r="V717" s="64">
        <f t="shared" si="714"/>
        <v>744</v>
      </c>
      <c r="W717" s="326">
        <v>500</v>
      </c>
      <c r="X717" s="66"/>
      <c r="Y717" s="67">
        <f t="shared" si="770"/>
        <v>500</v>
      </c>
      <c r="Z717" s="64">
        <f>(Y717*(V717-L717*24))/V717</f>
        <v>500</v>
      </c>
      <c r="AA717" s="68">
        <f t="shared" si="681"/>
        <v>100</v>
      </c>
      <c r="AB717" s="186"/>
      <c r="AC717" s="186"/>
      <c r="AD717" s="186"/>
      <c r="AE717" s="186"/>
      <c r="AF717" s="50"/>
      <c r="AG717" s="50"/>
      <c r="AH717" s="50"/>
      <c r="AI717" s="50"/>
      <c r="AJ717" s="50"/>
      <c r="AK717" s="50"/>
      <c r="AL717" s="50"/>
      <c r="AM717" s="50"/>
      <c r="AN717" s="50"/>
      <c r="AO717" s="50"/>
      <c r="AP717" s="50"/>
      <c r="AQ717" s="50"/>
      <c r="AR717" s="50"/>
    </row>
    <row r="718" spans="1:44" s="51" customFormat="1" ht="30" customHeight="1" thickBot="1">
      <c r="A718" s="101">
        <v>59</v>
      </c>
      <c r="B718" s="102" t="s">
        <v>596</v>
      </c>
      <c r="C718" s="261" t="s">
        <v>597</v>
      </c>
      <c r="D718" s="326">
        <v>315</v>
      </c>
      <c r="E718" s="61" t="s">
        <v>53</v>
      </c>
      <c r="F718" s="105" t="s">
        <v>54</v>
      </c>
      <c r="G718" s="393"/>
      <c r="H718" s="393"/>
      <c r="I718" s="262"/>
      <c r="J718" s="262"/>
      <c r="K718" s="262"/>
      <c r="L718" s="107"/>
      <c r="M718" s="275"/>
      <c r="N718" s="275"/>
      <c r="O718" s="107"/>
      <c r="P718" s="107"/>
      <c r="Q718" s="107"/>
      <c r="R718" s="107"/>
      <c r="S718" s="107"/>
      <c r="T718" s="402"/>
      <c r="U718" s="107"/>
      <c r="V718" s="64">
        <f t="shared" si="714"/>
        <v>744</v>
      </c>
      <c r="W718" s="326">
        <v>315</v>
      </c>
      <c r="X718" s="66"/>
      <c r="Y718" s="67">
        <f t="shared" si="770"/>
        <v>315</v>
      </c>
      <c r="Z718" s="64">
        <f t="shared" si="716"/>
        <v>315</v>
      </c>
      <c r="AA718" s="68">
        <f t="shared" si="681"/>
        <v>100</v>
      </c>
      <c r="AB718" s="186"/>
      <c r="AC718" s="186"/>
      <c r="AD718" s="186"/>
      <c r="AE718" s="186"/>
      <c r="AF718" s="50"/>
      <c r="AG718" s="50"/>
      <c r="AH718" s="50"/>
      <c r="AI718" s="50"/>
      <c r="AJ718" s="50"/>
      <c r="AK718" s="50"/>
      <c r="AL718" s="50"/>
      <c r="AM718" s="50"/>
      <c r="AN718" s="50"/>
      <c r="AO718" s="50"/>
      <c r="AP718" s="50"/>
      <c r="AQ718" s="50"/>
      <c r="AR718" s="50"/>
    </row>
    <row r="719" spans="1:44" s="51" customFormat="1" ht="30" customHeight="1" thickBot="1">
      <c r="A719" s="101">
        <v>60</v>
      </c>
      <c r="B719" s="102" t="s">
        <v>598</v>
      </c>
      <c r="C719" s="261" t="s">
        <v>599</v>
      </c>
      <c r="D719" s="326">
        <v>315</v>
      </c>
      <c r="E719" s="70" t="s">
        <v>53</v>
      </c>
      <c r="F719" s="105" t="s">
        <v>54</v>
      </c>
      <c r="G719" s="393"/>
      <c r="H719" s="393"/>
      <c r="I719" s="262"/>
      <c r="J719" s="262"/>
      <c r="K719" s="262"/>
      <c r="L719" s="107"/>
      <c r="M719" s="275"/>
      <c r="N719" s="275"/>
      <c r="O719" s="107"/>
      <c r="P719" s="107"/>
      <c r="Q719" s="107"/>
      <c r="R719" s="107"/>
      <c r="S719" s="107"/>
      <c r="T719" s="402"/>
      <c r="U719" s="107"/>
      <c r="V719" s="64">
        <f t="shared" si="714"/>
        <v>744</v>
      </c>
      <c r="W719" s="326">
        <v>315</v>
      </c>
      <c r="X719" s="66"/>
      <c r="Y719" s="67">
        <f t="shared" si="770"/>
        <v>315</v>
      </c>
      <c r="Z719" s="64">
        <f t="shared" si="716"/>
        <v>315</v>
      </c>
      <c r="AA719" s="68">
        <f t="shared" si="681"/>
        <v>100</v>
      </c>
      <c r="AB719" s="186"/>
      <c r="AC719" s="186"/>
      <c r="AD719" s="186"/>
      <c r="AE719" s="186"/>
      <c r="AF719" s="50"/>
      <c r="AG719" s="50"/>
      <c r="AH719" s="50"/>
      <c r="AI719" s="50"/>
      <c r="AJ719" s="50"/>
      <c r="AK719" s="50"/>
      <c r="AL719" s="50"/>
      <c r="AM719" s="50"/>
      <c r="AN719" s="50"/>
      <c r="AO719" s="50"/>
      <c r="AP719" s="50"/>
      <c r="AQ719" s="50"/>
      <c r="AR719" s="50"/>
    </row>
    <row r="720" spans="1:44" ht="30" customHeight="1">
      <c r="A720" s="573">
        <v>61</v>
      </c>
      <c r="B720" s="571" t="s">
        <v>600</v>
      </c>
      <c r="C720" s="593" t="s">
        <v>601</v>
      </c>
      <c r="D720" s="342">
        <v>315</v>
      </c>
      <c r="E720" s="581" t="s">
        <v>53</v>
      </c>
      <c r="F720" s="280" t="s">
        <v>54</v>
      </c>
      <c r="G720" s="53"/>
      <c r="H720" s="53"/>
      <c r="I720" s="281"/>
      <c r="J720" s="281"/>
      <c r="K720" s="281"/>
      <c r="L720" s="134">
        <f>IF(RIGHT(S720)="T",(+H720-G720),0)</f>
        <v>0</v>
      </c>
      <c r="M720" s="134">
        <f>IF(RIGHT(S720)="U",(+H720-G720),0)</f>
        <v>0</v>
      </c>
      <c r="N720" s="134">
        <f>IF(RIGHT(S720)="C",(+H720-G720),0)</f>
        <v>0</v>
      </c>
      <c r="O720" s="134">
        <f>IF(RIGHT(S720)="D",(+H720-G720),0)</f>
        <v>0</v>
      </c>
      <c r="P720" s="44"/>
      <c r="Q720" s="44"/>
      <c r="R720" s="44"/>
      <c r="S720" s="54"/>
      <c r="T720" s="398"/>
      <c r="U720" s="44"/>
      <c r="V720" s="257"/>
      <c r="W720" s="258"/>
      <c r="X720" s="258"/>
      <c r="Y720" s="258"/>
      <c r="Z720" s="258"/>
      <c r="AA720" s="259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</row>
    <row r="721" spans="1:44" s="69" customFormat="1" ht="30" customHeight="1" thickBot="1">
      <c r="A721" s="451"/>
      <c r="B721" s="151"/>
      <c r="C721" s="461" t="s">
        <v>58</v>
      </c>
      <c r="D721" s="151"/>
      <c r="E721" s="61"/>
      <c r="F721" s="152" t="s">
        <v>54</v>
      </c>
      <c r="G721" s="462"/>
      <c r="H721" s="462"/>
      <c r="I721" s="152" t="s">
        <v>54</v>
      </c>
      <c r="J721" s="152" t="s">
        <v>54</v>
      </c>
      <c r="K721" s="152" t="s">
        <v>54</v>
      </c>
      <c r="L721" s="153">
        <f>SUM(L720:L720)</f>
        <v>0</v>
      </c>
      <c r="M721" s="153">
        <f>SUM(M720:M720)</f>
        <v>0</v>
      </c>
      <c r="N721" s="153">
        <f>SUM(N720:N720)</f>
        <v>0</v>
      </c>
      <c r="O721" s="153">
        <f>SUM(O720:O720)</f>
        <v>0</v>
      </c>
      <c r="P721" s="152" t="s">
        <v>54</v>
      </c>
      <c r="Q721" s="152" t="s">
        <v>54</v>
      </c>
      <c r="R721" s="152" t="s">
        <v>54</v>
      </c>
      <c r="S721" s="151"/>
      <c r="T721" s="463"/>
      <c r="U721" s="151"/>
      <c r="V721" s="536">
        <f t="shared" ref="V721" si="771">$AB$15-((N721*24))</f>
        <v>744</v>
      </c>
      <c r="W721" s="555">
        <v>315</v>
      </c>
      <c r="X721" s="154"/>
      <c r="Y721" s="539">
        <f t="shared" ref="Y721" si="772">W721</f>
        <v>315</v>
      </c>
      <c r="Z721" s="540">
        <f t="shared" ref="Z721" si="773">(Y721*(V721-L721*24))/V721</f>
        <v>315</v>
      </c>
      <c r="AA721" s="541">
        <f t="shared" ref="AA721" si="774">(Z721/Y721)*100</f>
        <v>100</v>
      </c>
    </row>
    <row r="722" spans="1:44" s="51" customFormat="1" ht="30" customHeight="1" thickBot="1">
      <c r="A722" s="101">
        <v>62</v>
      </c>
      <c r="B722" s="102" t="s">
        <v>602</v>
      </c>
      <c r="C722" s="261" t="s">
        <v>603</v>
      </c>
      <c r="D722" s="326">
        <v>315</v>
      </c>
      <c r="E722" s="70" t="s">
        <v>53</v>
      </c>
      <c r="F722" s="105" t="s">
        <v>54</v>
      </c>
      <c r="G722" s="393"/>
      <c r="H722" s="393"/>
      <c r="I722" s="262"/>
      <c r="J722" s="262"/>
      <c r="K722" s="262"/>
      <c r="L722" s="107"/>
      <c r="M722" s="275"/>
      <c r="N722" s="275"/>
      <c r="O722" s="107"/>
      <c r="P722" s="107"/>
      <c r="Q722" s="107"/>
      <c r="R722" s="107"/>
      <c r="S722" s="107"/>
      <c r="T722" s="402"/>
      <c r="U722" s="107"/>
      <c r="V722" s="64">
        <f t="shared" si="714"/>
        <v>744</v>
      </c>
      <c r="W722" s="326">
        <v>315</v>
      </c>
      <c r="X722" s="66"/>
      <c r="Y722" s="67">
        <f t="shared" si="770"/>
        <v>315</v>
      </c>
      <c r="Z722" s="64">
        <f t="shared" si="716"/>
        <v>315</v>
      </c>
      <c r="AA722" s="68">
        <f t="shared" si="681"/>
        <v>100</v>
      </c>
      <c r="AB722" s="186"/>
      <c r="AC722" s="186"/>
      <c r="AD722" s="186"/>
      <c r="AE722" s="186"/>
      <c r="AF722" s="50"/>
      <c r="AG722" s="50"/>
      <c r="AH722" s="50"/>
      <c r="AI722" s="50"/>
      <c r="AJ722" s="50"/>
      <c r="AK722" s="50"/>
      <c r="AL722" s="50"/>
      <c r="AM722" s="50"/>
      <c r="AN722" s="50"/>
      <c r="AO722" s="50"/>
      <c r="AP722" s="50"/>
      <c r="AQ722" s="50"/>
      <c r="AR722" s="50"/>
    </row>
    <row r="723" spans="1:44" s="51" customFormat="1" ht="30" customHeight="1" thickBot="1">
      <c r="A723" s="329" t="s">
        <v>47</v>
      </c>
      <c r="B723" s="329"/>
      <c r="C723" s="330" t="s">
        <v>604</v>
      </c>
      <c r="D723" s="336"/>
      <c r="E723" s="61" t="s">
        <v>53</v>
      </c>
      <c r="F723" s="88" t="s">
        <v>54</v>
      </c>
      <c r="G723" s="118"/>
      <c r="H723" s="118"/>
      <c r="I723" s="332"/>
      <c r="J723" s="332"/>
      <c r="K723" s="332"/>
      <c r="L723" s="42"/>
      <c r="M723" s="337"/>
      <c r="N723" s="337"/>
      <c r="O723" s="42"/>
      <c r="P723" s="42"/>
      <c r="Q723" s="42"/>
      <c r="R723" s="42"/>
      <c r="S723" s="42"/>
      <c r="T723" s="414"/>
      <c r="U723" s="42"/>
      <c r="V723" s="198"/>
      <c r="W723" s="336"/>
      <c r="X723" s="574"/>
      <c r="Y723" s="200"/>
      <c r="Z723" s="198"/>
      <c r="AA723" s="198"/>
      <c r="AB723" s="186"/>
      <c r="AC723" s="186"/>
      <c r="AD723" s="186"/>
      <c r="AE723" s="186"/>
      <c r="AF723" s="50"/>
      <c r="AG723" s="50"/>
      <c r="AH723" s="50"/>
      <c r="AI723" s="50"/>
      <c r="AJ723" s="50"/>
      <c r="AK723" s="50"/>
      <c r="AL723" s="50"/>
      <c r="AM723" s="50"/>
      <c r="AN723" s="50"/>
      <c r="AO723" s="50"/>
      <c r="AP723" s="50"/>
      <c r="AQ723" s="50"/>
      <c r="AR723" s="50"/>
    </row>
    <row r="724" spans="1:44" s="51" customFormat="1" ht="51.75" thickBot="1">
      <c r="A724" s="101">
        <v>1</v>
      </c>
      <c r="B724" s="102" t="s">
        <v>605</v>
      </c>
      <c r="C724" s="261" t="s">
        <v>606</v>
      </c>
      <c r="D724" s="326">
        <v>100</v>
      </c>
      <c r="E724" s="70" t="s">
        <v>53</v>
      </c>
      <c r="F724" s="105" t="s">
        <v>54</v>
      </c>
      <c r="G724" s="427">
        <v>42238.722222222219</v>
      </c>
      <c r="H724" s="666">
        <v>42248</v>
      </c>
      <c r="I724" s="262"/>
      <c r="J724" s="262"/>
      <c r="K724" s="262"/>
      <c r="L724" s="343">
        <f>IF(RIGHT(S724)="T",(+H724-G724),0)</f>
        <v>0</v>
      </c>
      <c r="M724" s="343">
        <f>IF(RIGHT(S724)="U",(+H724-G724),0)</f>
        <v>0</v>
      </c>
      <c r="N724" s="343">
        <f>IF(RIGHT(S724)="C",(+H724-G724),0)</f>
        <v>9.2777777777810115</v>
      </c>
      <c r="O724" s="343">
        <f>IF(RIGHT(S724)="D",(+H724-G724),0)</f>
        <v>0</v>
      </c>
      <c r="P724" s="107"/>
      <c r="Q724" s="107"/>
      <c r="R724" s="107"/>
      <c r="S724" s="421" t="s">
        <v>982</v>
      </c>
      <c r="T724" s="805" t="s">
        <v>983</v>
      </c>
      <c r="U724" s="107"/>
      <c r="V724" s="64"/>
      <c r="W724" s="326"/>
      <c r="X724" s="66"/>
      <c r="Y724" s="67"/>
      <c r="Z724" s="64"/>
      <c r="AA724" s="68"/>
      <c r="AB724" s="186"/>
      <c r="AC724" s="186"/>
      <c r="AD724" s="186"/>
      <c r="AE724" s="186"/>
      <c r="AF724" s="50"/>
      <c r="AG724" s="50"/>
      <c r="AH724" s="50"/>
      <c r="AI724" s="50"/>
      <c r="AJ724" s="50"/>
      <c r="AK724" s="50"/>
      <c r="AL724" s="50"/>
      <c r="AM724" s="50"/>
      <c r="AN724" s="50"/>
      <c r="AO724" s="50"/>
      <c r="AP724" s="50"/>
      <c r="AQ724" s="50"/>
      <c r="AR724" s="50"/>
    </row>
    <row r="725" spans="1:44" s="51" customFormat="1" ht="30" customHeight="1" thickBot="1">
      <c r="A725" s="460"/>
      <c r="B725" s="151"/>
      <c r="C725" s="461" t="s">
        <v>58</v>
      </c>
      <c r="D725" s="151"/>
      <c r="E725" s="61"/>
      <c r="F725" s="152" t="s">
        <v>54</v>
      </c>
      <c r="G725" s="462"/>
      <c r="H725" s="462"/>
      <c r="I725" s="152" t="s">
        <v>54</v>
      </c>
      <c r="J725" s="152" t="s">
        <v>54</v>
      </c>
      <c r="K725" s="152" t="s">
        <v>54</v>
      </c>
      <c r="L725" s="153">
        <f>SUM(L724:L724)</f>
        <v>0</v>
      </c>
      <c r="M725" s="153">
        <f t="shared" ref="M725:O725" si="775">SUM(M724:M724)</f>
        <v>0</v>
      </c>
      <c r="N725" s="153">
        <f t="shared" si="775"/>
        <v>9.2777777777810115</v>
      </c>
      <c r="O725" s="153">
        <f t="shared" si="775"/>
        <v>0</v>
      </c>
      <c r="P725" s="152" t="s">
        <v>54</v>
      </c>
      <c r="Q725" s="152" t="s">
        <v>54</v>
      </c>
      <c r="R725" s="152" t="s">
        <v>54</v>
      </c>
      <c r="S725" s="151"/>
      <c r="T725" s="463"/>
      <c r="U725" s="107"/>
      <c r="V725" s="64">
        <f t="shared" ref="V725" si="776">$AB$15-((N725*24))</f>
        <v>521.33333333325572</v>
      </c>
      <c r="W725" s="326">
        <v>100</v>
      </c>
      <c r="X725" s="66"/>
      <c r="Y725" s="67">
        <f t="shared" ref="Y725" si="777">W725</f>
        <v>100</v>
      </c>
      <c r="Z725" s="64">
        <f t="shared" ref="Z725" si="778">(Y725*(V725-L725*24))/V725</f>
        <v>100</v>
      </c>
      <c r="AA725" s="68">
        <f t="shared" ref="AA725" si="779">(Z725/Y725)*100</f>
        <v>100</v>
      </c>
      <c r="AB725" s="186"/>
      <c r="AC725" s="186"/>
      <c r="AD725" s="186"/>
      <c r="AE725" s="186"/>
      <c r="AF725" s="50"/>
      <c r="AG725" s="50"/>
      <c r="AH725" s="50"/>
      <c r="AI725" s="50"/>
      <c r="AJ725" s="50"/>
      <c r="AK725" s="50"/>
      <c r="AL725" s="50"/>
      <c r="AM725" s="50"/>
      <c r="AN725" s="50"/>
      <c r="AO725" s="50"/>
      <c r="AP725" s="50"/>
      <c r="AQ725" s="50"/>
      <c r="AR725" s="50"/>
    </row>
    <row r="726" spans="1:44" s="51" customFormat="1" ht="30" customHeight="1" thickBot="1">
      <c r="A726" s="101">
        <v>2</v>
      </c>
      <c r="B726" s="102" t="s">
        <v>607</v>
      </c>
      <c r="C726" s="261" t="s">
        <v>608</v>
      </c>
      <c r="D726" s="326">
        <v>100</v>
      </c>
      <c r="E726" s="61" t="s">
        <v>53</v>
      </c>
      <c r="F726" s="105" t="s">
        <v>54</v>
      </c>
      <c r="G726" s="393"/>
      <c r="H726" s="393"/>
      <c r="I726" s="262"/>
      <c r="J726" s="262"/>
      <c r="K726" s="262"/>
      <c r="L726" s="107"/>
      <c r="M726" s="107"/>
      <c r="N726" s="107"/>
      <c r="O726" s="107"/>
      <c r="P726" s="107"/>
      <c r="Q726" s="107"/>
      <c r="R726" s="107"/>
      <c r="S726" s="107"/>
      <c r="T726" s="402"/>
      <c r="U726" s="107"/>
      <c r="V726" s="64">
        <f t="shared" ref="V726:V734" si="780">$AB$15-((N726*24))</f>
        <v>744</v>
      </c>
      <c r="W726" s="326">
        <v>100</v>
      </c>
      <c r="X726" s="66"/>
      <c r="Y726" s="67">
        <f t="shared" si="770"/>
        <v>100</v>
      </c>
      <c r="Z726" s="64">
        <f t="shared" ref="Z726:Z734" si="781">(Y726*(V726-L726*24))/V726</f>
        <v>100</v>
      </c>
      <c r="AA726" s="68">
        <f t="shared" ref="AA726:AA734" si="782">(Z726/Y726)*100</f>
        <v>100</v>
      </c>
      <c r="AB726" s="186"/>
      <c r="AC726" s="186"/>
      <c r="AD726" s="186"/>
      <c r="AE726" s="186"/>
      <c r="AF726" s="50"/>
      <c r="AG726" s="50"/>
      <c r="AH726" s="50"/>
      <c r="AI726" s="50"/>
      <c r="AJ726" s="50"/>
      <c r="AK726" s="50"/>
      <c r="AL726" s="50"/>
      <c r="AM726" s="50"/>
      <c r="AN726" s="50"/>
      <c r="AO726" s="50"/>
      <c r="AP726" s="50"/>
      <c r="AQ726" s="50"/>
      <c r="AR726" s="50"/>
    </row>
    <row r="727" spans="1:44" s="51" customFormat="1" ht="30" customHeight="1">
      <c r="A727" s="336">
        <v>3</v>
      </c>
      <c r="B727" s="586" t="s">
        <v>609</v>
      </c>
      <c r="C727" s="590" t="s">
        <v>610</v>
      </c>
      <c r="D727" s="336">
        <v>100</v>
      </c>
      <c r="E727" s="70" t="s">
        <v>53</v>
      </c>
      <c r="F727" s="88" t="s">
        <v>54</v>
      </c>
      <c r="G727" s="427">
        <v>42222.388194444444</v>
      </c>
      <c r="H727" s="427">
        <v>42222.457638888889</v>
      </c>
      <c r="I727" s="286"/>
      <c r="J727" s="286"/>
      <c r="K727" s="286"/>
      <c r="L727" s="343">
        <f>IF(RIGHT(S727)="T",(+H727-G727),0)</f>
        <v>0</v>
      </c>
      <c r="M727" s="343">
        <f>IF(RIGHT(S727)="U",(+H727-G727),0)</f>
        <v>6.9444444445252884E-2</v>
      </c>
      <c r="N727" s="343">
        <f>IF(RIGHT(S727)="C",(+H727-G727),0)</f>
        <v>0</v>
      </c>
      <c r="O727" s="343">
        <f>IF(RIGHT(S727)="D",(+H727-G727),0)</f>
        <v>0</v>
      </c>
      <c r="P727" s="42"/>
      <c r="Q727" s="42"/>
      <c r="R727" s="42"/>
      <c r="S727" s="421" t="s">
        <v>78</v>
      </c>
      <c r="T727" s="805" t="s">
        <v>981</v>
      </c>
      <c r="U727" s="42"/>
      <c r="V727" s="198"/>
      <c r="W727" s="336"/>
      <c r="X727" s="574"/>
      <c r="Y727" s="200"/>
      <c r="Z727" s="198"/>
      <c r="AA727" s="338"/>
      <c r="AB727" s="186"/>
      <c r="AC727" s="186"/>
      <c r="AD727" s="186"/>
      <c r="AE727" s="186"/>
      <c r="AF727" s="50"/>
      <c r="AG727" s="50"/>
      <c r="AH727" s="50"/>
      <c r="AI727" s="50"/>
      <c r="AJ727" s="50"/>
      <c r="AK727" s="50"/>
      <c r="AL727" s="50"/>
      <c r="AM727" s="50"/>
      <c r="AN727" s="50"/>
      <c r="AO727" s="50"/>
      <c r="AP727" s="50"/>
      <c r="AQ727" s="50"/>
      <c r="AR727" s="50"/>
    </row>
    <row r="728" spans="1:44" s="69" customFormat="1" ht="30" customHeight="1" thickBot="1">
      <c r="A728" s="460"/>
      <c r="B728" s="151"/>
      <c r="C728" s="461" t="s">
        <v>58</v>
      </c>
      <c r="D728" s="151"/>
      <c r="E728" s="61"/>
      <c r="F728" s="152" t="s">
        <v>54</v>
      </c>
      <c r="G728" s="462"/>
      <c r="H728" s="462"/>
      <c r="I728" s="152" t="s">
        <v>54</v>
      </c>
      <c r="J728" s="152" t="s">
        <v>54</v>
      </c>
      <c r="K728" s="152" t="s">
        <v>54</v>
      </c>
      <c r="L728" s="153">
        <f>SUM(L727:L727)</f>
        <v>0</v>
      </c>
      <c r="M728" s="153">
        <f t="shared" ref="M728:O728" si="783">SUM(M727:M727)</f>
        <v>6.9444444445252884E-2</v>
      </c>
      <c r="N728" s="153">
        <f t="shared" si="783"/>
        <v>0</v>
      </c>
      <c r="O728" s="153">
        <f t="shared" si="783"/>
        <v>0</v>
      </c>
      <c r="P728" s="152" t="s">
        <v>54</v>
      </c>
      <c r="Q728" s="152" t="s">
        <v>54</v>
      </c>
      <c r="R728" s="152" t="s">
        <v>54</v>
      </c>
      <c r="S728" s="151"/>
      <c r="T728" s="463"/>
      <c r="U728" s="151"/>
      <c r="V728" s="198">
        <f t="shared" ref="V728" si="784">$AB$15-((N728*24))</f>
        <v>744</v>
      </c>
      <c r="W728" s="336">
        <v>100</v>
      </c>
      <c r="X728" s="574"/>
      <c r="Y728" s="200">
        <f t="shared" ref="Y728" si="785">W728</f>
        <v>100</v>
      </c>
      <c r="Z728" s="198">
        <f t="shared" ref="Z728" si="786">(Y728*(V728-L728*24))/V728</f>
        <v>100</v>
      </c>
      <c r="AA728" s="338">
        <f t="shared" ref="AA728" si="787">(Z728/Y728)*100</f>
        <v>100</v>
      </c>
    </row>
    <row r="729" spans="1:44" s="51" customFormat="1" ht="30" customHeight="1" thickBot="1">
      <c r="A729" s="101">
        <v>4</v>
      </c>
      <c r="B729" s="102" t="s">
        <v>611</v>
      </c>
      <c r="C729" s="261" t="s">
        <v>612</v>
      </c>
      <c r="D729" s="326">
        <v>100</v>
      </c>
      <c r="E729" s="61" t="s">
        <v>53</v>
      </c>
      <c r="F729" s="88" t="s">
        <v>54</v>
      </c>
      <c r="G729" s="427">
        <v>42222.388194444444</v>
      </c>
      <c r="H729" s="427">
        <v>42222.463888888888</v>
      </c>
      <c r="I729" s="286"/>
      <c r="J729" s="286"/>
      <c r="K729" s="286"/>
      <c r="L729" s="343">
        <f>IF(RIGHT(S729)="T",(+H729-G729),0)</f>
        <v>0</v>
      </c>
      <c r="M729" s="343">
        <f>IF(RIGHT(S729)="U",(+H729-G729),0)</f>
        <v>7.5694444443797693E-2</v>
      </c>
      <c r="N729" s="343">
        <f>IF(RIGHT(S729)="C",(+H729-G729),0)</f>
        <v>0</v>
      </c>
      <c r="O729" s="343">
        <f>IF(RIGHT(S729)="D",(+H729-G729),0)</f>
        <v>0</v>
      </c>
      <c r="P729" s="42"/>
      <c r="Q729" s="42"/>
      <c r="R729" s="42"/>
      <c r="S729" s="421" t="s">
        <v>78</v>
      </c>
      <c r="T729" s="805" t="s">
        <v>981</v>
      </c>
      <c r="U729" s="107"/>
      <c r="V729" s="64"/>
      <c r="W729" s="326"/>
      <c r="X729" s="66"/>
      <c r="Y729" s="67"/>
      <c r="Z729" s="64"/>
      <c r="AA729" s="68"/>
      <c r="AB729" s="186"/>
      <c r="AC729" s="186"/>
      <c r="AD729" s="186"/>
      <c r="AE729" s="186"/>
      <c r="AF729" s="50"/>
      <c r="AG729" s="50"/>
      <c r="AH729" s="50"/>
      <c r="AI729" s="50"/>
      <c r="AJ729" s="50"/>
      <c r="AK729" s="50"/>
      <c r="AL729" s="50"/>
      <c r="AM729" s="50"/>
      <c r="AN729" s="50"/>
      <c r="AO729" s="50"/>
      <c r="AP729" s="50"/>
      <c r="AQ729" s="50"/>
      <c r="AR729" s="50"/>
    </row>
    <row r="730" spans="1:44" s="51" customFormat="1" ht="30" customHeight="1" thickBot="1">
      <c r="A730" s="460"/>
      <c r="B730" s="151"/>
      <c r="C730" s="461" t="s">
        <v>58</v>
      </c>
      <c r="D730" s="151"/>
      <c r="E730" s="61"/>
      <c r="F730" s="152" t="s">
        <v>54</v>
      </c>
      <c r="G730" s="462"/>
      <c r="H730" s="462"/>
      <c r="I730" s="152" t="s">
        <v>54</v>
      </c>
      <c r="J730" s="152" t="s">
        <v>54</v>
      </c>
      <c r="K730" s="152" t="s">
        <v>54</v>
      </c>
      <c r="L730" s="153">
        <f>SUM(L729:L729)</f>
        <v>0</v>
      </c>
      <c r="M730" s="153">
        <f t="shared" ref="M730:O730" si="788">SUM(M729:M729)</f>
        <v>7.5694444443797693E-2</v>
      </c>
      <c r="N730" s="153">
        <f t="shared" si="788"/>
        <v>0</v>
      </c>
      <c r="O730" s="153">
        <f t="shared" si="788"/>
        <v>0</v>
      </c>
      <c r="P730" s="152" t="s">
        <v>54</v>
      </c>
      <c r="Q730" s="152" t="s">
        <v>54</v>
      </c>
      <c r="R730" s="152" t="s">
        <v>54</v>
      </c>
      <c r="S730" s="151"/>
      <c r="T730" s="463"/>
      <c r="U730" s="107"/>
      <c r="V730" s="64">
        <f t="shared" ref="V730" si="789">$AB$15-((N730*24))</f>
        <v>744</v>
      </c>
      <c r="W730" s="326">
        <v>100</v>
      </c>
      <c r="X730" s="66"/>
      <c r="Y730" s="67">
        <f t="shared" ref="Y730" si="790">W730</f>
        <v>100</v>
      </c>
      <c r="Z730" s="64">
        <f t="shared" ref="Z730" si="791">(Y730*(V730-L730*24))/V730</f>
        <v>100</v>
      </c>
      <c r="AA730" s="68">
        <f t="shared" ref="AA730" si="792">(Z730/Y730)*100</f>
        <v>100</v>
      </c>
      <c r="AB730" s="186"/>
      <c r="AC730" s="186"/>
      <c r="AD730" s="186"/>
      <c r="AE730" s="186"/>
      <c r="AF730" s="50"/>
      <c r="AG730" s="50"/>
      <c r="AH730" s="50"/>
      <c r="AI730" s="50"/>
      <c r="AJ730" s="50"/>
      <c r="AK730" s="50"/>
      <c r="AL730" s="50"/>
      <c r="AM730" s="50"/>
      <c r="AN730" s="50"/>
      <c r="AO730" s="50"/>
      <c r="AP730" s="50"/>
      <c r="AQ730" s="50"/>
      <c r="AR730" s="50"/>
    </row>
    <row r="731" spans="1:44" s="51" customFormat="1" ht="30" customHeight="1" thickBot="1">
      <c r="A731" s="101">
        <v>5</v>
      </c>
      <c r="B731" s="102" t="s">
        <v>613</v>
      </c>
      <c r="C731" s="261" t="s">
        <v>614</v>
      </c>
      <c r="D731" s="326">
        <v>100</v>
      </c>
      <c r="E731" s="70" t="s">
        <v>53</v>
      </c>
      <c r="F731" s="88" t="s">
        <v>54</v>
      </c>
      <c r="G731" s="427">
        <v>42222.388194444444</v>
      </c>
      <c r="H731" s="427">
        <v>42222.466666666667</v>
      </c>
      <c r="I731" s="286"/>
      <c r="J731" s="286"/>
      <c r="K731" s="286"/>
      <c r="L731" s="343">
        <f>IF(RIGHT(S731)="T",(+H731-G731),0)</f>
        <v>0</v>
      </c>
      <c r="M731" s="343">
        <f>IF(RIGHT(S731)="U",(+H731-G731),0)</f>
        <v>7.8472222223354038E-2</v>
      </c>
      <c r="N731" s="343">
        <f>IF(RIGHT(S731)="C",(+H731-G731),0)</f>
        <v>0</v>
      </c>
      <c r="O731" s="343">
        <f>IF(RIGHT(S731)="D",(+H731-G731),0)</f>
        <v>0</v>
      </c>
      <c r="P731" s="42"/>
      <c r="Q731" s="42"/>
      <c r="R731" s="42"/>
      <c r="S731" s="421" t="s">
        <v>78</v>
      </c>
      <c r="T731" s="805" t="s">
        <v>981</v>
      </c>
      <c r="U731" s="107"/>
      <c r="V731" s="64"/>
      <c r="W731" s="326"/>
      <c r="X731" s="66"/>
      <c r="Y731" s="67"/>
      <c r="Z731" s="64"/>
      <c r="AA731" s="68"/>
      <c r="AB731" s="186"/>
      <c r="AC731" s="186"/>
      <c r="AD731" s="186"/>
      <c r="AE731" s="186"/>
      <c r="AF731" s="50"/>
      <c r="AG731" s="50"/>
      <c r="AH731" s="50"/>
      <c r="AI731" s="50"/>
      <c r="AJ731" s="50"/>
      <c r="AK731" s="50"/>
      <c r="AL731" s="50"/>
      <c r="AM731" s="50"/>
      <c r="AN731" s="50"/>
      <c r="AO731" s="50"/>
      <c r="AP731" s="50"/>
      <c r="AQ731" s="50"/>
      <c r="AR731" s="50"/>
    </row>
    <row r="732" spans="1:44" s="51" customFormat="1" ht="30" customHeight="1" thickBot="1">
      <c r="A732" s="460"/>
      <c r="B732" s="151"/>
      <c r="C732" s="461" t="s">
        <v>58</v>
      </c>
      <c r="D732" s="151"/>
      <c r="E732" s="61"/>
      <c r="F732" s="152" t="s">
        <v>54</v>
      </c>
      <c r="G732" s="462"/>
      <c r="H732" s="462"/>
      <c r="I732" s="152" t="s">
        <v>54</v>
      </c>
      <c r="J732" s="152" t="s">
        <v>54</v>
      </c>
      <c r="K732" s="152" t="s">
        <v>54</v>
      </c>
      <c r="L732" s="153">
        <f>SUM(L731:L731)</f>
        <v>0</v>
      </c>
      <c r="M732" s="153">
        <f t="shared" ref="M732:O732" si="793">SUM(M731:M731)</f>
        <v>7.8472222223354038E-2</v>
      </c>
      <c r="N732" s="153">
        <f t="shared" si="793"/>
        <v>0</v>
      </c>
      <c r="O732" s="153">
        <f t="shared" si="793"/>
        <v>0</v>
      </c>
      <c r="P732" s="152" t="s">
        <v>54</v>
      </c>
      <c r="Q732" s="152" t="s">
        <v>54</v>
      </c>
      <c r="R732" s="152" t="s">
        <v>54</v>
      </c>
      <c r="S732" s="151"/>
      <c r="T732" s="463"/>
      <c r="U732" s="107"/>
      <c r="V732" s="64">
        <f t="shared" ref="V732" si="794">$AB$15-((N732*24))</f>
        <v>744</v>
      </c>
      <c r="W732" s="326">
        <v>100</v>
      </c>
      <c r="X732" s="66"/>
      <c r="Y732" s="67">
        <f t="shared" ref="Y732" si="795">W732</f>
        <v>100</v>
      </c>
      <c r="Z732" s="64">
        <f t="shared" ref="Z732" si="796">(Y732*(V732-L732*24))/V732</f>
        <v>100</v>
      </c>
      <c r="AA732" s="68">
        <f t="shared" ref="AA732" si="797">(Z732/Y732)*100</f>
        <v>100</v>
      </c>
      <c r="AB732" s="186"/>
      <c r="AC732" s="186"/>
      <c r="AD732" s="186"/>
      <c r="AE732" s="186"/>
      <c r="AF732" s="50"/>
      <c r="AG732" s="50"/>
      <c r="AH732" s="50"/>
      <c r="AI732" s="50"/>
      <c r="AJ732" s="50"/>
      <c r="AK732" s="50"/>
      <c r="AL732" s="50"/>
      <c r="AM732" s="50"/>
      <c r="AN732" s="50"/>
      <c r="AO732" s="50"/>
      <c r="AP732" s="50"/>
      <c r="AQ732" s="50"/>
      <c r="AR732" s="50"/>
    </row>
    <row r="733" spans="1:44" s="51" customFormat="1" ht="30" customHeight="1" thickBot="1">
      <c r="A733" s="101">
        <v>6</v>
      </c>
      <c r="B733" s="102" t="s">
        <v>615</v>
      </c>
      <c r="C733" s="261" t="s">
        <v>616</v>
      </c>
      <c r="D733" s="326">
        <v>100</v>
      </c>
      <c r="E733" s="61" t="s">
        <v>53</v>
      </c>
      <c r="F733" s="105" t="s">
        <v>54</v>
      </c>
      <c r="G733" s="393"/>
      <c r="H733" s="393"/>
      <c r="I733" s="262"/>
      <c r="J733" s="262"/>
      <c r="K733" s="262"/>
      <c r="L733" s="107"/>
      <c r="M733" s="107"/>
      <c r="N733" s="107"/>
      <c r="O733" s="107"/>
      <c r="P733" s="107"/>
      <c r="Q733" s="107"/>
      <c r="R733" s="107"/>
      <c r="S733" s="107"/>
      <c r="T733" s="402"/>
      <c r="U733" s="107"/>
      <c r="V733" s="64">
        <f t="shared" si="780"/>
        <v>744</v>
      </c>
      <c r="W733" s="326">
        <v>100</v>
      </c>
      <c r="X733" s="66"/>
      <c r="Y733" s="67">
        <f t="shared" si="770"/>
        <v>100</v>
      </c>
      <c r="Z733" s="64">
        <f t="shared" si="781"/>
        <v>100</v>
      </c>
      <c r="AA733" s="68">
        <f t="shared" si="782"/>
        <v>100</v>
      </c>
      <c r="AB733" s="186"/>
      <c r="AC733" s="186"/>
      <c r="AD733" s="186"/>
      <c r="AE733" s="186"/>
      <c r="AF733" s="50"/>
      <c r="AG733" s="50"/>
      <c r="AH733" s="50"/>
      <c r="AI733" s="50"/>
      <c r="AJ733" s="50"/>
      <c r="AK733" s="50"/>
      <c r="AL733" s="50"/>
      <c r="AM733" s="50"/>
      <c r="AN733" s="50"/>
      <c r="AO733" s="50"/>
      <c r="AP733" s="50"/>
      <c r="AQ733" s="50"/>
      <c r="AR733" s="50"/>
    </row>
    <row r="734" spans="1:44" s="51" customFormat="1" ht="30" customHeight="1" thickBot="1">
      <c r="A734" s="101">
        <v>7</v>
      </c>
      <c r="B734" s="102" t="s">
        <v>617</v>
      </c>
      <c r="C734" s="261" t="s">
        <v>618</v>
      </c>
      <c r="D734" s="326">
        <v>100</v>
      </c>
      <c r="E734" s="70" t="s">
        <v>53</v>
      </c>
      <c r="F734" s="105" t="s">
        <v>54</v>
      </c>
      <c r="G734" s="393"/>
      <c r="H734" s="393"/>
      <c r="I734" s="262"/>
      <c r="J734" s="262"/>
      <c r="K734" s="262"/>
      <c r="L734" s="107"/>
      <c r="M734" s="107"/>
      <c r="N734" s="107"/>
      <c r="O734" s="107"/>
      <c r="P734" s="107"/>
      <c r="Q734" s="107"/>
      <c r="R734" s="107"/>
      <c r="S734" s="107"/>
      <c r="T734" s="402"/>
      <c r="U734" s="107"/>
      <c r="V734" s="64">
        <f t="shared" si="780"/>
        <v>744</v>
      </c>
      <c r="W734" s="326">
        <v>100</v>
      </c>
      <c r="X734" s="66"/>
      <c r="Y734" s="67">
        <f t="shared" si="770"/>
        <v>100</v>
      </c>
      <c r="Z734" s="64">
        <f t="shared" si="781"/>
        <v>100</v>
      </c>
      <c r="AA734" s="68">
        <f t="shared" si="782"/>
        <v>100</v>
      </c>
      <c r="AB734" s="186"/>
      <c r="AC734" s="186"/>
      <c r="AD734" s="186"/>
      <c r="AE734" s="186"/>
      <c r="AF734" s="50"/>
      <c r="AG734" s="50"/>
      <c r="AH734" s="50"/>
      <c r="AI734" s="50"/>
      <c r="AJ734" s="50"/>
      <c r="AK734" s="50"/>
      <c r="AL734" s="50"/>
      <c r="AM734" s="50"/>
      <c r="AN734" s="50"/>
      <c r="AO734" s="50"/>
      <c r="AP734" s="50"/>
      <c r="AQ734" s="50"/>
      <c r="AR734" s="50"/>
    </row>
    <row r="735" spans="1:44" s="51" customFormat="1" ht="30" customHeight="1">
      <c r="A735" s="227"/>
      <c r="B735" s="228"/>
      <c r="C735" s="344"/>
      <c r="D735" s="345"/>
      <c r="E735" s="581"/>
      <c r="F735" s="52" t="s">
        <v>54</v>
      </c>
      <c r="G735" s="345"/>
      <c r="H735" s="345"/>
      <c r="I735" s="344"/>
      <c r="J735" s="344"/>
      <c r="K735" s="344"/>
      <c r="L735" s="291"/>
      <c r="M735" s="291"/>
      <c r="N735" s="346"/>
      <c r="O735" s="346"/>
      <c r="P735" s="346"/>
      <c r="Q735" s="346"/>
      <c r="R735" s="346"/>
      <c r="S735" s="347"/>
      <c r="T735" s="416"/>
      <c r="U735" s="346"/>
      <c r="V735" s="231"/>
      <c r="W735" s="227"/>
      <c r="X735" s="227"/>
      <c r="Y735" s="234"/>
      <c r="Z735" s="231"/>
      <c r="AA735" s="231"/>
      <c r="AB735" s="186"/>
      <c r="AC735" s="186"/>
      <c r="AD735" s="186"/>
      <c r="AE735" s="186"/>
      <c r="AF735" s="50"/>
      <c r="AG735" s="50"/>
      <c r="AH735" s="50"/>
      <c r="AI735" s="50"/>
      <c r="AJ735" s="50"/>
      <c r="AK735" s="50"/>
      <c r="AL735" s="50"/>
      <c r="AM735" s="50"/>
      <c r="AN735" s="50"/>
      <c r="AO735" s="50"/>
      <c r="AP735" s="50"/>
      <c r="AQ735" s="50"/>
      <c r="AR735" s="50"/>
    </row>
    <row r="736" spans="1:44" s="51" customFormat="1" ht="30" customHeight="1">
      <c r="A736" s="609">
        <f>A622+A722+A734</f>
        <v>83</v>
      </c>
      <c r="B736" s="608"/>
      <c r="C736" s="348" t="s">
        <v>619</v>
      </c>
      <c r="D736" s="312"/>
      <c r="E736" s="613"/>
      <c r="F736" s="77" t="s">
        <v>54</v>
      </c>
      <c r="G736" s="312"/>
      <c r="H736" s="312"/>
      <c r="I736" s="311"/>
      <c r="J736" s="311"/>
      <c r="K736" s="311"/>
      <c r="L736" s="313">
        <f>SUM(L602:L735)</f>
        <v>4.7416666666686069</v>
      </c>
      <c r="M736" s="313">
        <f>SUM(M602:M735)</f>
        <v>0.44722222222480923</v>
      </c>
      <c r="N736" s="313">
        <f>SUM(N602:N735)</f>
        <v>18.555555555562023</v>
      </c>
      <c r="O736" s="313">
        <f>SUM(O602:O735)</f>
        <v>1.4194444444292458</v>
      </c>
      <c r="P736" s="313"/>
      <c r="Q736" s="313"/>
      <c r="R736" s="313"/>
      <c r="S736" s="313"/>
      <c r="T736" s="409"/>
      <c r="U736" s="313"/>
      <c r="V736" s="148"/>
      <c r="W736" s="349">
        <f>SUM(W602:W735)</f>
        <v>46451</v>
      </c>
      <c r="X736" s="144"/>
      <c r="Y736" s="148">
        <f>SUM(Y602:Y735)</f>
        <v>46451</v>
      </c>
      <c r="Z736" s="150">
        <f>SUM(Z602:Z735)</f>
        <v>46423.278897849435</v>
      </c>
      <c r="AA736" s="251">
        <f>(Z736/Y736)*100</f>
        <v>99.94032183989458</v>
      </c>
      <c r="AB736" s="316" t="s">
        <v>454</v>
      </c>
      <c r="AC736" s="186"/>
      <c r="AD736" s="186"/>
      <c r="AE736" s="186"/>
      <c r="AF736" s="50"/>
      <c r="AG736" s="50"/>
      <c r="AH736" s="50"/>
      <c r="AI736" s="50"/>
      <c r="AJ736" s="50"/>
      <c r="AK736" s="50"/>
      <c r="AL736" s="50"/>
      <c r="AM736" s="50"/>
      <c r="AN736" s="50"/>
      <c r="AO736" s="50"/>
      <c r="AP736" s="50"/>
      <c r="AQ736" s="50"/>
      <c r="AR736" s="50"/>
    </row>
    <row r="737" spans="1:44" s="51" customFormat="1" ht="30" customHeight="1" thickBot="1">
      <c r="A737" s="350" t="s">
        <v>48</v>
      </c>
      <c r="B737" s="236"/>
      <c r="C737" s="292" t="s">
        <v>620</v>
      </c>
      <c r="D737" s="293"/>
      <c r="E737" s="61"/>
      <c r="F737" s="294" t="s">
        <v>54</v>
      </c>
      <c r="G737" s="360"/>
      <c r="H737" s="360"/>
      <c r="I737" s="351"/>
      <c r="J737" s="351"/>
      <c r="K737" s="351"/>
      <c r="L737" s="352"/>
      <c r="M737" s="352"/>
      <c r="N737" s="352"/>
      <c r="O737" s="352"/>
      <c r="P737" s="352"/>
      <c r="Q737" s="352"/>
      <c r="R737" s="352"/>
      <c r="S737" s="353"/>
      <c r="T737" s="417"/>
      <c r="U737" s="324"/>
      <c r="V737" s="218"/>
      <c r="W737" s="236" t="s">
        <v>621</v>
      </c>
      <c r="X737" s="354" t="s">
        <v>622</v>
      </c>
      <c r="Y737" s="325"/>
      <c r="Z737" s="325"/>
      <c r="AA737" s="325"/>
      <c r="AB737" s="186"/>
      <c r="AC737" s="186"/>
      <c r="AD737" s="186"/>
      <c r="AE737" s="186"/>
      <c r="AF737" s="50"/>
      <c r="AG737" s="50"/>
      <c r="AH737" s="50"/>
      <c r="AI737" s="50"/>
      <c r="AJ737" s="50"/>
      <c r="AK737" s="50"/>
      <c r="AL737" s="50"/>
      <c r="AM737" s="50"/>
      <c r="AN737" s="50"/>
      <c r="AO737" s="50"/>
      <c r="AP737" s="50"/>
      <c r="AQ737" s="50"/>
      <c r="AR737" s="50"/>
    </row>
    <row r="738" spans="1:44" s="51" customFormat="1" ht="30" customHeight="1">
      <c r="A738" s="997">
        <v>1</v>
      </c>
      <c r="B738" s="1028" t="s">
        <v>623</v>
      </c>
      <c r="C738" s="987" t="s">
        <v>624</v>
      </c>
      <c r="D738" s="1026">
        <v>815</v>
      </c>
      <c r="E738" s="1001" t="s">
        <v>53</v>
      </c>
      <c r="F738" s="38" t="s">
        <v>54</v>
      </c>
      <c r="G738" s="427">
        <v>42246.42291666667</v>
      </c>
      <c r="H738" s="427">
        <v>42246.487500000003</v>
      </c>
      <c r="I738" s="263"/>
      <c r="J738" s="263"/>
      <c r="K738" s="263"/>
      <c r="L738" s="84">
        <f t="shared" ref="L738:L739" si="798">IF(RIGHT(S738)="T",(+H738-G738),0)</f>
        <v>6.4583333332848269E-2</v>
      </c>
      <c r="M738" s="84">
        <f t="shared" ref="M738:M739" si="799">IF(RIGHT(S738)="U",(+H738-G738),0)</f>
        <v>0</v>
      </c>
      <c r="N738" s="84">
        <f t="shared" ref="N738:N739" si="800">IF(RIGHT(S738)="C",(+H738-G738),0)</f>
        <v>0</v>
      </c>
      <c r="O738" s="84">
        <f t="shared" ref="O738:O739" si="801">IF(RIGHT(S738)="D",(+H738-G738),0)</f>
        <v>0</v>
      </c>
      <c r="P738" s="42"/>
      <c r="Q738" s="42"/>
      <c r="R738" s="42"/>
      <c r="S738" s="421" t="s">
        <v>129</v>
      </c>
      <c r="T738" s="805" t="s">
        <v>986</v>
      </c>
      <c r="U738" s="44"/>
      <c r="V738" s="114"/>
      <c r="W738" s="213"/>
      <c r="X738" s="213"/>
      <c r="Y738" s="213"/>
      <c r="Z738" s="213"/>
      <c r="AA738" s="214"/>
      <c r="AB738" s="186"/>
      <c r="AC738" s="186"/>
      <c r="AD738" s="186"/>
      <c r="AE738" s="186"/>
      <c r="AF738" s="50"/>
      <c r="AG738" s="50"/>
      <c r="AH738" s="50"/>
      <c r="AI738" s="50"/>
      <c r="AJ738" s="50"/>
      <c r="AK738" s="50"/>
      <c r="AL738" s="50"/>
      <c r="AM738" s="50"/>
      <c r="AN738" s="50"/>
      <c r="AO738" s="50"/>
      <c r="AP738" s="50"/>
      <c r="AQ738" s="50"/>
      <c r="AR738" s="50"/>
    </row>
    <row r="739" spans="1:44" s="51" customFormat="1" ht="30" customHeight="1">
      <c r="A739" s="1005"/>
      <c r="B739" s="1029"/>
      <c r="C739" s="988"/>
      <c r="D739" s="1027"/>
      <c r="E739" s="1006"/>
      <c r="F739" s="88"/>
      <c r="G739" s="427"/>
      <c r="H739" s="701"/>
      <c r="I739" s="703"/>
      <c r="J739" s="514"/>
      <c r="K739" s="514"/>
      <c r="L739" s="78">
        <f t="shared" si="798"/>
        <v>0</v>
      </c>
      <c r="M739" s="78">
        <f t="shared" si="799"/>
        <v>0</v>
      </c>
      <c r="N739" s="78">
        <f t="shared" si="800"/>
        <v>0</v>
      </c>
      <c r="O739" s="78">
        <f t="shared" si="801"/>
        <v>0</v>
      </c>
      <c r="P739" s="702"/>
      <c r="Q739" s="42"/>
      <c r="R739" s="42"/>
      <c r="S739" s="421"/>
      <c r="T739" s="422"/>
      <c r="U739" s="42"/>
      <c r="V739" s="131"/>
      <c r="W739" s="355"/>
      <c r="X739" s="355"/>
      <c r="Y739" s="355"/>
      <c r="Z739" s="355"/>
      <c r="AA739" s="356"/>
      <c r="AB739" s="186"/>
      <c r="AC739" s="186"/>
      <c r="AD739" s="186"/>
      <c r="AE739" s="186"/>
      <c r="AF739" s="50"/>
      <c r="AG739" s="50"/>
      <c r="AH739" s="50"/>
      <c r="AI739" s="50"/>
      <c r="AJ739" s="50"/>
      <c r="AK739" s="50"/>
      <c r="AL739" s="50"/>
      <c r="AM739" s="50"/>
      <c r="AN739" s="50"/>
      <c r="AO739" s="50"/>
      <c r="AP739" s="50"/>
      <c r="AQ739" s="50"/>
      <c r="AR739" s="50"/>
    </row>
    <row r="740" spans="1:44" s="69" customFormat="1" ht="30" customHeight="1" thickBot="1">
      <c r="A740" s="474"/>
      <c r="B740" s="175"/>
      <c r="C740" s="475" t="s">
        <v>58</v>
      </c>
      <c r="D740" s="175"/>
      <c r="E740" s="140"/>
      <c r="F740" s="176" t="s">
        <v>54</v>
      </c>
      <c r="G740" s="476"/>
      <c r="H740" s="476"/>
      <c r="I740" s="176" t="s">
        <v>54</v>
      </c>
      <c r="J740" s="176" t="s">
        <v>54</v>
      </c>
      <c r="K740" s="176" t="s">
        <v>54</v>
      </c>
      <c r="L740" s="177">
        <f>SUM(L738:L739)</f>
        <v>6.4583333332848269E-2</v>
      </c>
      <c r="M740" s="177">
        <f>SUM(M738:M739)</f>
        <v>0</v>
      </c>
      <c r="N740" s="177">
        <f>SUM(N738:N739)</f>
        <v>0</v>
      </c>
      <c r="O740" s="177">
        <f>SUM(O738:O739)</f>
        <v>0</v>
      </c>
      <c r="P740" s="177"/>
      <c r="Q740" s="177"/>
      <c r="R740" s="177"/>
      <c r="S740" s="477"/>
      <c r="T740" s="478"/>
      <c r="U740" s="175"/>
      <c r="V740" s="424">
        <f>$AB$15-((N740*24))</f>
        <v>744</v>
      </c>
      <c r="W740" s="464">
        <v>750</v>
      </c>
      <c r="X740" s="154">
        <v>815</v>
      </c>
      <c r="Y740" s="425">
        <f>W740*X740</f>
        <v>611250</v>
      </c>
      <c r="Z740" s="424">
        <f>(Y740*(V740-L740*24))/V740</f>
        <v>609976.56250000955</v>
      </c>
      <c r="AA740" s="426">
        <f>(Z740/Y740)*100</f>
        <v>99.791666666668235</v>
      </c>
      <c r="AB740" s="59"/>
    </row>
    <row r="741" spans="1:44" s="51" customFormat="1" ht="30" customHeight="1">
      <c r="A741" s="997">
        <v>2</v>
      </c>
      <c r="B741" s="1028" t="s">
        <v>625</v>
      </c>
      <c r="C741" s="987" t="s">
        <v>626</v>
      </c>
      <c r="D741" s="1026">
        <v>815</v>
      </c>
      <c r="E741" s="983" t="s">
        <v>53</v>
      </c>
      <c r="F741" s="38" t="s">
        <v>54</v>
      </c>
      <c r="G741" s="427">
        <v>42226.461805555555</v>
      </c>
      <c r="H741" s="427">
        <v>42226.955555555556</v>
      </c>
      <c r="I741" s="263"/>
      <c r="J741" s="263"/>
      <c r="K741" s="263"/>
      <c r="L741" s="84">
        <f>IF(RIGHT(S741)="T",(+H741-G741),0)</f>
        <v>0.49375000000145519</v>
      </c>
      <c r="M741" s="84">
        <f>IF(RIGHT(S741)="U",(+H741-G741),0)</f>
        <v>0</v>
      </c>
      <c r="N741" s="84">
        <f>IF(RIGHT(S741)="C",(+H741-G741),0)</f>
        <v>0</v>
      </c>
      <c r="O741" s="84">
        <f>IF(RIGHT(S741)="D",(+H741-G741),0)</f>
        <v>0</v>
      </c>
      <c r="P741" s="44"/>
      <c r="Q741" s="44"/>
      <c r="R741" s="44"/>
      <c r="S741" s="421" t="s">
        <v>129</v>
      </c>
      <c r="T741" s="805" t="s">
        <v>987</v>
      </c>
      <c r="U741" s="44"/>
      <c r="V741" s="114"/>
      <c r="W741" s="213"/>
      <c r="X741" s="213"/>
      <c r="Y741" s="213"/>
      <c r="Z741" s="213"/>
      <c r="AA741" s="214"/>
      <c r="AB741" s="186"/>
      <c r="AC741" s="186"/>
      <c r="AD741" s="186"/>
      <c r="AE741" s="186"/>
      <c r="AF741" s="50"/>
      <c r="AG741" s="50"/>
      <c r="AH741" s="50"/>
      <c r="AI741" s="50"/>
      <c r="AJ741" s="50"/>
      <c r="AK741" s="50"/>
      <c r="AL741" s="50"/>
      <c r="AM741" s="50"/>
      <c r="AN741" s="50"/>
      <c r="AO741" s="50"/>
      <c r="AP741" s="50"/>
      <c r="AQ741" s="50"/>
      <c r="AR741" s="50"/>
    </row>
    <row r="742" spans="1:44" s="51" customFormat="1" ht="30" customHeight="1">
      <c r="A742" s="1005"/>
      <c r="B742" s="1029"/>
      <c r="C742" s="988"/>
      <c r="D742" s="1027"/>
      <c r="E742" s="984"/>
      <c r="F742" s="88"/>
      <c r="G742" s="427">
        <v>42247.361111111109</v>
      </c>
      <c r="H742" s="427">
        <v>42247.954861111109</v>
      </c>
      <c r="I742" s="286"/>
      <c r="J742" s="286"/>
      <c r="K742" s="286"/>
      <c r="L742" s="341">
        <f t="shared" ref="L742" si="802">IF(RIGHT(S742)="T",(+H742-G742),0)</f>
        <v>0.59375</v>
      </c>
      <c r="M742" s="341">
        <f t="shared" ref="M742" si="803">IF(RIGHT(S742)="U",(+H742-G742),0)</f>
        <v>0</v>
      </c>
      <c r="N742" s="341">
        <f t="shared" ref="N742" si="804">IF(RIGHT(S742)="C",(+H742-G742),0)</f>
        <v>0</v>
      </c>
      <c r="O742" s="341">
        <f t="shared" ref="O742" si="805">IF(RIGHT(S742)="D",(+H742-G742),0)</f>
        <v>0</v>
      </c>
      <c r="P742" s="42"/>
      <c r="Q742" s="42"/>
      <c r="R742" s="42"/>
      <c r="S742" s="421" t="s">
        <v>129</v>
      </c>
      <c r="T742" s="805" t="s">
        <v>987</v>
      </c>
      <c r="U742" s="42"/>
      <c r="V742" s="131"/>
      <c r="W742" s="355"/>
      <c r="X742" s="355"/>
      <c r="Y742" s="355"/>
      <c r="Z742" s="355"/>
      <c r="AA742" s="356"/>
      <c r="AB742" s="186"/>
      <c r="AC742" s="186"/>
      <c r="AD742" s="186"/>
      <c r="AE742" s="186"/>
      <c r="AF742" s="50"/>
      <c r="AG742" s="50"/>
      <c r="AH742" s="50"/>
      <c r="AI742" s="50"/>
      <c r="AJ742" s="50"/>
      <c r="AK742" s="50"/>
      <c r="AL742" s="50"/>
      <c r="AM742" s="50"/>
      <c r="AN742" s="50"/>
      <c r="AO742" s="50"/>
      <c r="AP742" s="50"/>
      <c r="AQ742" s="50"/>
      <c r="AR742" s="50"/>
    </row>
    <row r="743" spans="1:44" s="69" customFormat="1" ht="30" customHeight="1" thickBot="1">
      <c r="A743" s="474"/>
      <c r="B743" s="175"/>
      <c r="C743" s="475" t="s">
        <v>58</v>
      </c>
      <c r="D743" s="175"/>
      <c r="E743" s="140"/>
      <c r="F743" s="176" t="s">
        <v>54</v>
      </c>
      <c r="G743" s="476"/>
      <c r="H743" s="476"/>
      <c r="I743" s="176" t="s">
        <v>54</v>
      </c>
      <c r="J743" s="176" t="s">
        <v>54</v>
      </c>
      <c r="K743" s="176" t="s">
        <v>54</v>
      </c>
      <c r="L743" s="177">
        <f>SUM(L741:L742)</f>
        <v>1.0875000000014552</v>
      </c>
      <c r="M743" s="177">
        <f>SUM(M741:M742)</f>
        <v>0</v>
      </c>
      <c r="N743" s="177">
        <f>SUM(N741:N742)</f>
        <v>0</v>
      </c>
      <c r="O743" s="177">
        <f>SUM(O741:O742)</f>
        <v>0</v>
      </c>
      <c r="P743" s="177"/>
      <c r="Q743" s="177"/>
      <c r="R743" s="177"/>
      <c r="S743" s="477"/>
      <c r="T743" s="478"/>
      <c r="U743" s="175"/>
      <c r="V743" s="424">
        <f>$AB$15-((N743*24))</f>
        <v>744</v>
      </c>
      <c r="W743" s="464">
        <v>750</v>
      </c>
      <c r="X743" s="154">
        <v>815</v>
      </c>
      <c r="Y743" s="425">
        <f>W743*X743</f>
        <v>611250</v>
      </c>
      <c r="Z743" s="424">
        <f>(Y743*(V743-L743*24))/V743</f>
        <v>589806.95564513258</v>
      </c>
      <c r="AA743" s="556">
        <f>(Z743/Y743)*100</f>
        <v>96.491935483866271</v>
      </c>
      <c r="AB743" s="59"/>
    </row>
    <row r="744" spans="1:44" s="59" customFormat="1" ht="38.25">
      <c r="A744" s="678">
        <v>3</v>
      </c>
      <c r="B744" s="679" t="s">
        <v>627</v>
      </c>
      <c r="C744" s="690" t="s">
        <v>628</v>
      </c>
      <c r="D744" s="689">
        <v>789.78599999999994</v>
      </c>
      <c r="E744" s="686" t="s">
        <v>53</v>
      </c>
      <c r="F744" s="38" t="s">
        <v>54</v>
      </c>
      <c r="G744" s="427">
        <v>42237.431250000001</v>
      </c>
      <c r="H744" s="427">
        <v>42237.964583333334</v>
      </c>
      <c r="I744" s="38"/>
      <c r="J744" s="38"/>
      <c r="K744" s="38"/>
      <c r="L744" s="84">
        <f>IF(RIGHT(S744)="T",(+H744-G744),0)</f>
        <v>0</v>
      </c>
      <c r="M744" s="84">
        <f>IF(RIGHT(S744)="U",(+H744-G744),0)</f>
        <v>0</v>
      </c>
      <c r="N744" s="84">
        <f>IF(RIGHT(S744)="C",(+H744-G744),0)</f>
        <v>0</v>
      </c>
      <c r="O744" s="84">
        <f>IF(RIGHT(S744)="D",(+H744-G744),0)</f>
        <v>0.53333333333284827</v>
      </c>
      <c r="P744" s="557"/>
      <c r="Q744" s="557"/>
      <c r="R744" s="557"/>
      <c r="S744" s="421" t="s">
        <v>73</v>
      </c>
      <c r="T744" s="805" t="s">
        <v>985</v>
      </c>
      <c r="U744" s="201"/>
      <c r="V744" s="74"/>
      <c r="W744" s="75"/>
      <c r="X744" s="75"/>
      <c r="Y744" s="75"/>
      <c r="Z744" s="75"/>
      <c r="AA744" s="76"/>
    </row>
    <row r="745" spans="1:44" s="69" customFormat="1" ht="30" customHeight="1" thickBot="1">
      <c r="A745" s="474"/>
      <c r="B745" s="175"/>
      <c r="C745" s="475" t="s">
        <v>58</v>
      </c>
      <c r="D745" s="175"/>
      <c r="E745" s="140"/>
      <c r="F745" s="176" t="s">
        <v>54</v>
      </c>
      <c r="G745" s="476"/>
      <c r="H745" s="476"/>
      <c r="I745" s="176" t="s">
        <v>54</v>
      </c>
      <c r="J745" s="176" t="s">
        <v>54</v>
      </c>
      <c r="K745" s="176" t="s">
        <v>54</v>
      </c>
      <c r="L745" s="177">
        <f>SUM(L744:L744)</f>
        <v>0</v>
      </c>
      <c r="M745" s="177">
        <f>SUM(M744:M744)</f>
        <v>0</v>
      </c>
      <c r="N745" s="177">
        <f>SUM(N744:N744)</f>
        <v>0</v>
      </c>
      <c r="O745" s="177">
        <f>SUM(O744:O744)</f>
        <v>0.53333333333284827</v>
      </c>
      <c r="P745" s="177"/>
      <c r="Q745" s="177"/>
      <c r="R745" s="177"/>
      <c r="S745" s="477"/>
      <c r="T745" s="478"/>
      <c r="U745" s="175"/>
      <c r="V745" s="433">
        <f>$AB$15-((N745*24))</f>
        <v>744</v>
      </c>
      <c r="W745" s="434">
        <v>1250</v>
      </c>
      <c r="X745" s="100">
        <v>789.78599999999994</v>
      </c>
      <c r="Y745" s="435">
        <f>W745*X745</f>
        <v>987232.49999999988</v>
      </c>
      <c r="Z745" s="433">
        <f>(Y745*(V745-L745*24))/V745</f>
        <v>987232.49999999988</v>
      </c>
      <c r="AA745" s="436">
        <f>(Z745/Y745)*100</f>
        <v>100</v>
      </c>
      <c r="AB745" s="59"/>
    </row>
    <row r="746" spans="1:44" s="59" customFormat="1" ht="30" customHeight="1" thickBot="1">
      <c r="A746" s="678">
        <v>4</v>
      </c>
      <c r="B746" s="679" t="s">
        <v>629</v>
      </c>
      <c r="C746" s="690" t="s">
        <v>630</v>
      </c>
      <c r="D746" s="689">
        <v>789.78599999999994</v>
      </c>
      <c r="E746" s="686" t="s">
        <v>53</v>
      </c>
      <c r="F746" s="38" t="s">
        <v>54</v>
      </c>
      <c r="G746" s="427"/>
      <c r="H746" s="427"/>
      <c r="I746" s="38"/>
      <c r="J746" s="38"/>
      <c r="K746" s="38"/>
      <c r="L746" s="78">
        <f>IF(RIGHT(S746)="T",(+H746-G746),0)</f>
        <v>0</v>
      </c>
      <c r="M746" s="78">
        <f>IF(RIGHT(S746)="U",(+H746-G746),0)</f>
        <v>0</v>
      </c>
      <c r="N746" s="78">
        <f>IF(RIGHT(S746)="C",(+H746-G746),0)</f>
        <v>0</v>
      </c>
      <c r="O746" s="78">
        <f>IF(RIGHT(S746)="D",(+H746-G746),0)</f>
        <v>0</v>
      </c>
      <c r="P746" s="557"/>
      <c r="Q746" s="557"/>
      <c r="R746" s="557"/>
      <c r="S746" s="421"/>
      <c r="T746" s="753"/>
      <c r="U746" s="201"/>
      <c r="V746" s="74"/>
      <c r="W746" s="75"/>
      <c r="X746" s="75"/>
      <c r="Y746" s="75"/>
      <c r="Z746" s="75"/>
      <c r="AA746" s="76"/>
    </row>
    <row r="747" spans="1:44" s="59" customFormat="1" ht="30" customHeight="1" thickBot="1">
      <c r="A747" s="838"/>
      <c r="B747" s="834"/>
      <c r="C747" s="836"/>
      <c r="D747" s="840"/>
      <c r="E747" s="839"/>
      <c r="F747" s="88"/>
      <c r="G747" s="427"/>
      <c r="H747" s="701"/>
      <c r="I747" s="77"/>
      <c r="J747" s="77"/>
      <c r="K747" s="77"/>
      <c r="L747" s="78">
        <f t="shared" ref="L747:L749" si="806">IF(RIGHT(S747)="T",(+H747-G747),0)</f>
        <v>0</v>
      </c>
      <c r="M747" s="78">
        <f t="shared" ref="M747:M749" si="807">IF(RIGHT(S747)="U",(+H747-G747),0)</f>
        <v>0</v>
      </c>
      <c r="N747" s="78">
        <f t="shared" ref="N747:N749" si="808">IF(RIGHT(S747)="C",(+H747-G747),0)</f>
        <v>0</v>
      </c>
      <c r="O747" s="78">
        <f t="shared" ref="O747:O749" si="809">IF(RIGHT(S747)="D",(+H747-G747),0)</f>
        <v>0</v>
      </c>
      <c r="P747" s="870"/>
      <c r="Q747" s="870"/>
      <c r="R747" s="870"/>
      <c r="S747" s="705"/>
      <c r="T747" s="753"/>
      <c r="U747" s="201"/>
      <c r="V747" s="74"/>
      <c r="W747" s="75"/>
      <c r="X747" s="75"/>
      <c r="Y747" s="75"/>
      <c r="Z747" s="75"/>
      <c r="AA747" s="76"/>
    </row>
    <row r="748" spans="1:44" s="59" customFormat="1" ht="30" customHeight="1" thickBot="1">
      <c r="A748" s="838"/>
      <c r="B748" s="834"/>
      <c r="C748" s="836"/>
      <c r="D748" s="840"/>
      <c r="E748" s="839"/>
      <c r="F748" s="88"/>
      <c r="G748" s="427"/>
      <c r="H748" s="701"/>
      <c r="I748" s="77"/>
      <c r="J748" s="77"/>
      <c r="K748" s="77"/>
      <c r="L748" s="78">
        <f t="shared" si="806"/>
        <v>0</v>
      </c>
      <c r="M748" s="78">
        <f t="shared" si="807"/>
        <v>0</v>
      </c>
      <c r="N748" s="78">
        <f t="shared" si="808"/>
        <v>0</v>
      </c>
      <c r="O748" s="78">
        <f t="shared" si="809"/>
        <v>0</v>
      </c>
      <c r="P748" s="870"/>
      <c r="Q748" s="870"/>
      <c r="R748" s="870"/>
      <c r="S748" s="705"/>
      <c r="T748" s="753"/>
      <c r="U748" s="201"/>
      <c r="V748" s="74"/>
      <c r="W748" s="75"/>
      <c r="X748" s="75"/>
      <c r="Y748" s="75"/>
      <c r="Z748" s="75"/>
      <c r="AA748" s="76"/>
    </row>
    <row r="749" spans="1:44" s="59" customFormat="1" ht="30" customHeight="1">
      <c r="A749" s="838"/>
      <c r="B749" s="834"/>
      <c r="C749" s="836"/>
      <c r="D749" s="840"/>
      <c r="E749" s="839"/>
      <c r="F749" s="88"/>
      <c r="G749" s="427"/>
      <c r="H749" s="427"/>
      <c r="I749" s="88"/>
      <c r="J749" s="88"/>
      <c r="K749" s="88"/>
      <c r="L749" s="78">
        <f t="shared" si="806"/>
        <v>0</v>
      </c>
      <c r="M749" s="78">
        <f t="shared" si="807"/>
        <v>0</v>
      </c>
      <c r="N749" s="78">
        <f t="shared" si="808"/>
        <v>0</v>
      </c>
      <c r="O749" s="78">
        <f t="shared" si="809"/>
        <v>0</v>
      </c>
      <c r="P749" s="869"/>
      <c r="Q749" s="869"/>
      <c r="R749" s="869"/>
      <c r="S749" s="421"/>
      <c r="T749" s="753"/>
      <c r="U749" s="201"/>
      <c r="V749" s="74"/>
      <c r="W749" s="75"/>
      <c r="X749" s="75"/>
      <c r="Y749" s="75"/>
      <c r="Z749" s="75"/>
      <c r="AA749" s="76"/>
    </row>
    <row r="750" spans="1:44" s="69" customFormat="1" ht="30" customHeight="1" thickBot="1">
      <c r="A750" s="474"/>
      <c r="B750" s="175"/>
      <c r="C750" s="475" t="s">
        <v>58</v>
      </c>
      <c r="D750" s="175"/>
      <c r="E750" s="61"/>
      <c r="F750" s="176" t="s">
        <v>54</v>
      </c>
      <c r="G750" s="476"/>
      <c r="H750" s="476"/>
      <c r="I750" s="176" t="s">
        <v>54</v>
      </c>
      <c r="J750" s="176" t="s">
        <v>54</v>
      </c>
      <c r="K750" s="176" t="s">
        <v>54</v>
      </c>
      <c r="L750" s="177">
        <f>SUM(L746:L749)</f>
        <v>0</v>
      </c>
      <c r="M750" s="177">
        <f>SUM(M746:M749)</f>
        <v>0</v>
      </c>
      <c r="N750" s="177">
        <f>SUM(N746:N749)</f>
        <v>0</v>
      </c>
      <c r="O750" s="177">
        <f>SUM(O746:O749)</f>
        <v>0</v>
      </c>
      <c r="P750" s="177"/>
      <c r="Q750" s="177"/>
      <c r="R750" s="177"/>
      <c r="S750" s="477"/>
      <c r="T750" s="478"/>
      <c r="U750" s="175"/>
      <c r="V750" s="424">
        <f>$AB$15-((N750*24))</f>
        <v>744</v>
      </c>
      <c r="W750" s="464">
        <v>1250</v>
      </c>
      <c r="X750" s="154">
        <v>789.78599999999994</v>
      </c>
      <c r="Y750" s="425">
        <f>W750*X750</f>
        <v>987232.49999999988</v>
      </c>
      <c r="Z750" s="424">
        <f>(Y750*(V750-L750*24))/V750</f>
        <v>987232.49999999988</v>
      </c>
      <c r="AA750" s="426">
        <f>(Z750/Y750)*100</f>
        <v>100</v>
      </c>
      <c r="AB750" s="59"/>
    </row>
    <row r="751" spans="1:44" s="51" customFormat="1" ht="30" customHeight="1">
      <c r="A751" s="287"/>
      <c r="B751" s="228"/>
      <c r="C751" s="357" t="s">
        <v>631</v>
      </c>
      <c r="D751" s="358"/>
      <c r="E751" s="70"/>
      <c r="F751" s="52" t="s">
        <v>54</v>
      </c>
      <c r="G751" s="358"/>
      <c r="H751" s="358"/>
      <c r="I751" s="357"/>
      <c r="J751" s="357"/>
      <c r="K751" s="357"/>
      <c r="L751" s="291">
        <f>SUM(L745+L750+L743+L740)</f>
        <v>1.1520833333343035</v>
      </c>
      <c r="M751" s="291">
        <f>SUM(M745+M750+M743+M740)</f>
        <v>0</v>
      </c>
      <c r="N751" s="291">
        <f>SUM(N745+N750+N743+N740)</f>
        <v>0</v>
      </c>
      <c r="O751" s="291">
        <f>SUM(O745+O750+O743+O740)</f>
        <v>0.53333333333284827</v>
      </c>
      <c r="P751" s="291"/>
      <c r="Q751" s="291"/>
      <c r="R751" s="291"/>
      <c r="S751" s="291"/>
      <c r="T751" s="408"/>
      <c r="U751" s="291"/>
      <c r="V751" s="231"/>
      <c r="W751" s="232"/>
      <c r="X751" s="231">
        <f>SUM(X738:X750)</f>
        <v>3209.5720000000001</v>
      </c>
      <c r="Y751" s="231">
        <f>SUM(Y738:Y750)</f>
        <v>3196965</v>
      </c>
      <c r="Z751" s="234">
        <f>SUM(Z738:Z750)</f>
        <v>3174248.5181451421</v>
      </c>
      <c r="AA751" s="359">
        <f>(Z751/Y751)*100</f>
        <v>99.289436016507594</v>
      </c>
      <c r="AB751" s="316" t="s">
        <v>454</v>
      </c>
      <c r="AC751" s="186"/>
      <c r="AD751" s="186"/>
      <c r="AE751" s="186"/>
      <c r="AF751" s="50"/>
      <c r="AG751" s="50"/>
      <c r="AH751" s="50"/>
      <c r="AI751" s="50"/>
      <c r="AJ751" s="50"/>
      <c r="AK751" s="50"/>
      <c r="AL751" s="50"/>
      <c r="AM751" s="50"/>
      <c r="AN751" s="50"/>
      <c r="AO751" s="50"/>
      <c r="AP751" s="50"/>
      <c r="AQ751" s="50"/>
      <c r="AR751" s="50"/>
    </row>
    <row r="752" spans="1:44" s="51" customFormat="1" ht="30" customHeight="1" thickBot="1">
      <c r="A752" s="350" t="s">
        <v>632</v>
      </c>
      <c r="B752" s="236"/>
      <c r="C752" s="292" t="s">
        <v>633</v>
      </c>
      <c r="D752" s="360"/>
      <c r="E752" s="61"/>
      <c r="F752" s="272" t="s">
        <v>54</v>
      </c>
      <c r="G752" s="360"/>
      <c r="H752" s="360"/>
      <c r="I752" s="351"/>
      <c r="J752" s="351"/>
      <c r="K752" s="351"/>
      <c r="L752" s="352"/>
      <c r="M752" s="352"/>
      <c r="N752" s="352"/>
      <c r="O752" s="352"/>
      <c r="P752" s="352"/>
      <c r="Q752" s="352"/>
      <c r="R752" s="352"/>
      <c r="S752" s="353"/>
      <c r="T752" s="417"/>
      <c r="U752" s="324"/>
      <c r="V752" s="218"/>
      <c r="W752" s="236" t="s">
        <v>621</v>
      </c>
      <c r="X752" s="354"/>
      <c r="Y752" s="325"/>
      <c r="Z752" s="325"/>
      <c r="AA752" s="325"/>
      <c r="AB752" s="186"/>
      <c r="AC752" s="186"/>
      <c r="AD752" s="186"/>
      <c r="AE752" s="186"/>
      <c r="AF752" s="50"/>
      <c r="AG752" s="50"/>
      <c r="AH752" s="50"/>
      <c r="AI752" s="50"/>
      <c r="AJ752" s="50"/>
      <c r="AK752" s="50"/>
      <c r="AL752" s="50"/>
      <c r="AM752" s="50"/>
      <c r="AN752" s="50"/>
      <c r="AO752" s="50"/>
      <c r="AP752" s="50"/>
      <c r="AQ752" s="50"/>
      <c r="AR752" s="50"/>
    </row>
    <row r="753" spans="1:44" s="51" customFormat="1" ht="38.25">
      <c r="A753" s="573">
        <v>1</v>
      </c>
      <c r="B753" s="571" t="s">
        <v>634</v>
      </c>
      <c r="C753" s="587" t="s">
        <v>635</v>
      </c>
      <c r="D753" s="199">
        <v>250</v>
      </c>
      <c r="E753" s="579" t="s">
        <v>53</v>
      </c>
      <c r="F753" s="88" t="s">
        <v>54</v>
      </c>
      <c r="G753" s="427">
        <v>42222.529166666667</v>
      </c>
      <c r="H753" s="666">
        <v>42248</v>
      </c>
      <c r="I753" s="286"/>
      <c r="J753" s="286"/>
      <c r="K753" s="980">
        <v>25</v>
      </c>
      <c r="L753" s="41">
        <f>IF(RIGHT(S753)="T",(+H753-G753),0)</f>
        <v>25.470833333332848</v>
      </c>
      <c r="M753" s="41">
        <f>IF(RIGHT(S753)="U",(+H753-G753),0)</f>
        <v>0</v>
      </c>
      <c r="N753" s="41">
        <f>IF(RIGHT(S753)="C",(+H753-G753),0)</f>
        <v>0</v>
      </c>
      <c r="O753" s="41">
        <f>IF(RIGHT(S753)="D",(+H753-G753),0)</f>
        <v>0</v>
      </c>
      <c r="P753" s="980">
        <v>25</v>
      </c>
      <c r="Q753" s="42" t="s">
        <v>1012</v>
      </c>
      <c r="R753" s="980">
        <v>-95</v>
      </c>
      <c r="S753" s="421" t="s">
        <v>822</v>
      </c>
      <c r="T753" s="805" t="s">
        <v>984</v>
      </c>
      <c r="U753" s="44"/>
      <c r="V753" s="109"/>
      <c r="W753" s="110"/>
      <c r="X753" s="567"/>
      <c r="Y753" s="111"/>
      <c r="Z753" s="109"/>
      <c r="AA753" s="112"/>
      <c r="AB753" s="186"/>
      <c r="AC753" s="186"/>
      <c r="AD753" s="186"/>
      <c r="AE753" s="186"/>
      <c r="AF753" s="50"/>
      <c r="AG753" s="50"/>
      <c r="AH753" s="50"/>
      <c r="AI753" s="50"/>
      <c r="AJ753" s="50"/>
      <c r="AK753" s="50"/>
      <c r="AL753" s="50"/>
      <c r="AM753" s="50"/>
      <c r="AN753" s="50"/>
      <c r="AO753" s="50"/>
      <c r="AP753" s="50"/>
      <c r="AQ753" s="50"/>
      <c r="AR753" s="50"/>
    </row>
    <row r="754" spans="1:44" s="69" customFormat="1" ht="30" customHeight="1" thickBot="1">
      <c r="A754" s="474"/>
      <c r="B754" s="175"/>
      <c r="C754" s="475" t="s">
        <v>58</v>
      </c>
      <c r="D754" s="175"/>
      <c r="E754" s="140"/>
      <c r="F754" s="176" t="s">
        <v>54</v>
      </c>
      <c r="G754" s="476"/>
      <c r="H754" s="476"/>
      <c r="I754" s="176" t="s">
        <v>54</v>
      </c>
      <c r="J754" s="176" t="s">
        <v>54</v>
      </c>
      <c r="K754" s="176" t="s">
        <v>54</v>
      </c>
      <c r="L754" s="177">
        <f>SUM(L753:L753)</f>
        <v>25.470833333332848</v>
      </c>
      <c r="M754" s="177">
        <f>SUM(M753:M753)</f>
        <v>0</v>
      </c>
      <c r="N754" s="177">
        <f>SUM(N753:N753)</f>
        <v>0</v>
      </c>
      <c r="O754" s="177">
        <f>SUM(O753:O753)</f>
        <v>0</v>
      </c>
      <c r="P754" s="177"/>
      <c r="Q754" s="177"/>
      <c r="R754" s="177"/>
      <c r="S754" s="477"/>
      <c r="T754" s="478"/>
      <c r="U754" s="175"/>
      <c r="V754" s="424">
        <f>$AB$15-((N754*24))</f>
        <v>744</v>
      </c>
      <c r="W754" s="464">
        <v>250</v>
      </c>
      <c r="X754" s="154"/>
      <c r="Y754" s="425">
        <f>W754</f>
        <v>250</v>
      </c>
      <c r="Z754" s="424">
        <f>(Y754*(V754-L754*24))/V754</f>
        <v>44.590053763444772</v>
      </c>
      <c r="AA754" s="556">
        <f>(Z754/Y754)*100</f>
        <v>17.836021505377907</v>
      </c>
      <c r="AB754" s="59"/>
    </row>
    <row r="755" spans="1:44" s="127" customFormat="1" ht="30" customHeight="1">
      <c r="A755" s="678">
        <v>2</v>
      </c>
      <c r="B755" s="679" t="s">
        <v>636</v>
      </c>
      <c r="C755" s="690" t="s">
        <v>637</v>
      </c>
      <c r="D755" s="687">
        <v>250</v>
      </c>
      <c r="E755" s="685" t="s">
        <v>53</v>
      </c>
      <c r="F755" s="71" t="s">
        <v>54</v>
      </c>
      <c r="G755" s="427"/>
      <c r="H755" s="427"/>
      <c r="I755" s="71"/>
      <c r="J755" s="71"/>
      <c r="K755" s="71"/>
      <c r="L755" s="84"/>
      <c r="M755" s="84"/>
      <c r="N755" s="84"/>
      <c r="O755" s="84"/>
      <c r="P755" s="71"/>
      <c r="Q755" s="71"/>
      <c r="R755" s="71"/>
      <c r="S755" s="421"/>
      <c r="T755" s="422"/>
      <c r="U755" s="126"/>
      <c r="V755" s="85"/>
      <c r="W755" s="86"/>
      <c r="X755" s="86"/>
      <c r="Y755" s="86"/>
      <c r="Z755" s="86"/>
      <c r="AA755" s="87"/>
    </row>
    <row r="756" spans="1:44" s="69" customFormat="1" ht="30" customHeight="1" thickBot="1">
      <c r="A756" s="429"/>
      <c r="B756" s="60"/>
      <c r="C756" s="430" t="s">
        <v>58</v>
      </c>
      <c r="D756" s="60"/>
      <c r="E756" s="140"/>
      <c r="F756" s="62" t="s">
        <v>54</v>
      </c>
      <c r="G756" s="431"/>
      <c r="H756" s="431"/>
      <c r="I756" s="62" t="s">
        <v>54</v>
      </c>
      <c r="J756" s="62" t="s">
        <v>54</v>
      </c>
      <c r="K756" s="62" t="s">
        <v>54</v>
      </c>
      <c r="L756" s="63">
        <f>SUM(L755:L755)</f>
        <v>0</v>
      </c>
      <c r="M756" s="63">
        <f>SUM(M755:M755)</f>
        <v>0</v>
      </c>
      <c r="N756" s="63">
        <f>SUM(N755:N755)</f>
        <v>0</v>
      </c>
      <c r="O756" s="63">
        <f>SUM(O755:O755)</f>
        <v>0</v>
      </c>
      <c r="P756" s="63"/>
      <c r="Q756" s="63"/>
      <c r="R756" s="63"/>
      <c r="S756" s="471"/>
      <c r="T756" s="441"/>
      <c r="U756" s="60"/>
      <c r="V756" s="433">
        <f>$AB$15-((N756*24))</f>
        <v>744</v>
      </c>
      <c r="W756" s="434">
        <v>250</v>
      </c>
      <c r="X756" s="100"/>
      <c r="Y756" s="435">
        <f>W756</f>
        <v>250</v>
      </c>
      <c r="Z756" s="433">
        <f>(Y756*(V756-L756*24))/V756</f>
        <v>250</v>
      </c>
      <c r="AA756" s="558">
        <f>(Z756/Y756)*100</f>
        <v>100</v>
      </c>
      <c r="AB756" s="59"/>
    </row>
    <row r="757" spans="1:44" s="51" customFormat="1" ht="30" customHeight="1">
      <c r="A757" s="227"/>
      <c r="B757" s="228"/>
      <c r="C757" s="362" t="s">
        <v>638</v>
      </c>
      <c r="D757" s="232"/>
      <c r="E757" s="582"/>
      <c r="F757" s="52" t="s">
        <v>54</v>
      </c>
      <c r="G757" s="290"/>
      <c r="H757" s="290"/>
      <c r="I757" s="362"/>
      <c r="J757" s="362"/>
      <c r="K757" s="362"/>
      <c r="L757" s="291">
        <f>SUM(L753+L756)</f>
        <v>25.470833333332848</v>
      </c>
      <c r="M757" s="291">
        <f>SUM(M753+M756)</f>
        <v>0</v>
      </c>
      <c r="N757" s="291">
        <f>SUM(N753+N756)</f>
        <v>0</v>
      </c>
      <c r="O757" s="291">
        <f>SUM(O753+O756)</f>
        <v>0</v>
      </c>
      <c r="P757" s="291"/>
      <c r="Q757" s="291"/>
      <c r="R757" s="291"/>
      <c r="S757" s="291"/>
      <c r="T757" s="408"/>
      <c r="U757" s="291"/>
      <c r="V757" s="231"/>
      <c r="W757" s="232"/>
      <c r="X757" s="568"/>
      <c r="Y757" s="231">
        <f>SUM(Y753:Y756)</f>
        <v>500</v>
      </c>
      <c r="Z757" s="234">
        <f>SUM(Z753:Z756)</f>
        <v>294.59005376344476</v>
      </c>
      <c r="AA757" s="359">
        <f>(Z757/Y757)*100</f>
        <v>58.918010752688957</v>
      </c>
      <c r="AB757" s="316" t="s">
        <v>454</v>
      </c>
      <c r="AC757" s="186"/>
      <c r="AD757" s="186"/>
      <c r="AE757" s="186"/>
      <c r="AF757" s="50"/>
      <c r="AG757" s="50"/>
      <c r="AH757" s="50"/>
      <c r="AI757" s="50"/>
      <c r="AJ757" s="50"/>
      <c r="AK757" s="50"/>
      <c r="AL757" s="50"/>
      <c r="AM757" s="50"/>
      <c r="AN757" s="50"/>
      <c r="AO757" s="50"/>
      <c r="AP757" s="50"/>
      <c r="AQ757" s="50"/>
      <c r="AR757" s="50"/>
    </row>
    <row r="758" spans="1:44" s="51" customFormat="1" ht="30" customHeight="1" thickBot="1">
      <c r="A758" s="363" t="s">
        <v>639</v>
      </c>
      <c r="B758" s="236"/>
      <c r="C758" s="292" t="s">
        <v>640</v>
      </c>
      <c r="D758" s="293"/>
      <c r="E758" s="140"/>
      <c r="F758" s="294" t="s">
        <v>54</v>
      </c>
      <c r="G758" s="360"/>
      <c r="H758" s="360"/>
      <c r="I758" s="351"/>
      <c r="J758" s="351"/>
      <c r="K758" s="351"/>
      <c r="L758" s="352"/>
      <c r="M758" s="352"/>
      <c r="N758" s="352"/>
      <c r="O758" s="352"/>
      <c r="P758" s="352"/>
      <c r="Q758" s="352"/>
      <c r="R758" s="352"/>
      <c r="S758" s="353"/>
      <c r="T758" s="417"/>
      <c r="U758" s="324"/>
      <c r="V758" s="218"/>
      <c r="W758" s="364" t="s">
        <v>641</v>
      </c>
      <c r="X758" s="354"/>
      <c r="Y758" s="325" t="s">
        <v>642</v>
      </c>
      <c r="Z758" s="325" t="s">
        <v>643</v>
      </c>
      <c r="AA758" s="325"/>
      <c r="AB758" s="186"/>
      <c r="AC758" s="186"/>
      <c r="AD758" s="186"/>
      <c r="AE758" s="186"/>
      <c r="AF758" s="50"/>
      <c r="AG758" s="50"/>
      <c r="AH758" s="50"/>
      <c r="AI758" s="50"/>
      <c r="AJ758" s="50"/>
      <c r="AK758" s="50"/>
      <c r="AL758" s="50"/>
      <c r="AM758" s="50"/>
      <c r="AN758" s="50"/>
      <c r="AO758" s="50"/>
      <c r="AP758" s="50"/>
      <c r="AQ758" s="50"/>
      <c r="AR758" s="50"/>
    </row>
    <row r="759" spans="1:44" ht="30" customHeight="1">
      <c r="A759" s="365">
        <v>1</v>
      </c>
      <c r="B759" s="571" t="s">
        <v>644</v>
      </c>
      <c r="C759" s="366" t="s">
        <v>645</v>
      </c>
      <c r="D759" s="367"/>
      <c r="E759" s="582" t="s">
        <v>53</v>
      </c>
      <c r="F759" s="133"/>
      <c r="G759" s="39"/>
      <c r="H759" s="39"/>
      <c r="I759" s="368"/>
      <c r="J759" s="368"/>
      <c r="K759" s="368"/>
      <c r="L759" s="138">
        <f>IF(RIGHT(S759)="T",(+H759-G759),0)</f>
        <v>0</v>
      </c>
      <c r="M759" s="138">
        <f>IF(RIGHT(S759)="U",(+H759-G759),0)</f>
        <v>0</v>
      </c>
      <c r="N759" s="138">
        <f>IF(RIGHT(S759)="C",(+H759-G759),0)</f>
        <v>0</v>
      </c>
      <c r="O759" s="138">
        <f>IF(RIGHT(S759)="D",(+H759-G759),0)</f>
        <v>0</v>
      </c>
      <c r="P759" s="369"/>
      <c r="Q759" s="369"/>
      <c r="R759" s="369"/>
      <c r="S759" s="43"/>
      <c r="T759" s="399"/>
      <c r="U759" s="370"/>
      <c r="V759" s="371"/>
      <c r="W759" s="206"/>
      <c r="X759" s="206"/>
      <c r="Y759" s="206"/>
      <c r="Z759" s="206"/>
      <c r="AA759" s="207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</row>
    <row r="760" spans="1:44" s="69" customFormat="1" ht="30" customHeight="1" thickBot="1">
      <c r="A760" s="451"/>
      <c r="B760" s="139"/>
      <c r="C760" s="452" t="s">
        <v>58</v>
      </c>
      <c r="D760" s="139"/>
      <c r="E760" s="140"/>
      <c r="F760" s="141" t="s">
        <v>54</v>
      </c>
      <c r="G760" s="453"/>
      <c r="H760" s="453"/>
      <c r="I760" s="141" t="s">
        <v>54</v>
      </c>
      <c r="J760" s="141" t="s">
        <v>54</v>
      </c>
      <c r="K760" s="141" t="s">
        <v>54</v>
      </c>
      <c r="L760" s="142">
        <f>SUM(L759:L759)</f>
        <v>0</v>
      </c>
      <c r="M760" s="142">
        <f>SUM(M759:M759)</f>
        <v>0</v>
      </c>
      <c r="N760" s="142">
        <f>SUM(N759:N759)</f>
        <v>0</v>
      </c>
      <c r="O760" s="142">
        <f>SUM(O759:O759)</f>
        <v>0</v>
      </c>
      <c r="P760" s="142"/>
      <c r="Q760" s="142"/>
      <c r="R760" s="142"/>
      <c r="S760" s="139"/>
      <c r="T760" s="454"/>
      <c r="U760" s="139"/>
      <c r="V760" s="455">
        <f>$AB$15-((N760*24))</f>
        <v>744</v>
      </c>
      <c r="W760" s="456">
        <v>250</v>
      </c>
      <c r="X760" s="100"/>
      <c r="Y760" s="457">
        <f>W760</f>
        <v>250</v>
      </c>
      <c r="Z760" s="458">
        <f>(Y760*(V760-L760*24))/V760</f>
        <v>250</v>
      </c>
      <c r="AA760" s="459">
        <f>(Z760/Y760)*100</f>
        <v>100</v>
      </c>
    </row>
    <row r="761" spans="1:44" s="59" customFormat="1" ht="30" customHeight="1">
      <c r="A761" s="372">
        <v>2</v>
      </c>
      <c r="B761" s="602" t="s">
        <v>562</v>
      </c>
      <c r="C761" s="603" t="s">
        <v>646</v>
      </c>
      <c r="D761" s="169">
        <v>280</v>
      </c>
      <c r="E761" s="582" t="s">
        <v>53</v>
      </c>
      <c r="F761" s="71" t="s">
        <v>54</v>
      </c>
      <c r="G761" s="168"/>
      <c r="H761" s="168"/>
      <c r="I761" s="71" t="s">
        <v>54</v>
      </c>
      <c r="J761" s="71" t="s">
        <v>54</v>
      </c>
      <c r="K761" s="83"/>
      <c r="L761" s="72">
        <f>IF(RIGHT(S761)="T",(+H761-G761),0)</f>
        <v>0</v>
      </c>
      <c r="M761" s="72">
        <f>IF(RIGHT(S761)="U",(+H761-G761),0)</f>
        <v>0</v>
      </c>
      <c r="N761" s="72">
        <f>IF(RIGHT(S761)="C",(+H761-G761),0)</f>
        <v>0</v>
      </c>
      <c r="O761" s="72">
        <f>IF(RIGHT(S761)="D",(+H761-G761),0)</f>
        <v>0</v>
      </c>
      <c r="P761" s="71" t="s">
        <v>54</v>
      </c>
      <c r="Q761" s="71" t="s">
        <v>54</v>
      </c>
      <c r="R761" s="71" t="s">
        <v>54</v>
      </c>
      <c r="S761" s="169"/>
      <c r="T761" s="126"/>
      <c r="U761" s="73"/>
      <c r="V761" s="85"/>
      <c r="W761" s="86"/>
      <c r="X761" s="86"/>
      <c r="Y761" s="86"/>
      <c r="Z761" s="86"/>
      <c r="AA761" s="87"/>
    </row>
    <row r="762" spans="1:44" s="69" customFormat="1" ht="30" customHeight="1" thickBot="1">
      <c r="A762" s="525"/>
      <c r="B762" s="60"/>
      <c r="C762" s="430" t="s">
        <v>58</v>
      </c>
      <c r="D762" s="60"/>
      <c r="E762" s="140"/>
      <c r="F762" s="62" t="s">
        <v>54</v>
      </c>
      <c r="G762" s="431"/>
      <c r="H762" s="431"/>
      <c r="I762" s="62" t="s">
        <v>54</v>
      </c>
      <c r="J762" s="62" t="s">
        <v>54</v>
      </c>
      <c r="K762" s="62" t="s">
        <v>54</v>
      </c>
      <c r="L762" s="63">
        <f>SUM(L761:L761)</f>
        <v>0</v>
      </c>
      <c r="M762" s="63">
        <f>SUM(M761:M761)</f>
        <v>0</v>
      </c>
      <c r="N762" s="63">
        <f>SUM(N761:N761)</f>
        <v>0</v>
      </c>
      <c r="O762" s="63">
        <f>SUM(O761:O761)</f>
        <v>0</v>
      </c>
      <c r="P762" s="62" t="s">
        <v>54</v>
      </c>
      <c r="Q762" s="62" t="s">
        <v>54</v>
      </c>
      <c r="R762" s="62" t="s">
        <v>54</v>
      </c>
      <c r="S762" s="471"/>
      <c r="T762" s="441"/>
      <c r="U762" s="60"/>
      <c r="V762" s="433">
        <f>$AB$15-((N762*24))</f>
        <v>744</v>
      </c>
      <c r="W762" s="434">
        <v>280</v>
      </c>
      <c r="X762" s="100"/>
      <c r="Y762" s="435">
        <f>W762</f>
        <v>280</v>
      </c>
      <c r="Z762" s="433">
        <f>(Y762*(V762-L762*24))/V762</f>
        <v>280</v>
      </c>
      <c r="AA762" s="436">
        <f>(Z762/Y762)*100</f>
        <v>100</v>
      </c>
      <c r="AB762" s="59"/>
    </row>
    <row r="763" spans="1:44" s="51" customFormat="1" ht="30" customHeight="1">
      <c r="A763" s="227"/>
      <c r="B763" s="228"/>
      <c r="C763" s="362" t="s">
        <v>647</v>
      </c>
      <c r="D763" s="290"/>
      <c r="E763" s="582"/>
      <c r="F763" s="52" t="s">
        <v>54</v>
      </c>
      <c r="G763" s="290"/>
      <c r="H763" s="290"/>
      <c r="I763" s="362"/>
      <c r="J763" s="362"/>
      <c r="K763" s="362"/>
      <c r="L763" s="291">
        <f>SUM(L760+L762)</f>
        <v>0</v>
      </c>
      <c r="M763" s="291">
        <f t="shared" ref="M763:O763" si="810">SUM(M760+M762)</f>
        <v>0</v>
      </c>
      <c r="N763" s="291">
        <f t="shared" si="810"/>
        <v>0</v>
      </c>
      <c r="O763" s="291">
        <f t="shared" si="810"/>
        <v>0</v>
      </c>
      <c r="P763" s="291"/>
      <c r="Q763" s="291"/>
      <c r="R763" s="291"/>
      <c r="S763" s="291"/>
      <c r="T763" s="408"/>
      <c r="U763" s="291"/>
      <c r="V763" s="231"/>
      <c r="W763" s="232"/>
      <c r="X763" s="568"/>
      <c r="Y763" s="231">
        <f>SUM(Y761:Y762)</f>
        <v>280</v>
      </c>
      <c r="Z763" s="234">
        <f>SUM(Z761:Z762)</f>
        <v>280</v>
      </c>
      <c r="AA763" s="359">
        <f>(Z763/Y763)*100</f>
        <v>100</v>
      </c>
      <c r="AB763" s="316" t="s">
        <v>454</v>
      </c>
      <c r="AC763" s="186"/>
      <c r="AD763" s="186"/>
      <c r="AE763" s="186"/>
      <c r="AF763" s="50"/>
      <c r="AG763" s="50"/>
      <c r="AH763" s="50"/>
      <c r="AI763" s="50"/>
      <c r="AJ763" s="50"/>
      <c r="AK763" s="50"/>
      <c r="AL763" s="50"/>
      <c r="AM763" s="50"/>
      <c r="AN763" s="50"/>
      <c r="AO763" s="50"/>
      <c r="AP763" s="50"/>
      <c r="AQ763" s="50"/>
      <c r="AR763" s="50"/>
    </row>
    <row r="764" spans="1:44" s="51" customFormat="1" ht="30" customHeight="1" thickBot="1">
      <c r="A764" s="363" t="s">
        <v>648</v>
      </c>
      <c r="B764" s="236"/>
      <c r="C764" s="292" t="s">
        <v>649</v>
      </c>
      <c r="D764" s="293"/>
      <c r="E764" s="140"/>
      <c r="F764" s="294" t="s">
        <v>54</v>
      </c>
      <c r="G764" s="293"/>
      <c r="H764" s="293"/>
      <c r="I764" s="295"/>
      <c r="J764" s="295"/>
      <c r="K764" s="295"/>
      <c r="L764" s="324"/>
      <c r="M764" s="324"/>
      <c r="N764" s="324"/>
      <c r="O764" s="324"/>
      <c r="P764" s="324"/>
      <c r="Q764" s="324"/>
      <c r="R764" s="324"/>
      <c r="S764" s="243"/>
      <c r="T764" s="411"/>
      <c r="U764" s="324"/>
      <c r="V764" s="218"/>
      <c r="W764" s="364" t="s">
        <v>641</v>
      </c>
      <c r="X764" s="354"/>
      <c r="Y764" s="325" t="s">
        <v>642</v>
      </c>
      <c r="Z764" s="325" t="s">
        <v>643</v>
      </c>
      <c r="AA764" s="350"/>
      <c r="AB764" s="186"/>
      <c r="AC764" s="186"/>
      <c r="AD764" s="186"/>
      <c r="AE764" s="186"/>
      <c r="AF764" s="50"/>
      <c r="AG764" s="50"/>
      <c r="AH764" s="50"/>
      <c r="AI764" s="50"/>
      <c r="AJ764" s="50"/>
      <c r="AK764" s="50"/>
      <c r="AL764" s="50"/>
      <c r="AM764" s="50"/>
      <c r="AN764" s="50"/>
      <c r="AO764" s="50"/>
      <c r="AP764" s="50"/>
      <c r="AQ764" s="50"/>
      <c r="AR764" s="50"/>
    </row>
    <row r="765" spans="1:44" s="51" customFormat="1" ht="30" customHeight="1" thickBot="1">
      <c r="A765" s="373">
        <v>1</v>
      </c>
      <c r="B765" s="102" t="s">
        <v>650</v>
      </c>
      <c r="C765" s="261" t="s">
        <v>991</v>
      </c>
      <c r="D765" s="65">
        <v>125</v>
      </c>
      <c r="E765" s="583" t="s">
        <v>53</v>
      </c>
      <c r="F765" s="105" t="s">
        <v>54</v>
      </c>
      <c r="G765" s="393"/>
      <c r="H765" s="393"/>
      <c r="I765" s="262"/>
      <c r="J765" s="262"/>
      <c r="K765" s="262"/>
      <c r="L765" s="107"/>
      <c r="M765" s="275"/>
      <c r="N765" s="275"/>
      <c r="O765" s="303"/>
      <c r="P765" s="303"/>
      <c r="Q765" s="303"/>
      <c r="R765" s="303"/>
      <c r="S765" s="303"/>
      <c r="T765" s="418"/>
      <c r="U765" s="303"/>
      <c r="V765" s="64">
        <f t="shared" ref="V765:V772" si="811">$AB$15-((N765*24))</f>
        <v>744</v>
      </c>
      <c r="W765" s="65">
        <v>125</v>
      </c>
      <c r="X765" s="66"/>
      <c r="Y765" s="67">
        <f t="shared" ref="Y765:Y864" si="812">W765</f>
        <v>125</v>
      </c>
      <c r="Z765" s="64">
        <f t="shared" ref="Z765:Z772" si="813">(Y765*(V765-L765*24))/V765</f>
        <v>125</v>
      </c>
      <c r="AA765" s="68">
        <f t="shared" ref="AA765:AA864" si="814">(Z765/Y765)*100</f>
        <v>100</v>
      </c>
      <c r="AB765" s="186"/>
      <c r="AC765" s="186"/>
      <c r="AD765" s="186"/>
      <c r="AE765" s="186"/>
      <c r="AF765" s="50"/>
      <c r="AG765" s="50"/>
      <c r="AH765" s="50"/>
      <c r="AI765" s="50"/>
      <c r="AJ765" s="50"/>
      <c r="AK765" s="50"/>
      <c r="AL765" s="50"/>
      <c r="AM765" s="50"/>
      <c r="AN765" s="50"/>
      <c r="AO765" s="50"/>
      <c r="AP765" s="50"/>
      <c r="AQ765" s="50"/>
      <c r="AR765" s="50"/>
    </row>
    <row r="766" spans="1:44" s="51" customFormat="1" ht="30" customHeight="1" thickBot="1">
      <c r="A766" s="373">
        <v>2</v>
      </c>
      <c r="B766" s="102" t="s">
        <v>652</v>
      </c>
      <c r="C766" s="261" t="s">
        <v>651</v>
      </c>
      <c r="D766" s="65">
        <v>125</v>
      </c>
      <c r="E766" s="70" t="s">
        <v>53</v>
      </c>
      <c r="F766" s="105" t="s">
        <v>54</v>
      </c>
      <c r="G766" s="393"/>
      <c r="H766" s="393"/>
      <c r="I766" s="262"/>
      <c r="J766" s="262"/>
      <c r="K766" s="262"/>
      <c r="L766" s="107"/>
      <c r="M766" s="275"/>
      <c r="N766" s="275"/>
      <c r="O766" s="303"/>
      <c r="P766" s="303"/>
      <c r="Q766" s="303"/>
      <c r="R766" s="303"/>
      <c r="S766" s="303"/>
      <c r="T766" s="418"/>
      <c r="U766" s="303"/>
      <c r="V766" s="64">
        <f t="shared" si="811"/>
        <v>744</v>
      </c>
      <c r="W766" s="65">
        <v>125</v>
      </c>
      <c r="X766" s="66"/>
      <c r="Y766" s="67">
        <f t="shared" si="812"/>
        <v>125</v>
      </c>
      <c r="Z766" s="64">
        <f t="shared" si="813"/>
        <v>125</v>
      </c>
      <c r="AA766" s="68">
        <f t="shared" si="814"/>
        <v>100</v>
      </c>
      <c r="AB766" s="186"/>
      <c r="AC766" s="186"/>
      <c r="AD766" s="186"/>
      <c r="AE766" s="186"/>
      <c r="AF766" s="50"/>
      <c r="AG766" s="50"/>
      <c r="AH766" s="50"/>
      <c r="AI766" s="50"/>
      <c r="AJ766" s="50"/>
      <c r="AK766" s="50"/>
      <c r="AL766" s="50"/>
      <c r="AM766" s="50"/>
      <c r="AN766" s="50"/>
      <c r="AO766" s="50"/>
      <c r="AP766" s="50"/>
      <c r="AQ766" s="50"/>
      <c r="AR766" s="50"/>
    </row>
    <row r="767" spans="1:44" s="51" customFormat="1" ht="30" customHeight="1" thickBot="1">
      <c r="A767" s="373">
        <v>3</v>
      </c>
      <c r="B767" s="102" t="s">
        <v>653</v>
      </c>
      <c r="C767" s="261" t="s">
        <v>654</v>
      </c>
      <c r="D767" s="65">
        <v>240</v>
      </c>
      <c r="E767" s="61" t="s">
        <v>53</v>
      </c>
      <c r="F767" s="105" t="s">
        <v>54</v>
      </c>
      <c r="G767" s="427"/>
      <c r="H767" s="427"/>
      <c r="I767" s="71" t="s">
        <v>54</v>
      </c>
      <c r="J767" s="71" t="s">
        <v>54</v>
      </c>
      <c r="K767" s="83"/>
      <c r="L767" s="72">
        <f>IF(RIGHT(S767)="T",(+H767-G767),0)</f>
        <v>0</v>
      </c>
      <c r="M767" s="72">
        <f>IF(RIGHT(S767)="U",(+H767-G767),0)</f>
        <v>0</v>
      </c>
      <c r="N767" s="72">
        <f>IF(RIGHT(S767)="C",(+H767-G767),0)</f>
        <v>0</v>
      </c>
      <c r="O767" s="72">
        <f>IF(RIGHT(S767)="D",(+H767-G767),0)</f>
        <v>0</v>
      </c>
      <c r="P767" s="71" t="s">
        <v>54</v>
      </c>
      <c r="Q767" s="71" t="s">
        <v>54</v>
      </c>
      <c r="R767" s="71" t="s">
        <v>54</v>
      </c>
      <c r="S767" s="421"/>
      <c r="T767" s="817"/>
      <c r="U767" s="73"/>
      <c r="V767" s="85"/>
      <c r="W767" s="86"/>
      <c r="X767" s="86"/>
      <c r="Y767" s="86"/>
      <c r="Z767" s="86"/>
      <c r="AA767" s="87"/>
      <c r="AB767" s="186"/>
      <c r="AC767" s="186"/>
      <c r="AD767" s="186"/>
      <c r="AE767" s="186"/>
      <c r="AF767" s="50"/>
      <c r="AG767" s="50"/>
      <c r="AH767" s="50"/>
      <c r="AI767" s="50"/>
      <c r="AJ767" s="50"/>
      <c r="AK767" s="50"/>
      <c r="AL767" s="50"/>
      <c r="AM767" s="50"/>
      <c r="AN767" s="50"/>
      <c r="AO767" s="50"/>
      <c r="AP767" s="50"/>
      <c r="AQ767" s="50"/>
      <c r="AR767" s="50"/>
    </row>
    <row r="768" spans="1:44" s="51" customFormat="1" ht="30" customHeight="1" thickBot="1">
      <c r="A768" s="373"/>
      <c r="B768" s="102"/>
      <c r="C768" s="430" t="s">
        <v>58</v>
      </c>
      <c r="D768" s="60"/>
      <c r="E768" s="61"/>
      <c r="F768" s="62" t="s">
        <v>54</v>
      </c>
      <c r="G768" s="431"/>
      <c r="H768" s="431"/>
      <c r="I768" s="62" t="s">
        <v>54</v>
      </c>
      <c r="J768" s="62" t="s">
        <v>54</v>
      </c>
      <c r="K768" s="62" t="s">
        <v>54</v>
      </c>
      <c r="L768" s="63">
        <f>SUM(L767:L767)</f>
        <v>0</v>
      </c>
      <c r="M768" s="63">
        <f>SUM(M767:M767)</f>
        <v>0</v>
      </c>
      <c r="N768" s="63">
        <f>SUM(N767:N767)</f>
        <v>0</v>
      </c>
      <c r="O768" s="63">
        <f>SUM(O767:O767)</f>
        <v>0</v>
      </c>
      <c r="P768" s="62" t="s">
        <v>54</v>
      </c>
      <c r="Q768" s="62" t="s">
        <v>54</v>
      </c>
      <c r="R768" s="62" t="s">
        <v>54</v>
      </c>
      <c r="S768" s="471"/>
      <c r="T768" s="441"/>
      <c r="U768" s="303"/>
      <c r="V768" s="64">
        <f t="shared" ref="V768" si="815">$AB$15-((N768*24))</f>
        <v>744</v>
      </c>
      <c r="W768" s="65">
        <v>240</v>
      </c>
      <c r="X768" s="66"/>
      <c r="Y768" s="67">
        <f t="shared" ref="Y768" si="816">W768</f>
        <v>240</v>
      </c>
      <c r="Z768" s="64">
        <f t="shared" ref="Z768" si="817">(Y768*(V768-L768*24))/V768</f>
        <v>240</v>
      </c>
      <c r="AA768" s="68">
        <f t="shared" ref="AA768" si="818">(Z768/Y768)*100</f>
        <v>100</v>
      </c>
      <c r="AB768" s="186"/>
      <c r="AC768" s="186"/>
      <c r="AD768" s="186"/>
      <c r="AE768" s="186"/>
      <c r="AF768" s="50"/>
      <c r="AG768" s="50"/>
      <c r="AH768" s="50"/>
      <c r="AI768" s="50"/>
      <c r="AJ768" s="50"/>
      <c r="AK768" s="50"/>
      <c r="AL768" s="50"/>
      <c r="AM768" s="50"/>
      <c r="AN768" s="50"/>
      <c r="AO768" s="50"/>
      <c r="AP768" s="50"/>
      <c r="AQ768" s="50"/>
      <c r="AR768" s="50"/>
    </row>
    <row r="769" spans="1:44" s="51" customFormat="1" ht="30" customHeight="1" thickBot="1">
      <c r="A769" s="373">
        <v>4</v>
      </c>
      <c r="B769" s="102" t="s">
        <v>655</v>
      </c>
      <c r="C769" s="261" t="s">
        <v>656</v>
      </c>
      <c r="D769" s="65">
        <v>240</v>
      </c>
      <c r="E769" s="70" t="s">
        <v>53</v>
      </c>
      <c r="F769" s="105" t="s">
        <v>54</v>
      </c>
      <c r="G769" s="393"/>
      <c r="H769" s="393"/>
      <c r="I769" s="262"/>
      <c r="J769" s="262"/>
      <c r="K769" s="262"/>
      <c r="L769" s="107"/>
      <c r="M769" s="275"/>
      <c r="N769" s="275"/>
      <c r="O769" s="303"/>
      <c r="P769" s="303"/>
      <c r="Q769" s="303"/>
      <c r="R769" s="303"/>
      <c r="S769" s="303"/>
      <c r="T769" s="418"/>
      <c r="U769" s="303"/>
      <c r="V769" s="64">
        <f t="shared" si="811"/>
        <v>744</v>
      </c>
      <c r="W769" s="65">
        <v>240</v>
      </c>
      <c r="X769" s="66"/>
      <c r="Y769" s="67">
        <f t="shared" si="812"/>
        <v>240</v>
      </c>
      <c r="Z769" s="64">
        <f t="shared" si="813"/>
        <v>240</v>
      </c>
      <c r="AA769" s="68">
        <f t="shared" si="814"/>
        <v>100</v>
      </c>
      <c r="AB769" s="186"/>
      <c r="AC769" s="186"/>
      <c r="AD769" s="186"/>
      <c r="AE769" s="186"/>
      <c r="AF769" s="50"/>
      <c r="AG769" s="50"/>
      <c r="AH769" s="50"/>
      <c r="AI769" s="50"/>
      <c r="AJ769" s="50"/>
      <c r="AK769" s="50"/>
      <c r="AL769" s="50"/>
      <c r="AM769" s="50"/>
      <c r="AN769" s="50"/>
      <c r="AO769" s="50"/>
      <c r="AP769" s="50"/>
      <c r="AQ769" s="50"/>
      <c r="AR769" s="50"/>
    </row>
    <row r="770" spans="1:44" s="51" customFormat="1" ht="30" customHeight="1" thickBot="1">
      <c r="A770" s="373">
        <v>5</v>
      </c>
      <c r="B770" s="102" t="s">
        <v>657</v>
      </c>
      <c r="C770" s="261" t="s">
        <v>658</v>
      </c>
      <c r="D770" s="65">
        <v>80</v>
      </c>
      <c r="E770" s="61" t="s">
        <v>53</v>
      </c>
      <c r="F770" s="105" t="s">
        <v>54</v>
      </c>
      <c r="G770" s="393"/>
      <c r="H770" s="393"/>
      <c r="I770" s="262"/>
      <c r="J770" s="262"/>
      <c r="K770" s="262"/>
      <c r="L770" s="107"/>
      <c r="M770" s="275"/>
      <c r="N770" s="275"/>
      <c r="O770" s="303"/>
      <c r="P770" s="303"/>
      <c r="Q770" s="303"/>
      <c r="R770" s="303"/>
      <c r="S770" s="303"/>
      <c r="T770" s="418"/>
      <c r="U770" s="303"/>
      <c r="V770" s="64">
        <f t="shared" si="811"/>
        <v>744</v>
      </c>
      <c r="W770" s="65">
        <v>80</v>
      </c>
      <c r="X770" s="66"/>
      <c r="Y770" s="67">
        <f t="shared" si="812"/>
        <v>80</v>
      </c>
      <c r="Z770" s="64">
        <f t="shared" si="813"/>
        <v>80</v>
      </c>
      <c r="AA770" s="68">
        <f t="shared" si="814"/>
        <v>100</v>
      </c>
      <c r="AB770" s="186"/>
      <c r="AC770" s="186"/>
      <c r="AD770" s="186"/>
      <c r="AE770" s="186"/>
      <c r="AF770" s="50"/>
      <c r="AG770" s="50"/>
      <c r="AH770" s="50"/>
      <c r="AI770" s="50"/>
      <c r="AJ770" s="50"/>
      <c r="AK770" s="50"/>
      <c r="AL770" s="50"/>
      <c r="AM770" s="50"/>
      <c r="AN770" s="50"/>
      <c r="AO770" s="50"/>
      <c r="AP770" s="50"/>
      <c r="AQ770" s="50"/>
      <c r="AR770" s="50"/>
    </row>
    <row r="771" spans="1:44" s="51" customFormat="1" ht="30" customHeight="1" thickBot="1">
      <c r="A771" s="374">
        <v>6</v>
      </c>
      <c r="B771" s="586" t="s">
        <v>659</v>
      </c>
      <c r="C771" s="590" t="s">
        <v>660</v>
      </c>
      <c r="D771" s="199">
        <v>125</v>
      </c>
      <c r="E771" s="70" t="s">
        <v>53</v>
      </c>
      <c r="F771" s="88" t="s">
        <v>54</v>
      </c>
      <c r="G771" s="592"/>
      <c r="H771" s="592"/>
      <c r="I771" s="286"/>
      <c r="J771" s="286"/>
      <c r="K771" s="286"/>
      <c r="L771" s="42"/>
      <c r="M771" s="337"/>
      <c r="N771" s="337"/>
      <c r="O771" s="375"/>
      <c r="P771" s="375"/>
      <c r="Q771" s="375"/>
      <c r="R771" s="375"/>
      <c r="S771" s="375"/>
      <c r="T771" s="419"/>
      <c r="U771" s="375"/>
      <c r="V771" s="198">
        <f t="shared" si="811"/>
        <v>744</v>
      </c>
      <c r="W771" s="199">
        <v>125</v>
      </c>
      <c r="X771" s="574"/>
      <c r="Y771" s="200">
        <f t="shared" si="812"/>
        <v>125</v>
      </c>
      <c r="Z771" s="198">
        <f t="shared" si="813"/>
        <v>125</v>
      </c>
      <c r="AA771" s="338">
        <f t="shared" si="814"/>
        <v>100</v>
      </c>
      <c r="AB771" s="186"/>
      <c r="AC771" s="186"/>
      <c r="AD771" s="186"/>
      <c r="AE771" s="186"/>
      <c r="AF771" s="50"/>
      <c r="AG771" s="50"/>
      <c r="AH771" s="50"/>
      <c r="AI771" s="50"/>
      <c r="AJ771" s="50"/>
      <c r="AK771" s="50"/>
      <c r="AL771" s="50"/>
      <c r="AM771" s="50"/>
      <c r="AN771" s="50"/>
      <c r="AO771" s="50"/>
      <c r="AP771" s="50"/>
      <c r="AQ771" s="50"/>
      <c r="AR771" s="50"/>
    </row>
    <row r="772" spans="1:44" s="51" customFormat="1" ht="30" customHeight="1" thickBot="1">
      <c r="A772" s="373">
        <v>7</v>
      </c>
      <c r="B772" s="102" t="s">
        <v>661</v>
      </c>
      <c r="C772" s="261" t="s">
        <v>662</v>
      </c>
      <c r="D772" s="65">
        <v>80</v>
      </c>
      <c r="E772" s="61" t="s">
        <v>53</v>
      </c>
      <c r="F772" s="105" t="s">
        <v>54</v>
      </c>
      <c r="G772" s="393"/>
      <c r="H772" s="393"/>
      <c r="I772" s="262"/>
      <c r="J772" s="262"/>
      <c r="K772" s="262"/>
      <c r="L772" s="107"/>
      <c r="M772" s="275"/>
      <c r="N772" s="275"/>
      <c r="O772" s="303"/>
      <c r="P772" s="303"/>
      <c r="Q772" s="303"/>
      <c r="R772" s="303"/>
      <c r="S772" s="303"/>
      <c r="T772" s="418"/>
      <c r="U772" s="303"/>
      <c r="V772" s="64">
        <f t="shared" si="811"/>
        <v>744</v>
      </c>
      <c r="W772" s="65">
        <v>80</v>
      </c>
      <c r="X772" s="66"/>
      <c r="Y772" s="67">
        <f t="shared" si="812"/>
        <v>80</v>
      </c>
      <c r="Z772" s="64">
        <f t="shared" si="813"/>
        <v>80</v>
      </c>
      <c r="AA772" s="68">
        <f t="shared" si="814"/>
        <v>100</v>
      </c>
      <c r="AB772" s="186"/>
      <c r="AC772" s="186"/>
      <c r="AD772" s="186"/>
      <c r="AE772" s="186"/>
      <c r="AF772" s="50"/>
      <c r="AG772" s="50"/>
      <c r="AH772" s="50"/>
      <c r="AI772" s="50"/>
      <c r="AJ772" s="50"/>
      <c r="AK772" s="50"/>
      <c r="AL772" s="50"/>
      <c r="AM772" s="50"/>
      <c r="AN772" s="50"/>
      <c r="AO772" s="50"/>
      <c r="AP772" s="50"/>
      <c r="AQ772" s="50"/>
      <c r="AR772" s="50"/>
    </row>
    <row r="773" spans="1:44" s="59" customFormat="1" ht="30" customHeight="1">
      <c r="A773" s="372">
        <v>8</v>
      </c>
      <c r="B773" s="376" t="s">
        <v>663</v>
      </c>
      <c r="C773" s="377" t="s">
        <v>664</v>
      </c>
      <c r="D773" s="361">
        <v>125</v>
      </c>
      <c r="E773" s="70" t="s">
        <v>53</v>
      </c>
      <c r="F773" s="71" t="s">
        <v>54</v>
      </c>
      <c r="G773" s="427"/>
      <c r="H773" s="427"/>
      <c r="I773" s="71" t="s">
        <v>54</v>
      </c>
      <c r="J773" s="71" t="s">
        <v>54</v>
      </c>
      <c r="K773" s="83"/>
      <c r="L773" s="72">
        <f>IF(RIGHT(S773)="T",(+H773-G773),0)</f>
        <v>0</v>
      </c>
      <c r="M773" s="72">
        <f>IF(RIGHT(S773)="U",(+H773-G773),0)</f>
        <v>0</v>
      </c>
      <c r="N773" s="72">
        <f>IF(RIGHT(S773)="C",(+H773-G773),0)</f>
        <v>0</v>
      </c>
      <c r="O773" s="72">
        <f>IF(RIGHT(S773)="D",(+H773-G773),0)</f>
        <v>0</v>
      </c>
      <c r="P773" s="71" t="s">
        <v>54</v>
      </c>
      <c r="Q773" s="71" t="s">
        <v>54</v>
      </c>
      <c r="R773" s="71" t="s">
        <v>54</v>
      </c>
      <c r="S773" s="421"/>
      <c r="T773" s="817"/>
      <c r="U773" s="73"/>
      <c r="V773" s="85"/>
      <c r="W773" s="86"/>
      <c r="X773" s="86"/>
      <c r="Y773" s="86"/>
      <c r="Z773" s="86"/>
      <c r="AA773" s="87"/>
    </row>
    <row r="774" spans="1:44" s="69" customFormat="1" ht="30" customHeight="1" thickBot="1">
      <c r="A774" s="451"/>
      <c r="B774" s="60"/>
      <c r="C774" s="430" t="s">
        <v>58</v>
      </c>
      <c r="D774" s="60"/>
      <c r="E774" s="61"/>
      <c r="F774" s="62" t="s">
        <v>54</v>
      </c>
      <c r="G774" s="431"/>
      <c r="H774" s="431"/>
      <c r="I774" s="62" t="s">
        <v>54</v>
      </c>
      <c r="J774" s="62" t="s">
        <v>54</v>
      </c>
      <c r="K774" s="62" t="s">
        <v>54</v>
      </c>
      <c r="L774" s="63">
        <f>SUM(L773:L773)</f>
        <v>0</v>
      </c>
      <c r="M774" s="63">
        <f>SUM(M773:M773)</f>
        <v>0</v>
      </c>
      <c r="N774" s="63">
        <f>SUM(N773:N773)</f>
        <v>0</v>
      </c>
      <c r="O774" s="63">
        <f>SUM(O773:O773)</f>
        <v>0</v>
      </c>
      <c r="P774" s="62" t="s">
        <v>54</v>
      </c>
      <c r="Q774" s="62" t="s">
        <v>54</v>
      </c>
      <c r="R774" s="62" t="s">
        <v>54</v>
      </c>
      <c r="S774" s="471"/>
      <c r="T774" s="441"/>
      <c r="U774" s="60"/>
      <c r="V774" s="433">
        <f>$AB$15-((N774*24))</f>
        <v>744</v>
      </c>
      <c r="W774" s="434">
        <v>125</v>
      </c>
      <c r="X774" s="100"/>
      <c r="Y774" s="435">
        <f t="shared" ref="Y774" si="819">W774</f>
        <v>125</v>
      </c>
      <c r="Z774" s="433">
        <f>(Y774*(V774-L774*24))/V774</f>
        <v>125</v>
      </c>
      <c r="AA774" s="436">
        <f t="shared" ref="AA774" si="820">(Z774/Y774)*100</f>
        <v>100</v>
      </c>
      <c r="AB774" s="59"/>
    </row>
    <row r="775" spans="1:44" s="51" customFormat="1" ht="30" customHeight="1" thickBot="1">
      <c r="A775" s="373">
        <v>9</v>
      </c>
      <c r="B775" s="102" t="s">
        <v>665</v>
      </c>
      <c r="C775" s="261" t="s">
        <v>666</v>
      </c>
      <c r="D775" s="65">
        <v>125</v>
      </c>
      <c r="E775" s="104" t="s">
        <v>53</v>
      </c>
      <c r="F775" s="105" t="s">
        <v>54</v>
      </c>
      <c r="G775" s="393"/>
      <c r="H775" s="393"/>
      <c r="I775" s="262"/>
      <c r="J775" s="262"/>
      <c r="K775" s="262"/>
      <c r="L775" s="107"/>
      <c r="M775" s="275"/>
      <c r="N775" s="275"/>
      <c r="O775" s="303"/>
      <c r="P775" s="303"/>
      <c r="Q775" s="303"/>
      <c r="R775" s="303"/>
      <c r="S775" s="303"/>
      <c r="T775" s="418"/>
      <c r="U775" s="303"/>
      <c r="V775" s="64">
        <f>$AB$15-((N775*24))</f>
        <v>744</v>
      </c>
      <c r="W775" s="65">
        <v>125</v>
      </c>
      <c r="X775" s="66"/>
      <c r="Y775" s="67">
        <f t="shared" si="812"/>
        <v>125</v>
      </c>
      <c r="Z775" s="64">
        <f>(Y775*(V775-L775*24))/V775</f>
        <v>125</v>
      </c>
      <c r="AA775" s="68">
        <f t="shared" si="814"/>
        <v>100</v>
      </c>
      <c r="AB775" s="186"/>
      <c r="AC775" s="186"/>
      <c r="AD775" s="186"/>
      <c r="AE775" s="186"/>
      <c r="AF775" s="50"/>
      <c r="AG775" s="50"/>
      <c r="AH775" s="50"/>
      <c r="AI775" s="50"/>
      <c r="AJ775" s="50"/>
      <c r="AK775" s="50"/>
      <c r="AL775" s="50"/>
      <c r="AM775" s="50"/>
      <c r="AN775" s="50"/>
      <c r="AO775" s="50"/>
      <c r="AP775" s="50"/>
      <c r="AQ775" s="50"/>
      <c r="AR775" s="50"/>
    </row>
    <row r="776" spans="1:44" s="51" customFormat="1" ht="30" customHeight="1" thickBot="1">
      <c r="A776" s="373">
        <v>10</v>
      </c>
      <c r="B776" s="102" t="s">
        <v>667</v>
      </c>
      <c r="C776" s="261" t="s">
        <v>668</v>
      </c>
      <c r="D776" s="65">
        <v>125</v>
      </c>
      <c r="E776" s="623" t="s">
        <v>53</v>
      </c>
      <c r="F776" s="105" t="s">
        <v>54</v>
      </c>
      <c r="G776" s="393"/>
      <c r="H776" s="393"/>
      <c r="I776" s="262"/>
      <c r="J776" s="262"/>
      <c r="K776" s="262"/>
      <c r="L776" s="107"/>
      <c r="M776" s="275"/>
      <c r="N776" s="275"/>
      <c r="O776" s="303"/>
      <c r="P776" s="303"/>
      <c r="Q776" s="303"/>
      <c r="R776" s="303"/>
      <c r="S776" s="303"/>
      <c r="T776" s="418"/>
      <c r="U776" s="303"/>
      <c r="V776" s="64">
        <f>$AB$15-((N776*24))</f>
        <v>744</v>
      </c>
      <c r="W776" s="65">
        <v>125</v>
      </c>
      <c r="X776" s="66"/>
      <c r="Y776" s="67">
        <f t="shared" si="812"/>
        <v>125</v>
      </c>
      <c r="Z776" s="64">
        <f>(Y776*(V776-L776*24))/V776</f>
        <v>125</v>
      </c>
      <c r="AA776" s="68">
        <f t="shared" si="814"/>
        <v>100</v>
      </c>
      <c r="AB776" s="186"/>
      <c r="AC776" s="186"/>
      <c r="AD776" s="186"/>
      <c r="AE776" s="186"/>
      <c r="AF776" s="50"/>
      <c r="AG776" s="50"/>
      <c r="AH776" s="50"/>
      <c r="AI776" s="50"/>
      <c r="AJ776" s="50"/>
      <c r="AK776" s="50"/>
      <c r="AL776" s="50"/>
      <c r="AM776" s="50"/>
      <c r="AN776" s="50"/>
      <c r="AO776" s="50"/>
      <c r="AP776" s="50"/>
      <c r="AQ776" s="50"/>
      <c r="AR776" s="50"/>
    </row>
    <row r="777" spans="1:44" s="59" customFormat="1" ht="30" customHeight="1">
      <c r="A777" s="372">
        <v>11</v>
      </c>
      <c r="B777" s="376" t="s">
        <v>669</v>
      </c>
      <c r="C777" s="377" t="s">
        <v>670</v>
      </c>
      <c r="D777" s="361">
        <v>240</v>
      </c>
      <c r="E777" s="70" t="s">
        <v>53</v>
      </c>
      <c r="F777" s="71" t="s">
        <v>54</v>
      </c>
      <c r="G777" s="378"/>
      <c r="H777" s="379"/>
      <c r="I777" s="71" t="s">
        <v>54</v>
      </c>
      <c r="J777" s="71" t="s">
        <v>54</v>
      </c>
      <c r="K777" s="71" t="s">
        <v>54</v>
      </c>
      <c r="L777" s="72">
        <f>IF(RIGHT(S777)="T",(+H777-G777),0)</f>
        <v>0</v>
      </c>
      <c r="M777" s="72">
        <f>IF(RIGHT(S777)="U",(+H777-G777),0)</f>
        <v>0</v>
      </c>
      <c r="N777" s="72">
        <f>IF(RIGHT(S777)="C",(+H777-G777),0)</f>
        <v>0</v>
      </c>
      <c r="O777" s="72">
        <f>IF(RIGHT(S777)="D",(+H777-G777),0)</f>
        <v>0</v>
      </c>
      <c r="P777" s="71" t="s">
        <v>54</v>
      </c>
      <c r="Q777" s="71" t="s">
        <v>54</v>
      </c>
      <c r="R777" s="71" t="s">
        <v>54</v>
      </c>
      <c r="S777" s="169"/>
      <c r="T777" s="126"/>
      <c r="U777" s="73"/>
      <c r="V777" s="85"/>
      <c r="W777" s="86"/>
      <c r="X777" s="86"/>
      <c r="Y777" s="86"/>
      <c r="Z777" s="86"/>
      <c r="AA777" s="87"/>
    </row>
    <row r="778" spans="1:44" s="69" customFormat="1" ht="30" customHeight="1" thickBot="1">
      <c r="A778" s="517"/>
      <c r="B778" s="267"/>
      <c r="C778" s="521" t="s">
        <v>58</v>
      </c>
      <c r="D778" s="267"/>
      <c r="E778" s="61"/>
      <c r="F778" s="62" t="s">
        <v>54</v>
      </c>
      <c r="G778" s="431"/>
      <c r="H778" s="431"/>
      <c r="I778" s="62" t="s">
        <v>54</v>
      </c>
      <c r="J778" s="62" t="s">
        <v>54</v>
      </c>
      <c r="K778" s="62" t="s">
        <v>54</v>
      </c>
      <c r="L778" s="63">
        <f>SUM(L777:L777)</f>
        <v>0</v>
      </c>
      <c r="M778" s="63">
        <f>SUM(M777:M777)</f>
        <v>0</v>
      </c>
      <c r="N778" s="63">
        <f>SUM(N777:N777)</f>
        <v>0</v>
      </c>
      <c r="O778" s="63">
        <f>SUM(O777:O777)</f>
        <v>0</v>
      </c>
      <c r="P778" s="62" t="s">
        <v>54</v>
      </c>
      <c r="Q778" s="62" t="s">
        <v>54</v>
      </c>
      <c r="R778" s="62" t="s">
        <v>54</v>
      </c>
      <c r="S778" s="522"/>
      <c r="T778" s="523"/>
      <c r="U778" s="267"/>
      <c r="V778" s="433">
        <f>$AB$15-((N778*24))</f>
        <v>744</v>
      </c>
      <c r="W778" s="434">
        <v>240</v>
      </c>
      <c r="X778" s="100"/>
      <c r="Y778" s="435">
        <f t="shared" ref="Y778" si="821">W778</f>
        <v>240</v>
      </c>
      <c r="Z778" s="433">
        <f>(Y778*(V778-L778*24))/V778</f>
        <v>240</v>
      </c>
      <c r="AA778" s="436">
        <f t="shared" ref="AA778" si="822">(Z778/Y778)*100</f>
        <v>100</v>
      </c>
      <c r="AB778" s="59"/>
    </row>
    <row r="779" spans="1:44" s="51" customFormat="1" ht="30" customHeight="1" thickBot="1">
      <c r="A779" s="373">
        <v>12</v>
      </c>
      <c r="B779" s="102" t="s">
        <v>671</v>
      </c>
      <c r="C779" s="261" t="s">
        <v>672</v>
      </c>
      <c r="D779" s="65">
        <v>240</v>
      </c>
      <c r="E779" s="104" t="s">
        <v>53</v>
      </c>
      <c r="F779" s="105" t="s">
        <v>54</v>
      </c>
      <c r="G779" s="393"/>
      <c r="H779" s="393"/>
      <c r="I779" s="262"/>
      <c r="J779" s="262"/>
      <c r="K779" s="262"/>
      <c r="L779" s="107"/>
      <c r="M779" s="275"/>
      <c r="N779" s="275"/>
      <c r="O779" s="303"/>
      <c r="P779" s="303"/>
      <c r="Q779" s="303"/>
      <c r="R779" s="303"/>
      <c r="S779" s="303"/>
      <c r="T779" s="418"/>
      <c r="U779" s="303"/>
      <c r="V779" s="64">
        <f>$AB$15-((N779*24))</f>
        <v>744</v>
      </c>
      <c r="W779" s="65">
        <v>240</v>
      </c>
      <c r="X779" s="66"/>
      <c r="Y779" s="67">
        <f t="shared" si="812"/>
        <v>240</v>
      </c>
      <c r="Z779" s="64">
        <f>(Y779*(V779-L779*24))/V779</f>
        <v>240</v>
      </c>
      <c r="AA779" s="68">
        <f t="shared" si="814"/>
        <v>100</v>
      </c>
      <c r="AB779" s="186"/>
      <c r="AC779" s="186"/>
      <c r="AD779" s="186"/>
      <c r="AE779" s="186"/>
      <c r="AF779" s="50"/>
      <c r="AG779" s="50"/>
      <c r="AH779" s="50"/>
      <c r="AI779" s="50"/>
      <c r="AJ779" s="50"/>
      <c r="AK779" s="50"/>
      <c r="AL779" s="50"/>
      <c r="AM779" s="50"/>
      <c r="AN779" s="50"/>
      <c r="AO779" s="50"/>
      <c r="AP779" s="50"/>
      <c r="AQ779" s="50"/>
      <c r="AR779" s="50"/>
    </row>
    <row r="780" spans="1:44" s="59" customFormat="1" ht="30" customHeight="1">
      <c r="A780" s="372">
        <v>13</v>
      </c>
      <c r="B780" s="376" t="s">
        <v>673</v>
      </c>
      <c r="C780" s="268" t="s">
        <v>674</v>
      </c>
      <c r="D780" s="361">
        <v>80</v>
      </c>
      <c r="E780" s="620" t="s">
        <v>53</v>
      </c>
      <c r="F780" s="71" t="s">
        <v>54</v>
      </c>
      <c r="G780" s="427"/>
      <c r="H780" s="427"/>
      <c r="I780" s="71" t="s">
        <v>54</v>
      </c>
      <c r="J780" s="71" t="s">
        <v>54</v>
      </c>
      <c r="K780" s="83"/>
      <c r="L780" s="72">
        <f>IF(RIGHT(S780)="T",(+H780-G780),0)</f>
        <v>0</v>
      </c>
      <c r="M780" s="72">
        <f>IF(RIGHT(S780)="U",(+H780-G780),0)</f>
        <v>0</v>
      </c>
      <c r="N780" s="72">
        <f>IF(RIGHT(S780)="C",(+H780-G780),0)</f>
        <v>0</v>
      </c>
      <c r="O780" s="72">
        <f>IF(RIGHT(S780)="D",(+H780-G780),0)</f>
        <v>0</v>
      </c>
      <c r="P780" s="71" t="s">
        <v>54</v>
      </c>
      <c r="Q780" s="71" t="s">
        <v>54</v>
      </c>
      <c r="R780" s="71" t="s">
        <v>54</v>
      </c>
      <c r="S780" s="421"/>
      <c r="T780" s="670"/>
      <c r="U780" s="73"/>
      <c r="V780" s="85"/>
      <c r="W780" s="86"/>
      <c r="X780" s="86"/>
      <c r="Y780" s="86"/>
      <c r="Z780" s="86"/>
      <c r="AA780" s="87"/>
    </row>
    <row r="781" spans="1:44" s="69" customFormat="1" ht="30" customHeight="1" thickBot="1">
      <c r="A781" s="451"/>
      <c r="B781" s="60"/>
      <c r="C781" s="430" t="s">
        <v>58</v>
      </c>
      <c r="D781" s="60"/>
      <c r="E781" s="140"/>
      <c r="F781" s="62" t="s">
        <v>54</v>
      </c>
      <c r="G781" s="431"/>
      <c r="H781" s="431"/>
      <c r="I781" s="62" t="s">
        <v>54</v>
      </c>
      <c r="J781" s="62" t="s">
        <v>54</v>
      </c>
      <c r="K781" s="170"/>
      <c r="L781" s="63">
        <f>SUM(L780:L780)</f>
        <v>0</v>
      </c>
      <c r="M781" s="63">
        <f>SUM(M780:M780)</f>
        <v>0</v>
      </c>
      <c r="N781" s="63">
        <f>SUM(N780:N780)</f>
        <v>0</v>
      </c>
      <c r="O781" s="63">
        <f>SUM(O780:O780)</f>
        <v>0</v>
      </c>
      <c r="P781" s="62" t="s">
        <v>54</v>
      </c>
      <c r="Q781" s="62" t="s">
        <v>54</v>
      </c>
      <c r="R781" s="62" t="s">
        <v>54</v>
      </c>
      <c r="S781" s="471"/>
      <c r="T781" s="441"/>
      <c r="U781" s="60"/>
      <c r="V781" s="433">
        <f>$AB$15-((N781*24))</f>
        <v>744</v>
      </c>
      <c r="W781" s="434">
        <v>80</v>
      </c>
      <c r="X781" s="100"/>
      <c r="Y781" s="435">
        <f t="shared" ref="Y781" si="823">W781</f>
        <v>80</v>
      </c>
      <c r="Z781" s="433">
        <f>(Y781*(V781-L781*24))/V781</f>
        <v>80</v>
      </c>
      <c r="AA781" s="436">
        <f t="shared" ref="AA781" si="824">(Z781/Y781)*100</f>
        <v>100</v>
      </c>
      <c r="AB781" s="59"/>
    </row>
    <row r="782" spans="1:44" s="51" customFormat="1" ht="30" customHeight="1" thickBot="1">
      <c r="A782" s="373">
        <v>14</v>
      </c>
      <c r="B782" s="979" t="s">
        <v>675</v>
      </c>
      <c r="C782" s="261" t="s">
        <v>676</v>
      </c>
      <c r="D782" s="65">
        <v>50</v>
      </c>
      <c r="E782" s="623" t="s">
        <v>53</v>
      </c>
      <c r="F782" s="105" t="s">
        <v>54</v>
      </c>
      <c r="G782" s="393"/>
      <c r="H782" s="393"/>
      <c r="I782" s="262"/>
      <c r="J782" s="262"/>
      <c r="K782" s="262"/>
      <c r="L782" s="303"/>
      <c r="M782" s="275"/>
      <c r="N782" s="275"/>
      <c r="O782" s="303"/>
      <c r="P782" s="303"/>
      <c r="Q782" s="303"/>
      <c r="R782" s="303"/>
      <c r="S782" s="303"/>
      <c r="T782" s="418"/>
      <c r="U782" s="303"/>
      <c r="V782" s="64">
        <f>$AB$15-((N782*24))</f>
        <v>744</v>
      </c>
      <c r="W782" s="65">
        <v>50</v>
      </c>
      <c r="X782" s="66"/>
      <c r="Y782" s="67">
        <f t="shared" si="812"/>
        <v>50</v>
      </c>
      <c r="Z782" s="64">
        <f>(Y782*(V782-L782*24))/V782</f>
        <v>50</v>
      </c>
      <c r="AA782" s="68">
        <f t="shared" si="814"/>
        <v>100</v>
      </c>
      <c r="AB782" s="186"/>
      <c r="AC782" s="186"/>
      <c r="AD782" s="186"/>
      <c r="AE782" s="186"/>
      <c r="AF782" s="50"/>
      <c r="AG782" s="50"/>
      <c r="AH782" s="50"/>
      <c r="AI782" s="50"/>
      <c r="AJ782" s="50"/>
      <c r="AK782" s="50"/>
      <c r="AL782" s="50"/>
      <c r="AM782" s="50"/>
      <c r="AN782" s="50"/>
      <c r="AO782" s="50"/>
      <c r="AP782" s="50"/>
      <c r="AQ782" s="50"/>
      <c r="AR782" s="50"/>
    </row>
    <row r="783" spans="1:44" s="51" customFormat="1" ht="30" customHeight="1" thickBot="1">
      <c r="A783" s="373">
        <v>15</v>
      </c>
      <c r="B783" s="979" t="s">
        <v>677</v>
      </c>
      <c r="C783" s="261" t="s">
        <v>678</v>
      </c>
      <c r="D783" s="65">
        <v>50</v>
      </c>
      <c r="E783" s="104" t="s">
        <v>53</v>
      </c>
      <c r="F783" s="105" t="s">
        <v>54</v>
      </c>
      <c r="G783" s="393"/>
      <c r="H783" s="393"/>
      <c r="I783" s="262"/>
      <c r="J783" s="262"/>
      <c r="K783" s="262"/>
      <c r="L783" s="303"/>
      <c r="M783" s="275"/>
      <c r="N783" s="275"/>
      <c r="O783" s="303"/>
      <c r="P783" s="303"/>
      <c r="Q783" s="303"/>
      <c r="R783" s="303"/>
      <c r="S783" s="303"/>
      <c r="T783" s="418"/>
      <c r="U783" s="303"/>
      <c r="V783" s="64">
        <f>$AB$15-((N783*24))</f>
        <v>744</v>
      </c>
      <c r="W783" s="65">
        <v>50</v>
      </c>
      <c r="X783" s="66"/>
      <c r="Y783" s="67">
        <f t="shared" si="812"/>
        <v>50</v>
      </c>
      <c r="Z783" s="64">
        <f>(Y783*(V783-L783*24))/V783</f>
        <v>50</v>
      </c>
      <c r="AA783" s="68">
        <f t="shared" si="814"/>
        <v>100</v>
      </c>
      <c r="AB783" s="186"/>
      <c r="AC783" s="186"/>
      <c r="AD783" s="186"/>
      <c r="AE783" s="186"/>
      <c r="AF783" s="50"/>
      <c r="AG783" s="50"/>
      <c r="AH783" s="50"/>
      <c r="AI783" s="50"/>
      <c r="AJ783" s="50"/>
      <c r="AK783" s="50"/>
      <c r="AL783" s="50"/>
      <c r="AM783" s="50"/>
      <c r="AN783" s="50"/>
      <c r="AO783" s="50"/>
      <c r="AP783" s="50"/>
      <c r="AQ783" s="50"/>
      <c r="AR783" s="50"/>
    </row>
    <row r="784" spans="1:44" s="51" customFormat="1" ht="30" customHeight="1">
      <c r="A784" s="991">
        <v>16</v>
      </c>
      <c r="B784" s="989" t="s">
        <v>679</v>
      </c>
      <c r="C784" s="987" t="s">
        <v>680</v>
      </c>
      <c r="D784" s="985">
        <v>50</v>
      </c>
      <c r="E784" s="984" t="s">
        <v>53</v>
      </c>
      <c r="F784" s="38" t="s">
        <v>54</v>
      </c>
      <c r="G784" s="954">
        <v>42244.45416666667</v>
      </c>
      <c r="H784" s="954">
        <v>42244.763194444444</v>
      </c>
      <c r="I784" s="263"/>
      <c r="J784" s="263"/>
      <c r="K784" s="263"/>
      <c r="L784" s="84">
        <f>IF(RIGHT(S784)="T",(+H784-G784),0)</f>
        <v>0</v>
      </c>
      <c r="M784" s="84">
        <f>IF(RIGHT(S784)="U",(+H784-G784),0)</f>
        <v>0</v>
      </c>
      <c r="N784" s="84">
        <f>IF(RIGHT(S784)="C",(+H784-G784),0)</f>
        <v>0</v>
      </c>
      <c r="O784" s="84">
        <f>IF(RIGHT(S784)="D",(+H784-G784),0)</f>
        <v>0.30902777777373558</v>
      </c>
      <c r="P784" s="44"/>
      <c r="Q784" s="44"/>
      <c r="R784" s="44"/>
      <c r="S784" s="421" t="s">
        <v>799</v>
      </c>
      <c r="T784" s="817" t="s">
        <v>831</v>
      </c>
      <c r="U784" s="44"/>
      <c r="V784" s="109"/>
      <c r="W784" s="110"/>
      <c r="X784" s="567"/>
      <c r="Y784" s="111"/>
      <c r="Z784" s="109"/>
      <c r="AA784" s="112"/>
      <c r="AB784" s="186"/>
      <c r="AC784" s="186"/>
      <c r="AD784" s="186"/>
      <c r="AE784" s="186"/>
      <c r="AF784" s="50"/>
      <c r="AG784" s="50"/>
      <c r="AH784" s="50"/>
      <c r="AI784" s="50"/>
      <c r="AJ784" s="50"/>
      <c r="AK784" s="50"/>
      <c r="AL784" s="50"/>
      <c r="AM784" s="50"/>
      <c r="AN784" s="50"/>
      <c r="AO784" s="50"/>
      <c r="AP784" s="50"/>
      <c r="AQ784" s="50"/>
      <c r="AR784" s="50"/>
    </row>
    <row r="785" spans="1:44" s="51" customFormat="1" ht="30" customHeight="1">
      <c r="A785" s="992"/>
      <c r="B785" s="990"/>
      <c r="C785" s="988"/>
      <c r="D785" s="986"/>
      <c r="E785" s="984"/>
      <c r="F785" s="88"/>
      <c r="G785" s="427"/>
      <c r="H785" s="427"/>
      <c r="I785" s="286"/>
      <c r="J785" s="286"/>
      <c r="K785" s="286"/>
      <c r="L785" s="78">
        <f t="shared" ref="L785:L786" si="825">IF(RIGHT(S785)="T",(+H785-G785),0)</f>
        <v>0</v>
      </c>
      <c r="M785" s="78">
        <f t="shared" ref="M785:M786" si="826">IF(RIGHT(S785)="U",(+H785-G785),0)</f>
        <v>0</v>
      </c>
      <c r="N785" s="78">
        <f t="shared" ref="N785:N786" si="827">IF(RIGHT(S785)="C",(+H785-G785),0)</f>
        <v>0</v>
      </c>
      <c r="O785" s="78">
        <f t="shared" ref="O785:O786" si="828">IF(RIGHT(S785)="D",(+H785-G785),0)</f>
        <v>0</v>
      </c>
      <c r="P785" s="42"/>
      <c r="Q785" s="42"/>
      <c r="R785" s="42"/>
      <c r="S785" s="421"/>
      <c r="T785" s="670"/>
      <c r="U785" s="42"/>
      <c r="V785" s="198"/>
      <c r="W785" s="199"/>
      <c r="X785" s="574"/>
      <c r="Y785" s="200"/>
      <c r="Z785" s="198"/>
      <c r="AA785" s="472"/>
      <c r="AB785" s="186"/>
      <c r="AC785" s="186"/>
      <c r="AD785" s="186"/>
      <c r="AE785" s="186"/>
      <c r="AF785" s="50"/>
      <c r="AG785" s="50"/>
      <c r="AH785" s="50"/>
      <c r="AI785" s="50"/>
      <c r="AJ785" s="50"/>
      <c r="AK785" s="50"/>
      <c r="AL785" s="50"/>
      <c r="AM785" s="50"/>
      <c r="AN785" s="50"/>
      <c r="AO785" s="50"/>
      <c r="AP785" s="50"/>
      <c r="AQ785" s="50"/>
      <c r="AR785" s="50"/>
    </row>
    <row r="786" spans="1:44" s="51" customFormat="1" ht="30" customHeight="1">
      <c r="A786" s="1025"/>
      <c r="B786" s="996"/>
      <c r="C786" s="995"/>
      <c r="D786" s="994"/>
      <c r="E786" s="993"/>
      <c r="F786" s="88"/>
      <c r="G786" s="427"/>
      <c r="H786" s="427"/>
      <c r="I786" s="286"/>
      <c r="J786" s="286"/>
      <c r="K786" s="286"/>
      <c r="L786" s="78">
        <f t="shared" si="825"/>
        <v>0</v>
      </c>
      <c r="M786" s="78">
        <f t="shared" si="826"/>
        <v>0</v>
      </c>
      <c r="N786" s="78">
        <f t="shared" si="827"/>
        <v>0</v>
      </c>
      <c r="O786" s="78">
        <f t="shared" si="828"/>
        <v>0</v>
      </c>
      <c r="P786" s="42"/>
      <c r="Q786" s="42"/>
      <c r="R786" s="42"/>
      <c r="S786" s="421"/>
      <c r="T786" s="670"/>
      <c r="U786" s="42"/>
      <c r="V786" s="198"/>
      <c r="W786" s="199"/>
      <c r="X786" s="574"/>
      <c r="Y786" s="200"/>
      <c r="Z786" s="198"/>
      <c r="AA786" s="472"/>
      <c r="AB786" s="186"/>
      <c r="AC786" s="186"/>
      <c r="AD786" s="186"/>
      <c r="AE786" s="186"/>
      <c r="AF786" s="50"/>
      <c r="AG786" s="50"/>
      <c r="AH786" s="50"/>
      <c r="AI786" s="50"/>
      <c r="AJ786" s="50"/>
      <c r="AK786" s="50"/>
      <c r="AL786" s="50"/>
      <c r="AM786" s="50"/>
      <c r="AN786" s="50"/>
      <c r="AO786" s="50"/>
      <c r="AP786" s="50"/>
      <c r="AQ786" s="50"/>
      <c r="AR786" s="50"/>
    </row>
    <row r="787" spans="1:44" s="69" customFormat="1" ht="30" customHeight="1" thickBot="1">
      <c r="A787" s="517"/>
      <c r="B787" s="267"/>
      <c r="C787" s="521" t="s">
        <v>58</v>
      </c>
      <c r="D787" s="267"/>
      <c r="E787" s="61"/>
      <c r="F787" s="62" t="s">
        <v>54</v>
      </c>
      <c r="G787" s="431"/>
      <c r="H787" s="431"/>
      <c r="I787" s="62" t="s">
        <v>54</v>
      </c>
      <c r="J787" s="62" t="s">
        <v>54</v>
      </c>
      <c r="K787" s="170"/>
      <c r="L787" s="63">
        <f>SUM(L784:L786)</f>
        <v>0</v>
      </c>
      <c r="M787" s="63">
        <f>SUM(M784:M786)</f>
        <v>0</v>
      </c>
      <c r="N787" s="63">
        <f t="shared" ref="N787:O787" si="829">SUM(N784:N786)</f>
        <v>0</v>
      </c>
      <c r="O787" s="63">
        <f t="shared" si="829"/>
        <v>0.30902777777373558</v>
      </c>
      <c r="P787" s="62" t="s">
        <v>54</v>
      </c>
      <c r="Q787" s="62" t="s">
        <v>54</v>
      </c>
      <c r="R787" s="62" t="s">
        <v>54</v>
      </c>
      <c r="S787" s="522"/>
      <c r="T787" s="523"/>
      <c r="U787" s="267"/>
      <c r="V787" s="433">
        <f>$AB$15-((N787*24))</f>
        <v>744</v>
      </c>
      <c r="W787" s="434">
        <v>50</v>
      </c>
      <c r="X787" s="100"/>
      <c r="Y787" s="435">
        <f t="shared" ref="Y787" si="830">W787</f>
        <v>50</v>
      </c>
      <c r="Z787" s="433">
        <f>(Y787*(V787-L787*24))/V787</f>
        <v>50</v>
      </c>
      <c r="AA787" s="436">
        <f t="shared" ref="AA787" si="831">(Z787/Y787)*100</f>
        <v>100</v>
      </c>
      <c r="AB787" s="59"/>
    </row>
    <row r="788" spans="1:44" s="59" customFormat="1" ht="30" customHeight="1">
      <c r="A788" s="1032">
        <v>17</v>
      </c>
      <c r="B788" s="1023" t="s">
        <v>681</v>
      </c>
      <c r="C788" s="1030" t="s">
        <v>682</v>
      </c>
      <c r="D788" s="985">
        <v>80</v>
      </c>
      <c r="E788" s="1001" t="s">
        <v>53</v>
      </c>
      <c r="F788" s="71" t="s">
        <v>54</v>
      </c>
      <c r="G788" s="954">
        <v>42236.37222222222</v>
      </c>
      <c r="H788" s="954">
        <v>42245.780555555553</v>
      </c>
      <c r="I788" s="71" t="s">
        <v>54</v>
      </c>
      <c r="J788" s="71" t="s">
        <v>54</v>
      </c>
      <c r="K788" s="71" t="s">
        <v>54</v>
      </c>
      <c r="L788" s="84">
        <f>IF(RIGHT(S788)="T",(+H788-G788),0)</f>
        <v>0</v>
      </c>
      <c r="M788" s="84">
        <f>IF(RIGHT(S788)="U",(+H788-G788),0)</f>
        <v>0</v>
      </c>
      <c r="N788" s="84">
        <f>IF(RIGHT(S788)="C",(+H788-G788),0)</f>
        <v>0</v>
      </c>
      <c r="O788" s="84">
        <f>IF(RIGHT(S788)="D",(+H788-G788),0)</f>
        <v>9.4083333333328483</v>
      </c>
      <c r="P788" s="71" t="s">
        <v>54</v>
      </c>
      <c r="Q788" s="71" t="s">
        <v>54</v>
      </c>
      <c r="R788" s="71" t="s">
        <v>54</v>
      </c>
      <c r="S788" s="421" t="s">
        <v>799</v>
      </c>
      <c r="T788" s="817" t="s">
        <v>832</v>
      </c>
      <c r="U788" s="73"/>
      <c r="V788" s="85"/>
      <c r="W788" s="86"/>
      <c r="X788" s="86"/>
      <c r="Y788" s="86"/>
      <c r="Z788" s="86"/>
      <c r="AA788" s="87"/>
    </row>
    <row r="789" spans="1:44" s="59" customFormat="1" ht="30" customHeight="1">
      <c r="A789" s="1033"/>
      <c r="B789" s="1024"/>
      <c r="C789" s="1031"/>
      <c r="D789" s="986"/>
      <c r="E789" s="1006"/>
      <c r="F789" s="88"/>
      <c r="G789" s="954">
        <v>42246.328472222223</v>
      </c>
      <c r="H789" s="954">
        <v>42246.754166666666</v>
      </c>
      <c r="I789" s="88"/>
      <c r="J789" s="88"/>
      <c r="K789" s="88"/>
      <c r="L789" s="78">
        <f t="shared" ref="L789" si="832">IF(RIGHT(S789)="T",(+H789-G789),0)</f>
        <v>0</v>
      </c>
      <c r="M789" s="78">
        <f t="shared" ref="M789" si="833">IF(RIGHT(S789)="U",(+H789-G789),0)</f>
        <v>0</v>
      </c>
      <c r="N789" s="78">
        <f t="shared" ref="N789" si="834">IF(RIGHT(S789)="C",(+H789-G789),0)</f>
        <v>0</v>
      </c>
      <c r="O789" s="78">
        <f t="shared" ref="O789" si="835">IF(RIGHT(S789)="D",(+H789-G789),0)</f>
        <v>0.4256944444423425</v>
      </c>
      <c r="P789" s="88"/>
      <c r="Q789" s="88"/>
      <c r="R789" s="88"/>
      <c r="S789" s="421" t="s">
        <v>799</v>
      </c>
      <c r="T789" s="817" t="s">
        <v>831</v>
      </c>
      <c r="U789" s="89"/>
      <c r="V789" s="80"/>
      <c r="W789" s="81"/>
      <c r="X789" s="81"/>
      <c r="Y789" s="81"/>
      <c r="Z789" s="81"/>
      <c r="AA789" s="82"/>
    </row>
    <row r="790" spans="1:44" s="69" customFormat="1" ht="30" customHeight="1" thickBot="1">
      <c r="A790" s="517"/>
      <c r="B790" s="267"/>
      <c r="C790" s="521" t="s">
        <v>58</v>
      </c>
      <c r="D790" s="267"/>
      <c r="E790" s="61"/>
      <c r="F790" s="62" t="s">
        <v>54</v>
      </c>
      <c r="G790" s="431"/>
      <c r="H790" s="431"/>
      <c r="I790" s="62" t="s">
        <v>54</v>
      </c>
      <c r="J790" s="62" t="s">
        <v>54</v>
      </c>
      <c r="K790" s="170"/>
      <c r="L790" s="63">
        <f>SUM(L788:L789)</f>
        <v>0</v>
      </c>
      <c r="M790" s="63">
        <f>SUM(M788:M789)</f>
        <v>0</v>
      </c>
      <c r="N790" s="63">
        <f>SUM(N788:N789)</f>
        <v>0</v>
      </c>
      <c r="O790" s="63">
        <f>SUM(O788:O789)</f>
        <v>9.8340277777751908</v>
      </c>
      <c r="P790" s="62" t="s">
        <v>54</v>
      </c>
      <c r="Q790" s="62" t="s">
        <v>54</v>
      </c>
      <c r="R790" s="62" t="s">
        <v>54</v>
      </c>
      <c r="S790" s="522"/>
      <c r="T790" s="523"/>
      <c r="U790" s="267"/>
      <c r="V790" s="433">
        <f t="shared" ref="V790:V828" si="836">$AB$15-((N790*24))</f>
        <v>744</v>
      </c>
      <c r="W790" s="434">
        <v>80</v>
      </c>
      <c r="X790" s="100"/>
      <c r="Y790" s="435">
        <f t="shared" ref="Y790" si="837">W790</f>
        <v>80</v>
      </c>
      <c r="Z790" s="433">
        <f t="shared" ref="Z790:Z828" si="838">(Y790*(V790-L790*24))/V790</f>
        <v>80</v>
      </c>
      <c r="AA790" s="436">
        <f t="shared" ref="AA790" si="839">(Z790/Y790)*100</f>
        <v>100</v>
      </c>
      <c r="AB790" s="59"/>
    </row>
    <row r="791" spans="1:44" s="51" customFormat="1" ht="30" customHeight="1" thickBot="1">
      <c r="A791" s="373">
        <v>18</v>
      </c>
      <c r="B791" s="102" t="s">
        <v>683</v>
      </c>
      <c r="C791" s="261" t="s">
        <v>684</v>
      </c>
      <c r="D791" s="65">
        <v>80</v>
      </c>
      <c r="E791" s="104" t="s">
        <v>53</v>
      </c>
      <c r="F791" s="105" t="s">
        <v>54</v>
      </c>
      <c r="G791" s="393"/>
      <c r="H791" s="393"/>
      <c r="I791" s="262"/>
      <c r="J791" s="262"/>
      <c r="K791" s="262"/>
      <c r="L791" s="303"/>
      <c r="M791" s="275"/>
      <c r="N791" s="275"/>
      <c r="O791" s="107"/>
      <c r="P791" s="107"/>
      <c r="Q791" s="107"/>
      <c r="R791" s="107"/>
      <c r="S791" s="107"/>
      <c r="T791" s="402"/>
      <c r="U791" s="107"/>
      <c r="V791" s="64">
        <f t="shared" si="836"/>
        <v>744</v>
      </c>
      <c r="W791" s="65">
        <v>80</v>
      </c>
      <c r="X791" s="66"/>
      <c r="Y791" s="67">
        <f t="shared" si="812"/>
        <v>80</v>
      </c>
      <c r="Z791" s="64">
        <f t="shared" si="838"/>
        <v>80</v>
      </c>
      <c r="AA791" s="68">
        <f t="shared" si="814"/>
        <v>100</v>
      </c>
      <c r="AB791" s="186"/>
      <c r="AC791" s="186"/>
      <c r="AD791" s="186"/>
      <c r="AE791" s="186"/>
      <c r="AF791" s="50"/>
      <c r="AG791" s="50"/>
      <c r="AH791" s="50"/>
      <c r="AI791" s="50"/>
      <c r="AJ791" s="50"/>
      <c r="AK791" s="50"/>
      <c r="AL791" s="50"/>
      <c r="AM791" s="50"/>
      <c r="AN791" s="50"/>
      <c r="AO791" s="50"/>
      <c r="AP791" s="50"/>
      <c r="AQ791" s="50"/>
      <c r="AR791" s="50"/>
    </row>
    <row r="792" spans="1:44" s="51" customFormat="1" ht="30" customHeight="1" thickBot="1">
      <c r="A792" s="373">
        <v>19</v>
      </c>
      <c r="B792" s="102" t="s">
        <v>685</v>
      </c>
      <c r="C792" s="261" t="s">
        <v>686</v>
      </c>
      <c r="D792" s="65">
        <v>80</v>
      </c>
      <c r="E792" s="623" t="s">
        <v>53</v>
      </c>
      <c r="F792" s="105" t="s">
        <v>54</v>
      </c>
      <c r="G792" s="734"/>
      <c r="H792" s="734"/>
      <c r="I792" s="263"/>
      <c r="J792" s="263"/>
      <c r="K792" s="263"/>
      <c r="L792" s="624"/>
      <c r="M792" s="328"/>
      <c r="N792" s="328"/>
      <c r="O792" s="624"/>
      <c r="P792" s="624"/>
      <c r="Q792" s="624"/>
      <c r="R792" s="624"/>
      <c r="S792" s="624"/>
      <c r="T792" s="821"/>
      <c r="U792" s="624"/>
      <c r="V792" s="109">
        <f t="shared" si="836"/>
        <v>744</v>
      </c>
      <c r="W792" s="729">
        <v>80</v>
      </c>
      <c r="X792" s="717"/>
      <c r="Y792" s="111">
        <f t="shared" si="812"/>
        <v>80</v>
      </c>
      <c r="Z792" s="109">
        <f t="shared" si="838"/>
        <v>80</v>
      </c>
      <c r="AA792" s="112">
        <f t="shared" si="814"/>
        <v>100</v>
      </c>
      <c r="AB792" s="186"/>
      <c r="AC792" s="186"/>
      <c r="AD792" s="186"/>
      <c r="AE792" s="186"/>
      <c r="AF792" s="50"/>
      <c r="AG792" s="50"/>
      <c r="AH792" s="50"/>
      <c r="AI792" s="50"/>
      <c r="AJ792" s="50"/>
      <c r="AK792" s="50"/>
      <c r="AL792" s="50"/>
      <c r="AM792" s="50"/>
      <c r="AN792" s="50"/>
      <c r="AO792" s="50"/>
      <c r="AP792" s="50"/>
      <c r="AQ792" s="50"/>
      <c r="AR792" s="50"/>
    </row>
    <row r="793" spans="1:44" s="51" customFormat="1" ht="30" customHeight="1" thickBot="1">
      <c r="A793" s="373">
        <v>20</v>
      </c>
      <c r="B793" s="102" t="s">
        <v>687</v>
      </c>
      <c r="C793" s="261" t="s">
        <v>688</v>
      </c>
      <c r="D793" s="65">
        <v>80</v>
      </c>
      <c r="E793" s="104" t="s">
        <v>53</v>
      </c>
      <c r="F793" s="105" t="s">
        <v>54</v>
      </c>
      <c r="G793" s="711"/>
      <c r="H793" s="711"/>
      <c r="I793" s="77" t="s">
        <v>54</v>
      </c>
      <c r="J793" s="77" t="s">
        <v>54</v>
      </c>
      <c r="K793" s="77" t="s">
        <v>54</v>
      </c>
      <c r="L793" s="78">
        <f>IF(RIGHT(S793)="T",(+H793-G793),0)</f>
        <v>0</v>
      </c>
      <c r="M793" s="78">
        <f>IF(RIGHT(S793)="U",(+H793-G793),0)</f>
        <v>0</v>
      </c>
      <c r="N793" s="78">
        <f>IF(RIGHT(S793)="C",(+H793-G793),0)</f>
        <v>0</v>
      </c>
      <c r="O793" s="78">
        <f>IF(RIGHT(S793)="D",(+H793-G793),0)</f>
        <v>0</v>
      </c>
      <c r="P793" s="77" t="s">
        <v>54</v>
      </c>
      <c r="Q793" s="77" t="s">
        <v>54</v>
      </c>
      <c r="R793" s="77" t="s">
        <v>54</v>
      </c>
      <c r="S793" s="708"/>
      <c r="T793" s="817"/>
      <c r="U793" s="79"/>
      <c r="V793" s="714"/>
      <c r="W793" s="714"/>
      <c r="X793" s="714"/>
      <c r="Y793" s="714"/>
      <c r="Z793" s="714"/>
      <c r="AA793" s="714"/>
      <c r="AB793" s="186"/>
      <c r="AC793" s="186"/>
      <c r="AD793" s="186"/>
      <c r="AE793" s="186"/>
      <c r="AF793" s="50"/>
      <c r="AG793" s="50"/>
      <c r="AH793" s="50"/>
      <c r="AI793" s="50"/>
      <c r="AJ793" s="50"/>
      <c r="AK793" s="50"/>
      <c r="AL793" s="50"/>
      <c r="AM793" s="50"/>
      <c r="AN793" s="50"/>
      <c r="AO793" s="50"/>
      <c r="AP793" s="50"/>
      <c r="AQ793" s="50"/>
      <c r="AR793" s="50"/>
    </row>
    <row r="794" spans="1:44" s="51" customFormat="1" ht="30" customHeight="1" thickBot="1">
      <c r="A794" s="373"/>
      <c r="B794" s="102"/>
      <c r="C794" s="808" t="s">
        <v>58</v>
      </c>
      <c r="D794" s="285"/>
      <c r="E794" s="740"/>
      <c r="F794" s="176" t="s">
        <v>54</v>
      </c>
      <c r="G794" s="476"/>
      <c r="H794" s="476"/>
      <c r="I794" s="176" t="s">
        <v>54</v>
      </c>
      <c r="J794" s="176" t="s">
        <v>54</v>
      </c>
      <c r="K794" s="176" t="s">
        <v>54</v>
      </c>
      <c r="L794" s="177">
        <f>SUM(L791:L793)</f>
        <v>0</v>
      </c>
      <c r="M794" s="177">
        <f t="shared" ref="M794:O794" si="840">SUM(M791:M793)</f>
        <v>0</v>
      </c>
      <c r="N794" s="177">
        <f t="shared" si="840"/>
        <v>0</v>
      </c>
      <c r="O794" s="177">
        <f t="shared" si="840"/>
        <v>0</v>
      </c>
      <c r="P794" s="176" t="s">
        <v>54</v>
      </c>
      <c r="Q794" s="176" t="s">
        <v>54</v>
      </c>
      <c r="R794" s="176" t="s">
        <v>54</v>
      </c>
      <c r="S794" s="544"/>
      <c r="T794" s="545"/>
      <c r="U794" s="285"/>
      <c r="V794" s="424">
        <f t="shared" si="836"/>
        <v>744</v>
      </c>
      <c r="W794" s="464">
        <v>80</v>
      </c>
      <c r="X794" s="154"/>
      <c r="Y794" s="425">
        <f t="shared" si="812"/>
        <v>80</v>
      </c>
      <c r="Z794" s="424">
        <f t="shared" si="838"/>
        <v>80</v>
      </c>
      <c r="AA794" s="426">
        <f t="shared" si="814"/>
        <v>100</v>
      </c>
      <c r="AB794" s="186"/>
      <c r="AC794" s="186"/>
      <c r="AD794" s="186"/>
      <c r="AE794" s="186"/>
      <c r="AF794" s="50"/>
      <c r="AG794" s="50"/>
      <c r="AH794" s="50"/>
      <c r="AI794" s="50"/>
      <c r="AJ794" s="50"/>
      <c r="AK794" s="50"/>
      <c r="AL794" s="50"/>
      <c r="AM794" s="50"/>
      <c r="AN794" s="50"/>
      <c r="AO794" s="50"/>
      <c r="AP794" s="50"/>
      <c r="AQ794" s="50"/>
      <c r="AR794" s="50"/>
    </row>
    <row r="795" spans="1:44" s="51" customFormat="1" ht="30" customHeight="1" thickBot="1">
      <c r="A795" s="373">
        <v>21</v>
      </c>
      <c r="B795" s="102" t="s">
        <v>689</v>
      </c>
      <c r="C795" s="261" t="s">
        <v>690</v>
      </c>
      <c r="D795" s="65">
        <v>125</v>
      </c>
      <c r="E795" s="623" t="s">
        <v>53</v>
      </c>
      <c r="F795" s="105" t="s">
        <v>54</v>
      </c>
      <c r="G795" s="393"/>
      <c r="H795" s="393"/>
      <c r="I795" s="262"/>
      <c r="J795" s="262"/>
      <c r="K795" s="262"/>
      <c r="L795" s="107"/>
      <c r="M795" s="275"/>
      <c r="N795" s="275"/>
      <c r="O795" s="303"/>
      <c r="P795" s="303"/>
      <c r="Q795" s="303"/>
      <c r="R795" s="303"/>
      <c r="S795" s="303"/>
      <c r="T795" s="418"/>
      <c r="U795" s="303"/>
      <c r="V795" s="64">
        <f t="shared" si="836"/>
        <v>744</v>
      </c>
      <c r="W795" s="65">
        <v>125</v>
      </c>
      <c r="X795" s="66"/>
      <c r="Y795" s="67">
        <f t="shared" si="812"/>
        <v>125</v>
      </c>
      <c r="Z795" s="64">
        <f t="shared" si="838"/>
        <v>125</v>
      </c>
      <c r="AA795" s="68">
        <f t="shared" si="814"/>
        <v>100</v>
      </c>
      <c r="AB795" s="186"/>
      <c r="AC795" s="186"/>
      <c r="AD795" s="186"/>
      <c r="AE795" s="186"/>
      <c r="AF795" s="50"/>
      <c r="AG795" s="50"/>
      <c r="AH795" s="50"/>
      <c r="AI795" s="50"/>
      <c r="AJ795" s="50"/>
      <c r="AK795" s="50"/>
      <c r="AL795" s="50"/>
      <c r="AM795" s="50"/>
      <c r="AN795" s="50"/>
      <c r="AO795" s="50"/>
      <c r="AP795" s="50"/>
      <c r="AQ795" s="50"/>
      <c r="AR795" s="50"/>
    </row>
    <row r="796" spans="1:44" s="51" customFormat="1" ht="30" customHeight="1" thickBot="1">
      <c r="A796" s="373">
        <v>22</v>
      </c>
      <c r="B796" s="102" t="s">
        <v>691</v>
      </c>
      <c r="C796" s="261" t="s">
        <v>692</v>
      </c>
      <c r="D796" s="65">
        <v>125</v>
      </c>
      <c r="E796" s="104" t="s">
        <v>53</v>
      </c>
      <c r="F796" s="105" t="s">
        <v>54</v>
      </c>
      <c r="G796" s="393"/>
      <c r="H796" s="393"/>
      <c r="I796" s="262"/>
      <c r="J796" s="262"/>
      <c r="K796" s="262"/>
      <c r="L796" s="107"/>
      <c r="M796" s="275"/>
      <c r="N796" s="275"/>
      <c r="O796" s="303"/>
      <c r="P796" s="303"/>
      <c r="Q796" s="303"/>
      <c r="R796" s="303"/>
      <c r="S796" s="303"/>
      <c r="T796" s="418"/>
      <c r="U796" s="303"/>
      <c r="V796" s="64">
        <f t="shared" si="836"/>
        <v>744</v>
      </c>
      <c r="W796" s="65">
        <v>125</v>
      </c>
      <c r="X796" s="66"/>
      <c r="Y796" s="67">
        <f t="shared" si="812"/>
        <v>125</v>
      </c>
      <c r="Z796" s="64">
        <f t="shared" si="838"/>
        <v>125</v>
      </c>
      <c r="AA796" s="68">
        <f t="shared" si="814"/>
        <v>100</v>
      </c>
      <c r="AB796" s="186"/>
      <c r="AC796" s="186"/>
      <c r="AD796" s="186"/>
      <c r="AE796" s="186"/>
      <c r="AF796" s="50"/>
      <c r="AG796" s="50"/>
      <c r="AH796" s="50"/>
      <c r="AI796" s="50"/>
      <c r="AJ796" s="50"/>
      <c r="AK796" s="50"/>
      <c r="AL796" s="50"/>
      <c r="AM796" s="50"/>
      <c r="AN796" s="50"/>
      <c r="AO796" s="50"/>
      <c r="AP796" s="50"/>
      <c r="AQ796" s="50"/>
      <c r="AR796" s="50"/>
    </row>
    <row r="797" spans="1:44" s="51" customFormat="1" ht="30" customHeight="1">
      <c r="A797" s="594">
        <v>23</v>
      </c>
      <c r="B797" s="571" t="s">
        <v>693</v>
      </c>
      <c r="C797" s="587" t="s">
        <v>694</v>
      </c>
      <c r="D797" s="110">
        <v>330</v>
      </c>
      <c r="E797" s="620" t="s">
        <v>53</v>
      </c>
      <c r="F797" s="38" t="s">
        <v>54</v>
      </c>
      <c r="G797" s="427"/>
      <c r="H797" s="427"/>
      <c r="I797" s="263"/>
      <c r="J797" s="263"/>
      <c r="K797" s="263"/>
      <c r="L797" s="84">
        <f>IF(RIGHT(S797)="T",(+H797-G797),0)</f>
        <v>0</v>
      </c>
      <c r="M797" s="84">
        <f>IF(RIGHT(S797)="U",(+H797-G797),0)</f>
        <v>0</v>
      </c>
      <c r="N797" s="84">
        <f>IF(RIGHT(S797)="C",(+H797-G797),0)</f>
        <v>0</v>
      </c>
      <c r="O797" s="84">
        <f>IF(RIGHT(S797)="D",(+H797-G797),0)</f>
        <v>0</v>
      </c>
      <c r="P797" s="624"/>
      <c r="Q797" s="624"/>
      <c r="R797" s="624"/>
      <c r="S797" s="421"/>
      <c r="T797" s="817"/>
      <c r="U797" s="624"/>
      <c r="V797" s="109"/>
      <c r="W797" s="110"/>
      <c r="X797" s="567"/>
      <c r="Y797" s="111"/>
      <c r="Z797" s="109"/>
      <c r="AA797" s="112"/>
      <c r="AB797" s="186"/>
      <c r="AC797" s="186"/>
      <c r="AD797" s="186"/>
      <c r="AE797" s="186"/>
      <c r="AF797" s="50"/>
      <c r="AG797" s="50"/>
      <c r="AH797" s="50"/>
      <c r="AI797" s="50"/>
      <c r="AJ797" s="50"/>
      <c r="AK797" s="50"/>
      <c r="AL797" s="50"/>
      <c r="AM797" s="50"/>
      <c r="AN797" s="50"/>
      <c r="AO797" s="50"/>
      <c r="AP797" s="50"/>
      <c r="AQ797" s="50"/>
      <c r="AR797" s="50"/>
    </row>
    <row r="798" spans="1:44" s="51" customFormat="1" ht="30" customHeight="1">
      <c r="A798" s="595"/>
      <c r="B798" s="586"/>
      <c r="C798" s="590"/>
      <c r="D798" s="199"/>
      <c r="E798" s="581"/>
      <c r="F798" s="88"/>
      <c r="G798" s="427"/>
      <c r="H798" s="427"/>
      <c r="I798" s="286"/>
      <c r="J798" s="286"/>
      <c r="K798" s="286"/>
      <c r="L798" s="78">
        <f t="shared" ref="L798" si="841">IF(RIGHT(S798)="T",(+H798-G798),0)</f>
        <v>0</v>
      </c>
      <c r="M798" s="78">
        <f t="shared" ref="M798" si="842">IF(RIGHT(S798)="U",(+H798-G798),0)</f>
        <v>0</v>
      </c>
      <c r="N798" s="78">
        <f t="shared" ref="N798" si="843">IF(RIGHT(S798)="C",(+H798-G798),0)</f>
        <v>0</v>
      </c>
      <c r="O798" s="78">
        <f t="shared" ref="O798" si="844">IF(RIGHT(S798)="D",(+H798-G798),0)</f>
        <v>0</v>
      </c>
      <c r="P798" s="375"/>
      <c r="Q798" s="375"/>
      <c r="R798" s="375"/>
      <c r="S798" s="421"/>
      <c r="T798" s="670"/>
      <c r="U798" s="375"/>
      <c r="V798" s="198"/>
      <c r="W798" s="199"/>
      <c r="X798" s="574"/>
      <c r="Y798" s="200"/>
      <c r="Z798" s="198"/>
      <c r="AA798" s="472"/>
      <c r="AB798" s="186"/>
      <c r="AC798" s="186"/>
      <c r="AD798" s="186"/>
      <c r="AE798" s="186"/>
      <c r="AF798" s="50"/>
      <c r="AG798" s="50"/>
      <c r="AH798" s="50"/>
      <c r="AI798" s="50"/>
      <c r="AJ798" s="50"/>
      <c r="AK798" s="50"/>
      <c r="AL798" s="50"/>
      <c r="AM798" s="50"/>
      <c r="AN798" s="50"/>
      <c r="AO798" s="50"/>
      <c r="AP798" s="50"/>
      <c r="AQ798" s="50"/>
      <c r="AR798" s="50"/>
    </row>
    <row r="799" spans="1:44" s="69" customFormat="1" ht="30" customHeight="1" thickBot="1">
      <c r="A799" s="517"/>
      <c r="B799" s="267"/>
      <c r="C799" s="521" t="s">
        <v>58</v>
      </c>
      <c r="D799" s="267"/>
      <c r="E799" s="61"/>
      <c r="F799" s="62" t="s">
        <v>54</v>
      </c>
      <c r="G799" s="431"/>
      <c r="H799" s="431"/>
      <c r="I799" s="62" t="s">
        <v>54</v>
      </c>
      <c r="J799" s="62" t="s">
        <v>54</v>
      </c>
      <c r="K799" s="170"/>
      <c r="L799" s="63">
        <f>SUM(L797:L798)</f>
        <v>0</v>
      </c>
      <c r="M799" s="63">
        <f t="shared" ref="M799:O799" si="845">SUM(M797:M798)</f>
        <v>0</v>
      </c>
      <c r="N799" s="63">
        <f t="shared" si="845"/>
        <v>0</v>
      </c>
      <c r="O799" s="63">
        <f t="shared" si="845"/>
        <v>0</v>
      </c>
      <c r="P799" s="62" t="s">
        <v>54</v>
      </c>
      <c r="Q799" s="62" t="s">
        <v>54</v>
      </c>
      <c r="R799" s="62" t="s">
        <v>54</v>
      </c>
      <c r="S799" s="522"/>
      <c r="T799" s="523"/>
      <c r="U799" s="267"/>
      <c r="V799" s="433">
        <f t="shared" ref="V799" si="846">$AB$15-((N799*24))</f>
        <v>744</v>
      </c>
      <c r="W799" s="434">
        <v>330</v>
      </c>
      <c r="X799" s="100"/>
      <c r="Y799" s="435">
        <f t="shared" ref="Y799" si="847">W799</f>
        <v>330</v>
      </c>
      <c r="Z799" s="433">
        <f t="shared" ref="Z799" si="848">(Y799*(V799-L799*24))/V799</f>
        <v>330</v>
      </c>
      <c r="AA799" s="436">
        <f t="shared" ref="AA799" si="849">(Z799/Y799)*100</f>
        <v>100</v>
      </c>
      <c r="AB799" s="59"/>
    </row>
    <row r="800" spans="1:44" s="51" customFormat="1" ht="30" customHeight="1">
      <c r="A800" s="594">
        <v>24</v>
      </c>
      <c r="B800" s="571" t="s">
        <v>695</v>
      </c>
      <c r="C800" s="961" t="s">
        <v>994</v>
      </c>
      <c r="D800" s="110">
        <v>125</v>
      </c>
      <c r="E800" s="578" t="s">
        <v>53</v>
      </c>
      <c r="F800" s="38" t="s">
        <v>54</v>
      </c>
      <c r="G800" s="427"/>
      <c r="H800" s="427"/>
      <c r="I800" s="263"/>
      <c r="J800" s="263"/>
      <c r="K800" s="263"/>
      <c r="L800" s="84">
        <f>IF(RIGHT(S800)="T",(+H800-G800),0)</f>
        <v>0</v>
      </c>
      <c r="M800" s="84">
        <f>IF(RIGHT(S800)="U",(+H800-G800),0)</f>
        <v>0</v>
      </c>
      <c r="N800" s="84">
        <f>IF(RIGHT(S800)="C",(+H800-G800),0)</f>
        <v>0</v>
      </c>
      <c r="O800" s="84">
        <f>IF(RIGHT(S800)="D",(+H800-G800),0)</f>
        <v>0</v>
      </c>
      <c r="P800" s="624"/>
      <c r="Q800" s="624"/>
      <c r="R800" s="624"/>
      <c r="S800" s="421"/>
      <c r="T800" s="670"/>
      <c r="U800" s="624"/>
      <c r="V800" s="109"/>
      <c r="W800" s="110"/>
      <c r="X800" s="567"/>
      <c r="Y800" s="111"/>
      <c r="Z800" s="109"/>
      <c r="AA800" s="112"/>
      <c r="AB800" s="186"/>
      <c r="AC800" s="186"/>
      <c r="AD800" s="186"/>
      <c r="AE800" s="186"/>
      <c r="AF800" s="50"/>
      <c r="AG800" s="50"/>
      <c r="AH800" s="50"/>
      <c r="AI800" s="50"/>
      <c r="AJ800" s="50"/>
      <c r="AK800" s="50"/>
      <c r="AL800" s="50"/>
      <c r="AM800" s="50"/>
      <c r="AN800" s="50"/>
      <c r="AO800" s="50"/>
      <c r="AP800" s="50"/>
      <c r="AQ800" s="50"/>
      <c r="AR800" s="50"/>
    </row>
    <row r="801" spans="1:44" s="69" customFormat="1" ht="30" customHeight="1" thickBot="1">
      <c r="A801" s="517"/>
      <c r="B801" s="267"/>
      <c r="C801" s="521" t="s">
        <v>58</v>
      </c>
      <c r="D801" s="267"/>
      <c r="E801" s="61"/>
      <c r="F801" s="62" t="s">
        <v>54</v>
      </c>
      <c r="G801" s="431"/>
      <c r="H801" s="431"/>
      <c r="I801" s="62" t="s">
        <v>54</v>
      </c>
      <c r="J801" s="62" t="s">
        <v>54</v>
      </c>
      <c r="K801" s="170"/>
      <c r="L801" s="63">
        <f>SUM(L800:L800)</f>
        <v>0</v>
      </c>
      <c r="M801" s="63">
        <f t="shared" ref="M801:O801" si="850">SUM(M800:M800)</f>
        <v>0</v>
      </c>
      <c r="N801" s="63">
        <f t="shared" si="850"/>
        <v>0</v>
      </c>
      <c r="O801" s="63">
        <f t="shared" si="850"/>
        <v>0</v>
      </c>
      <c r="P801" s="62" t="s">
        <v>54</v>
      </c>
      <c r="Q801" s="62" t="s">
        <v>54</v>
      </c>
      <c r="R801" s="62" t="s">
        <v>54</v>
      </c>
      <c r="S801" s="522"/>
      <c r="T801" s="523"/>
      <c r="U801" s="267"/>
      <c r="V801" s="433">
        <f t="shared" ref="V801" si="851">$AB$15-((N801*24))</f>
        <v>744</v>
      </c>
      <c r="W801" s="434">
        <v>125</v>
      </c>
      <c r="X801" s="100"/>
      <c r="Y801" s="435">
        <f t="shared" ref="Y801" si="852">W801</f>
        <v>125</v>
      </c>
      <c r="Z801" s="433">
        <f t="shared" ref="Z801" si="853">(Y801*(V801-L801*24))/V801</f>
        <v>125</v>
      </c>
      <c r="AA801" s="436">
        <f t="shared" ref="AA801" si="854">(Z801/Y801)*100</f>
        <v>100</v>
      </c>
      <c r="AB801" s="59"/>
    </row>
    <row r="802" spans="1:44" s="69" customFormat="1" ht="30" customHeight="1">
      <c r="A802" s="964">
        <v>25</v>
      </c>
      <c r="B802" s="962" t="s">
        <v>992</v>
      </c>
      <c r="C802" s="961" t="s">
        <v>993</v>
      </c>
      <c r="D802" s="966">
        <v>125</v>
      </c>
      <c r="E802" s="960" t="s">
        <v>53</v>
      </c>
      <c r="F802" s="38" t="s">
        <v>54</v>
      </c>
      <c r="G802" s="427"/>
      <c r="H802" s="427"/>
      <c r="I802" s="263"/>
      <c r="J802" s="263"/>
      <c r="K802" s="263"/>
      <c r="L802" s="84">
        <f>IF(RIGHT(S802)="T",(+H802-G802),0)</f>
        <v>0</v>
      </c>
      <c r="M802" s="84">
        <f>IF(RIGHT(S802)="U",(+H802-G802),0)</f>
        <v>0</v>
      </c>
      <c r="N802" s="84">
        <f>IF(RIGHT(S802)="C",(+H802-G802),0)</f>
        <v>0</v>
      </c>
      <c r="O802" s="84">
        <f>IF(RIGHT(S802)="D",(+H802-G802),0)</f>
        <v>0</v>
      </c>
      <c r="P802" s="624"/>
      <c r="Q802" s="624"/>
      <c r="R802" s="624"/>
      <c r="S802" s="421"/>
      <c r="T802" s="670"/>
      <c r="U802" s="624"/>
      <c r="V802" s="109"/>
      <c r="W802" s="966"/>
      <c r="X802" s="959"/>
      <c r="Y802" s="111"/>
      <c r="Z802" s="109"/>
      <c r="AA802" s="112"/>
      <c r="AB802" s="59"/>
    </row>
    <row r="803" spans="1:44" s="69" customFormat="1" ht="30" customHeight="1" thickBot="1">
      <c r="A803" s="517"/>
      <c r="B803" s="267"/>
      <c r="C803" s="521" t="s">
        <v>58</v>
      </c>
      <c r="D803" s="267"/>
      <c r="E803" s="61"/>
      <c r="F803" s="62" t="s">
        <v>54</v>
      </c>
      <c r="G803" s="431"/>
      <c r="H803" s="431"/>
      <c r="I803" s="62" t="s">
        <v>54</v>
      </c>
      <c r="J803" s="62" t="s">
        <v>54</v>
      </c>
      <c r="K803" s="170"/>
      <c r="L803" s="63">
        <f>SUM(L802:L802)</f>
        <v>0</v>
      </c>
      <c r="M803" s="63">
        <f t="shared" ref="M803:O803" si="855">SUM(M802:M802)</f>
        <v>0</v>
      </c>
      <c r="N803" s="63">
        <f t="shared" si="855"/>
        <v>0</v>
      </c>
      <c r="O803" s="63">
        <f t="shared" si="855"/>
        <v>0</v>
      </c>
      <c r="P803" s="62" t="s">
        <v>54</v>
      </c>
      <c r="Q803" s="62" t="s">
        <v>54</v>
      </c>
      <c r="R803" s="62" t="s">
        <v>54</v>
      </c>
      <c r="S803" s="522"/>
      <c r="T803" s="523"/>
      <c r="U803" s="267"/>
      <c r="V803" s="433">
        <f t="shared" ref="V803" si="856">$AB$15-((N803*24))</f>
        <v>744</v>
      </c>
      <c r="W803" s="434">
        <v>125</v>
      </c>
      <c r="X803" s="100"/>
      <c r="Y803" s="435">
        <f t="shared" ref="Y803" si="857">W803</f>
        <v>125</v>
      </c>
      <c r="Z803" s="433">
        <f t="shared" ref="Z803" si="858">(Y803*(V803-L803*24))/V803</f>
        <v>125</v>
      </c>
      <c r="AA803" s="436">
        <f t="shared" ref="AA803" si="859">(Z803/Y803)*100</f>
        <v>100</v>
      </c>
      <c r="AB803" s="59"/>
    </row>
    <row r="804" spans="1:44" s="51" customFormat="1" ht="30" customHeight="1">
      <c r="A804" s="733">
        <v>26</v>
      </c>
      <c r="B804" s="715" t="s">
        <v>696</v>
      </c>
      <c r="C804" s="731" t="s">
        <v>697</v>
      </c>
      <c r="D804" s="729">
        <v>125</v>
      </c>
      <c r="E804" s="736" t="s">
        <v>53</v>
      </c>
      <c r="F804" s="38" t="s">
        <v>54</v>
      </c>
      <c r="G804" s="427"/>
      <c r="H804" s="427"/>
      <c r="I804" s="263"/>
      <c r="J804" s="263"/>
      <c r="K804" s="263"/>
      <c r="L804" s="84">
        <f>IF(RIGHT(S804)="T",(+H804-G804),0)</f>
        <v>0</v>
      </c>
      <c r="M804" s="84">
        <f>IF(RIGHT(S804)="U",(+H804-G804),0)</f>
        <v>0</v>
      </c>
      <c r="N804" s="84">
        <f>IF(RIGHT(S804)="C",(+H804-G804),0)</f>
        <v>0</v>
      </c>
      <c r="O804" s="84">
        <f>IF(RIGHT(S804)="D",(+H804-G804),0)</f>
        <v>0</v>
      </c>
      <c r="P804" s="624"/>
      <c r="Q804" s="624"/>
      <c r="R804" s="624"/>
      <c r="S804" s="421"/>
      <c r="T804" s="817"/>
      <c r="U804" s="624"/>
      <c r="V804" s="109"/>
      <c r="W804" s="110"/>
      <c r="X804" s="567"/>
      <c r="Y804" s="111"/>
      <c r="Z804" s="109"/>
      <c r="AA804" s="112"/>
      <c r="AB804" s="186"/>
      <c r="AC804" s="186"/>
      <c r="AD804" s="186"/>
      <c r="AE804" s="186"/>
      <c r="AF804" s="50"/>
      <c r="AG804" s="50"/>
      <c r="AH804" s="50"/>
      <c r="AI804" s="50"/>
      <c r="AJ804" s="50"/>
      <c r="AK804" s="50"/>
      <c r="AL804" s="50"/>
      <c r="AM804" s="50"/>
      <c r="AN804" s="50"/>
      <c r="AO804" s="50"/>
      <c r="AP804" s="50"/>
      <c r="AQ804" s="50"/>
      <c r="AR804" s="50"/>
    </row>
    <row r="805" spans="1:44" s="69" customFormat="1" ht="30" customHeight="1" thickBot="1">
      <c r="A805" s="517"/>
      <c r="B805" s="267"/>
      <c r="C805" s="521" t="s">
        <v>58</v>
      </c>
      <c r="D805" s="267"/>
      <c r="E805" s="61"/>
      <c r="F805" s="62" t="s">
        <v>54</v>
      </c>
      <c r="G805" s="431"/>
      <c r="H805" s="431"/>
      <c r="I805" s="62" t="s">
        <v>54</v>
      </c>
      <c r="J805" s="62" t="s">
        <v>54</v>
      </c>
      <c r="K805" s="170"/>
      <c r="L805" s="63">
        <f>SUM(L804:L804)</f>
        <v>0</v>
      </c>
      <c r="M805" s="63">
        <f>SUM(M804:M804)</f>
        <v>0</v>
      </c>
      <c r="N805" s="63">
        <f>SUM(N804:N804)</f>
        <v>0</v>
      </c>
      <c r="O805" s="63">
        <f>SUM(O804:O804)</f>
        <v>0</v>
      </c>
      <c r="P805" s="62" t="s">
        <v>54</v>
      </c>
      <c r="Q805" s="62" t="s">
        <v>54</v>
      </c>
      <c r="R805" s="62" t="s">
        <v>54</v>
      </c>
      <c r="S805" s="522"/>
      <c r="T805" s="523"/>
      <c r="U805" s="267"/>
      <c r="V805" s="433">
        <f t="shared" ref="V805" si="860">$AB$15-((N805*24))</f>
        <v>744</v>
      </c>
      <c r="W805" s="434">
        <v>125</v>
      </c>
      <c r="X805" s="100"/>
      <c r="Y805" s="435">
        <f t="shared" ref="Y805" si="861">W805</f>
        <v>125</v>
      </c>
      <c r="Z805" s="433">
        <f t="shared" ref="Z805" si="862">(Y805*(V805-L805*24))/V805</f>
        <v>125</v>
      </c>
      <c r="AA805" s="436">
        <f t="shared" ref="AA805" si="863">(Z805/Y805)*100</f>
        <v>100</v>
      </c>
      <c r="AB805" s="59"/>
    </row>
    <row r="806" spans="1:44" s="51" customFormat="1" ht="30" customHeight="1" thickBot="1">
      <c r="A806" s="373">
        <v>27</v>
      </c>
      <c r="B806" s="102" t="s">
        <v>698</v>
      </c>
      <c r="C806" s="261" t="s">
        <v>699</v>
      </c>
      <c r="D806" s="65">
        <v>240</v>
      </c>
      <c r="E806" s="104" t="s">
        <v>53</v>
      </c>
      <c r="F806" s="105" t="s">
        <v>54</v>
      </c>
      <c r="G806" s="393"/>
      <c r="H806" s="393"/>
      <c r="I806" s="262"/>
      <c r="J806" s="262"/>
      <c r="K806" s="262"/>
      <c r="L806" s="275"/>
      <c r="M806" s="275"/>
      <c r="N806" s="275"/>
      <c r="O806" s="303"/>
      <c r="P806" s="303"/>
      <c r="Q806" s="303"/>
      <c r="R806" s="303"/>
      <c r="S806" s="303"/>
      <c r="T806" s="418"/>
      <c r="U806" s="303"/>
      <c r="V806" s="64">
        <f t="shared" si="836"/>
        <v>744</v>
      </c>
      <c r="W806" s="65">
        <v>240</v>
      </c>
      <c r="X806" s="66"/>
      <c r="Y806" s="67">
        <f t="shared" si="812"/>
        <v>240</v>
      </c>
      <c r="Z806" s="64">
        <f t="shared" si="838"/>
        <v>240</v>
      </c>
      <c r="AA806" s="68">
        <f t="shared" si="814"/>
        <v>100</v>
      </c>
      <c r="AB806" s="186"/>
      <c r="AC806" s="186"/>
      <c r="AD806" s="186"/>
      <c r="AE806" s="186"/>
      <c r="AF806" s="50"/>
      <c r="AG806" s="50"/>
      <c r="AH806" s="50"/>
      <c r="AI806" s="50"/>
      <c r="AJ806" s="50"/>
      <c r="AK806" s="50"/>
      <c r="AL806" s="50"/>
      <c r="AM806" s="50"/>
      <c r="AN806" s="50"/>
      <c r="AO806" s="50"/>
      <c r="AP806" s="50"/>
      <c r="AQ806" s="50"/>
      <c r="AR806" s="50"/>
    </row>
    <row r="807" spans="1:44" s="51" customFormat="1" ht="30" customHeight="1">
      <c r="A807" s="991">
        <v>28</v>
      </c>
      <c r="B807" s="989" t="s">
        <v>700</v>
      </c>
      <c r="C807" s="987" t="s">
        <v>701</v>
      </c>
      <c r="D807" s="985">
        <v>50</v>
      </c>
      <c r="E807" s="984" t="s">
        <v>53</v>
      </c>
      <c r="F807" s="38" t="s">
        <v>54</v>
      </c>
      <c r="G807" s="427"/>
      <c r="H807" s="427"/>
      <c r="I807" s="263"/>
      <c r="J807" s="263"/>
      <c r="K807" s="263"/>
      <c r="L807" s="506">
        <f t="shared" ref="L807:L808" si="864">IF(RIGHT(S807)="T",(+H807-G807),0)</f>
        <v>0</v>
      </c>
      <c r="M807" s="506">
        <f t="shared" ref="M807:M808" si="865">IF(RIGHT(S807)="U",(+H807-G807),0)</f>
        <v>0</v>
      </c>
      <c r="N807" s="506">
        <f t="shared" ref="N807:N808" si="866">IF(RIGHT(S807)="C",(+H807-G807),0)</f>
        <v>0</v>
      </c>
      <c r="O807" s="506">
        <f t="shared" ref="O807:O808" si="867">IF(RIGHT(S807)="D",(+H807-G807),0)</f>
        <v>0</v>
      </c>
      <c r="P807" s="44"/>
      <c r="Q807" s="44"/>
      <c r="R807" s="44"/>
      <c r="S807" s="421"/>
      <c r="T807" s="670"/>
      <c r="U807" s="44"/>
      <c r="V807" s="109"/>
      <c r="W807" s="110"/>
      <c r="X807" s="567"/>
      <c r="Y807" s="111"/>
      <c r="Z807" s="109"/>
      <c r="AA807" s="112"/>
      <c r="AB807" s="186"/>
      <c r="AC807" s="186"/>
      <c r="AD807" s="186"/>
      <c r="AE807" s="186"/>
      <c r="AF807" s="50"/>
      <c r="AG807" s="50"/>
      <c r="AH807" s="50"/>
      <c r="AI807" s="50"/>
      <c r="AJ807" s="50"/>
      <c r="AK807" s="50"/>
      <c r="AL807" s="50"/>
      <c r="AM807" s="50"/>
      <c r="AN807" s="50"/>
      <c r="AO807" s="50"/>
      <c r="AP807" s="50"/>
      <c r="AQ807" s="50"/>
      <c r="AR807" s="50"/>
    </row>
    <row r="808" spans="1:44" s="51" customFormat="1" ht="30" customHeight="1">
      <c r="A808" s="1025"/>
      <c r="B808" s="996"/>
      <c r="C808" s="995"/>
      <c r="D808" s="994"/>
      <c r="E808" s="993"/>
      <c r="F808" s="294"/>
      <c r="G808" s="427"/>
      <c r="H808" s="427"/>
      <c r="I808" s="618"/>
      <c r="J808" s="618"/>
      <c r="K808" s="618"/>
      <c r="L808" s="506">
        <f t="shared" si="864"/>
        <v>0</v>
      </c>
      <c r="M808" s="506">
        <f t="shared" si="865"/>
        <v>0</v>
      </c>
      <c r="N808" s="506">
        <f t="shared" si="866"/>
        <v>0</v>
      </c>
      <c r="O808" s="506">
        <f t="shared" si="867"/>
        <v>0</v>
      </c>
      <c r="P808" s="242"/>
      <c r="Q808" s="242"/>
      <c r="R808" s="242"/>
      <c r="S808" s="421"/>
      <c r="T808" s="670"/>
      <c r="U808" s="242"/>
      <c r="V808" s="218"/>
      <c r="W808" s="219"/>
      <c r="X808" s="220"/>
      <c r="Y808" s="221"/>
      <c r="Z808" s="218"/>
      <c r="AA808" s="502"/>
      <c r="AB808" s="186"/>
      <c r="AC808" s="186"/>
      <c r="AD808" s="186"/>
      <c r="AE808" s="186"/>
      <c r="AF808" s="50"/>
      <c r="AG808" s="50"/>
      <c r="AH808" s="50"/>
      <c r="AI808" s="50"/>
      <c r="AJ808" s="50"/>
      <c r="AK808" s="50"/>
      <c r="AL808" s="50"/>
      <c r="AM808" s="50"/>
      <c r="AN808" s="50"/>
      <c r="AO808" s="50"/>
      <c r="AP808" s="50"/>
      <c r="AQ808" s="50"/>
      <c r="AR808" s="50"/>
    </row>
    <row r="809" spans="1:44" s="69" customFormat="1" ht="30" customHeight="1" thickBot="1">
      <c r="A809" s="517"/>
      <c r="B809" s="267"/>
      <c r="C809" s="521" t="s">
        <v>58</v>
      </c>
      <c r="D809" s="267"/>
      <c r="E809" s="61"/>
      <c r="F809" s="62" t="s">
        <v>54</v>
      </c>
      <c r="G809" s="431"/>
      <c r="H809" s="431"/>
      <c r="I809" s="62" t="s">
        <v>54</v>
      </c>
      <c r="J809" s="62" t="s">
        <v>54</v>
      </c>
      <c r="K809" s="170"/>
      <c r="L809" s="63">
        <f>SUM(L807:L808)</f>
        <v>0</v>
      </c>
      <c r="M809" s="63">
        <f>SUM(M807:M808)</f>
        <v>0</v>
      </c>
      <c r="N809" s="63">
        <f>SUM(N807:N808)</f>
        <v>0</v>
      </c>
      <c r="O809" s="63">
        <f>SUM(O807:O808)</f>
        <v>0</v>
      </c>
      <c r="P809" s="62" t="s">
        <v>54</v>
      </c>
      <c r="Q809" s="62" t="s">
        <v>54</v>
      </c>
      <c r="R809" s="62" t="s">
        <v>54</v>
      </c>
      <c r="S809" s="522"/>
      <c r="T809" s="523"/>
      <c r="U809" s="267"/>
      <c r="V809" s="433">
        <f t="shared" ref="V809" si="868">$AB$15-((N809*24))</f>
        <v>744</v>
      </c>
      <c r="W809" s="434">
        <v>50</v>
      </c>
      <c r="X809" s="100"/>
      <c r="Y809" s="435">
        <f t="shared" ref="Y809" si="869">W809</f>
        <v>50</v>
      </c>
      <c r="Z809" s="433">
        <f t="shared" ref="Z809" si="870">(Y809*(V809-L809*24))/V809</f>
        <v>50</v>
      </c>
      <c r="AA809" s="436">
        <f t="shared" ref="AA809" si="871">(Z809/Y809)*100</f>
        <v>100</v>
      </c>
      <c r="AB809" s="59"/>
    </row>
    <row r="810" spans="1:44" s="51" customFormat="1" ht="30" customHeight="1" thickBot="1">
      <c r="A810" s="991">
        <v>29</v>
      </c>
      <c r="B810" s="989" t="s">
        <v>702</v>
      </c>
      <c r="C810" s="987" t="s">
        <v>703</v>
      </c>
      <c r="D810" s="985">
        <v>125</v>
      </c>
      <c r="E810" s="1001" t="s">
        <v>53</v>
      </c>
      <c r="F810" s="38" t="s">
        <v>54</v>
      </c>
      <c r="G810" s="954">
        <v>42240.365277777775</v>
      </c>
      <c r="H810" s="954">
        <v>42240.748611111114</v>
      </c>
      <c r="I810" s="263"/>
      <c r="J810" s="263"/>
      <c r="K810" s="263"/>
      <c r="L810" s="506">
        <f t="shared" ref="L810:L814" si="872">IF(RIGHT(S810)="T",(+H810-G810),0)</f>
        <v>0</v>
      </c>
      <c r="M810" s="506">
        <f t="shared" ref="M810:M814" si="873">IF(RIGHT(S810)="U",(+H810-G810),0)</f>
        <v>0</v>
      </c>
      <c r="N810" s="506">
        <f t="shared" ref="N810:N814" si="874">IF(RIGHT(S810)="C",(+H810-G810),0)</f>
        <v>0</v>
      </c>
      <c r="O810" s="506">
        <f t="shared" ref="O810:O814" si="875">IF(RIGHT(S810)="D",(+H810-G810),0)</f>
        <v>0.38333333333866904</v>
      </c>
      <c r="P810" s="624"/>
      <c r="Q810" s="624"/>
      <c r="R810" s="624"/>
      <c r="S810" s="421" t="s">
        <v>799</v>
      </c>
      <c r="T810" s="817" t="s">
        <v>800</v>
      </c>
      <c r="U810" s="624"/>
      <c r="V810" s="109"/>
      <c r="W810" s="110"/>
      <c r="X810" s="567"/>
      <c r="Y810" s="111"/>
      <c r="Z810" s="109"/>
      <c r="AA810" s="112"/>
      <c r="AB810" s="186"/>
      <c r="AC810" s="186"/>
      <c r="AD810" s="186"/>
      <c r="AE810" s="186"/>
      <c r="AF810" s="50"/>
      <c r="AG810" s="50"/>
      <c r="AH810" s="50"/>
      <c r="AI810" s="50"/>
      <c r="AJ810" s="50"/>
      <c r="AK810" s="50"/>
      <c r="AL810" s="50"/>
      <c r="AM810" s="50"/>
      <c r="AN810" s="50"/>
      <c r="AO810" s="50"/>
      <c r="AP810" s="50"/>
      <c r="AQ810" s="50"/>
      <c r="AR810" s="50"/>
    </row>
    <row r="811" spans="1:44" s="51" customFormat="1" ht="30" customHeight="1" thickBot="1">
      <c r="A811" s="992"/>
      <c r="B811" s="990"/>
      <c r="C811" s="988"/>
      <c r="D811" s="986"/>
      <c r="E811" s="1006"/>
      <c r="F811" s="38" t="s">
        <v>54</v>
      </c>
      <c r="G811" s="954">
        <v>42241.374305555553</v>
      </c>
      <c r="H811" s="954">
        <v>42241.906944444447</v>
      </c>
      <c r="I811" s="263"/>
      <c r="J811" s="263"/>
      <c r="K811" s="263"/>
      <c r="L811" s="506">
        <f t="shared" ref="L811:L813" si="876">IF(RIGHT(S811)="T",(+H811-G811),0)</f>
        <v>0</v>
      </c>
      <c r="M811" s="506">
        <f t="shared" ref="M811:M813" si="877">IF(RIGHT(S811)="U",(+H811-G811),0)</f>
        <v>0</v>
      </c>
      <c r="N811" s="506">
        <f t="shared" ref="N811:N813" si="878">IF(RIGHT(S811)="C",(+H811-G811),0)</f>
        <v>0</v>
      </c>
      <c r="O811" s="506">
        <f t="shared" ref="O811:O813" si="879">IF(RIGHT(S811)="D",(+H811-G811),0)</f>
        <v>0.53263888889341615</v>
      </c>
      <c r="P811" s="624"/>
      <c r="Q811" s="624"/>
      <c r="R811" s="624"/>
      <c r="S811" s="421" t="s">
        <v>799</v>
      </c>
      <c r="T811" s="817" t="s">
        <v>831</v>
      </c>
      <c r="U811" s="624"/>
      <c r="V811" s="198"/>
      <c r="W811" s="938"/>
      <c r="X811" s="912"/>
      <c r="Y811" s="200"/>
      <c r="Z811" s="198"/>
      <c r="AA811" s="472"/>
      <c r="AB811" s="186"/>
      <c r="AC811" s="186"/>
      <c r="AD811" s="186"/>
      <c r="AE811" s="186"/>
      <c r="AF811" s="50"/>
      <c r="AG811" s="50"/>
      <c r="AH811" s="50"/>
      <c r="AI811" s="50"/>
      <c r="AJ811" s="50"/>
      <c r="AK811" s="50"/>
      <c r="AL811" s="50"/>
      <c r="AM811" s="50"/>
      <c r="AN811" s="50"/>
      <c r="AO811" s="50"/>
      <c r="AP811" s="50"/>
      <c r="AQ811" s="50"/>
      <c r="AR811" s="50"/>
    </row>
    <row r="812" spans="1:44" s="51" customFormat="1" ht="30" customHeight="1" thickBot="1">
      <c r="A812" s="992"/>
      <c r="B812" s="990"/>
      <c r="C812" s="988"/>
      <c r="D812" s="986"/>
      <c r="E812" s="1006"/>
      <c r="F812" s="38" t="s">
        <v>54</v>
      </c>
      <c r="G812" s="954">
        <v>42243.425000000003</v>
      </c>
      <c r="H812" s="954">
        <v>42243.861805555556</v>
      </c>
      <c r="I812" s="263"/>
      <c r="J812" s="263"/>
      <c r="K812" s="263"/>
      <c r="L812" s="506">
        <f t="shared" si="876"/>
        <v>0</v>
      </c>
      <c r="M812" s="506">
        <f t="shared" si="877"/>
        <v>0</v>
      </c>
      <c r="N812" s="506">
        <f t="shared" si="878"/>
        <v>0</v>
      </c>
      <c r="O812" s="506">
        <f t="shared" si="879"/>
        <v>0.43680555555329192</v>
      </c>
      <c r="P812" s="624"/>
      <c r="Q812" s="624"/>
      <c r="R812" s="624"/>
      <c r="S812" s="421" t="s">
        <v>799</v>
      </c>
      <c r="T812" s="817" t="s">
        <v>831</v>
      </c>
      <c r="U812" s="624"/>
      <c r="V812" s="198"/>
      <c r="W812" s="938"/>
      <c r="X812" s="912"/>
      <c r="Y812" s="200"/>
      <c r="Z812" s="198"/>
      <c r="AA812" s="472"/>
      <c r="AB812" s="186"/>
      <c r="AC812" s="186"/>
      <c r="AD812" s="186"/>
      <c r="AE812" s="186"/>
      <c r="AF812" s="50"/>
      <c r="AG812" s="50"/>
      <c r="AH812" s="50"/>
      <c r="AI812" s="50"/>
      <c r="AJ812" s="50"/>
      <c r="AK812" s="50"/>
      <c r="AL812" s="50"/>
      <c r="AM812" s="50"/>
      <c r="AN812" s="50"/>
      <c r="AO812" s="50"/>
      <c r="AP812" s="50"/>
      <c r="AQ812" s="50"/>
      <c r="AR812" s="50"/>
    </row>
    <row r="813" spans="1:44" s="51" customFormat="1" ht="30" customHeight="1">
      <c r="A813" s="992"/>
      <c r="B813" s="990"/>
      <c r="C813" s="988"/>
      <c r="D813" s="986"/>
      <c r="E813" s="1006"/>
      <c r="F813" s="38" t="s">
        <v>54</v>
      </c>
      <c r="G813" s="954">
        <v>42244.418749999997</v>
      </c>
      <c r="H813" s="954">
        <v>42244.859027777777</v>
      </c>
      <c r="I813" s="263"/>
      <c r="J813" s="263"/>
      <c r="K813" s="263"/>
      <c r="L813" s="506">
        <f t="shared" si="876"/>
        <v>0</v>
      </c>
      <c r="M813" s="506">
        <f t="shared" si="877"/>
        <v>0</v>
      </c>
      <c r="N813" s="506">
        <f t="shared" si="878"/>
        <v>0</v>
      </c>
      <c r="O813" s="506">
        <f t="shared" si="879"/>
        <v>0.44027777777955635</v>
      </c>
      <c r="P813" s="624"/>
      <c r="Q813" s="624"/>
      <c r="R813" s="624"/>
      <c r="S813" s="421" t="s">
        <v>799</v>
      </c>
      <c r="T813" s="817" t="s">
        <v>832</v>
      </c>
      <c r="U813" s="624"/>
      <c r="V813" s="198"/>
      <c r="W813" s="938"/>
      <c r="X813" s="912"/>
      <c r="Y813" s="200"/>
      <c r="Z813" s="198"/>
      <c r="AA813" s="472"/>
      <c r="AB813" s="186"/>
      <c r="AC813" s="186"/>
      <c r="AD813" s="186"/>
      <c r="AE813" s="186"/>
      <c r="AF813" s="50"/>
      <c r="AG813" s="50"/>
      <c r="AH813" s="50"/>
      <c r="AI813" s="50"/>
      <c r="AJ813" s="50"/>
      <c r="AK813" s="50"/>
      <c r="AL813" s="50"/>
      <c r="AM813" s="50"/>
      <c r="AN813" s="50"/>
      <c r="AO813" s="50"/>
      <c r="AP813" s="50"/>
      <c r="AQ813" s="50"/>
      <c r="AR813" s="50"/>
    </row>
    <row r="814" spans="1:44" s="51" customFormat="1" ht="30" customHeight="1">
      <c r="A814" s="992"/>
      <c r="B814" s="990"/>
      <c r="C814" s="988"/>
      <c r="D814" s="986"/>
      <c r="E814" s="1006"/>
      <c r="F814" s="88"/>
      <c r="G814" s="954">
        <v>42246.468055555553</v>
      </c>
      <c r="H814" s="954">
        <v>42246.864583333336</v>
      </c>
      <c r="I814" s="286"/>
      <c r="J814" s="286"/>
      <c r="K814" s="286"/>
      <c r="L814" s="506">
        <f t="shared" si="872"/>
        <v>0</v>
      </c>
      <c r="M814" s="506">
        <f t="shared" si="873"/>
        <v>0</v>
      </c>
      <c r="N814" s="506">
        <f t="shared" si="874"/>
        <v>0</v>
      </c>
      <c r="O814" s="506">
        <f t="shared" si="875"/>
        <v>0.39652777778246673</v>
      </c>
      <c r="P814" s="375"/>
      <c r="Q814" s="375"/>
      <c r="R814" s="375"/>
      <c r="S814" s="421" t="s">
        <v>799</v>
      </c>
      <c r="T814" s="817" t="s">
        <v>831</v>
      </c>
      <c r="U814" s="375"/>
      <c r="V814" s="198"/>
      <c r="W814" s="199"/>
      <c r="X814" s="574"/>
      <c r="Y814" s="200"/>
      <c r="Z814" s="198"/>
      <c r="AA814" s="472"/>
      <c r="AB814" s="186"/>
      <c r="AC814" s="186"/>
      <c r="AD814" s="186"/>
      <c r="AE814" s="186"/>
      <c r="AF814" s="50"/>
      <c r="AG814" s="50"/>
      <c r="AH814" s="50"/>
      <c r="AI814" s="50"/>
      <c r="AJ814" s="50"/>
      <c r="AK814" s="50"/>
      <c r="AL814" s="50"/>
      <c r="AM814" s="50"/>
      <c r="AN814" s="50"/>
      <c r="AO814" s="50"/>
      <c r="AP814" s="50"/>
      <c r="AQ814" s="50"/>
      <c r="AR814" s="50"/>
    </row>
    <row r="815" spans="1:44" s="69" customFormat="1" ht="30" customHeight="1" thickBot="1">
      <c r="A815" s="517"/>
      <c r="B815" s="267"/>
      <c r="C815" s="521" t="s">
        <v>58</v>
      </c>
      <c r="D815" s="267"/>
      <c r="E815" s="61"/>
      <c r="F815" s="62" t="s">
        <v>54</v>
      </c>
      <c r="G815" s="431"/>
      <c r="H815" s="431"/>
      <c r="I815" s="62" t="s">
        <v>54</v>
      </c>
      <c r="J815" s="62" t="s">
        <v>54</v>
      </c>
      <c r="K815" s="170"/>
      <c r="L815" s="63">
        <f>SUM(L810:L814)</f>
        <v>0</v>
      </c>
      <c r="M815" s="63">
        <f>SUM(M810:M814)</f>
        <v>0</v>
      </c>
      <c r="N815" s="63">
        <f>SUM(N810:N814)</f>
        <v>0</v>
      </c>
      <c r="O815" s="63">
        <f>SUM(O810:O814)</f>
        <v>2.1895833333474002</v>
      </c>
      <c r="P815" s="62" t="s">
        <v>54</v>
      </c>
      <c r="Q815" s="62" t="s">
        <v>54</v>
      </c>
      <c r="R815" s="62" t="s">
        <v>54</v>
      </c>
      <c r="S815" s="522"/>
      <c r="T815" s="523"/>
      <c r="U815" s="267"/>
      <c r="V815" s="433">
        <f t="shared" ref="V815" si="880">$AB$15-((N815*24))</f>
        <v>744</v>
      </c>
      <c r="W815" s="434">
        <v>125</v>
      </c>
      <c r="X815" s="100"/>
      <c r="Y815" s="435">
        <f t="shared" ref="Y815" si="881">W815</f>
        <v>125</v>
      </c>
      <c r="Z815" s="433">
        <f t="shared" ref="Z815" si="882">(Y815*(V815-L815*24))/V815</f>
        <v>125</v>
      </c>
      <c r="AA815" s="436">
        <f t="shared" ref="AA815" si="883">(Z815/Y815)*100</f>
        <v>100</v>
      </c>
      <c r="AB815" s="59"/>
    </row>
    <row r="816" spans="1:44" s="51" customFormat="1" ht="30" customHeight="1" thickBot="1">
      <c r="A816" s="373">
        <v>30</v>
      </c>
      <c r="B816" s="102" t="s">
        <v>704</v>
      </c>
      <c r="C816" s="261" t="s">
        <v>705</v>
      </c>
      <c r="D816" s="65">
        <v>80</v>
      </c>
      <c r="E816" s="61" t="s">
        <v>53</v>
      </c>
      <c r="F816" s="105" t="s">
        <v>54</v>
      </c>
      <c r="G816" s="393"/>
      <c r="H816" s="393"/>
      <c r="I816" s="262"/>
      <c r="J816" s="262"/>
      <c r="K816" s="262"/>
      <c r="L816" s="275"/>
      <c r="M816" s="275"/>
      <c r="N816" s="275"/>
      <c r="O816" s="303"/>
      <c r="P816" s="303"/>
      <c r="Q816" s="303"/>
      <c r="R816" s="303"/>
      <c r="S816" s="303"/>
      <c r="T816" s="418"/>
      <c r="U816" s="303"/>
      <c r="V816" s="64">
        <f t="shared" si="836"/>
        <v>744</v>
      </c>
      <c r="W816" s="65">
        <v>80</v>
      </c>
      <c r="X816" s="66"/>
      <c r="Y816" s="67">
        <f t="shared" si="812"/>
        <v>80</v>
      </c>
      <c r="Z816" s="64">
        <f t="shared" si="838"/>
        <v>80</v>
      </c>
      <c r="AA816" s="68">
        <f t="shared" si="814"/>
        <v>100</v>
      </c>
      <c r="AB816" s="186"/>
      <c r="AC816" s="186"/>
      <c r="AD816" s="186"/>
      <c r="AE816" s="186"/>
      <c r="AF816" s="50"/>
      <c r="AG816" s="50"/>
      <c r="AH816" s="50"/>
      <c r="AI816" s="50"/>
      <c r="AJ816" s="50"/>
      <c r="AK816" s="50"/>
      <c r="AL816" s="50"/>
      <c r="AM816" s="50"/>
      <c r="AN816" s="50"/>
      <c r="AO816" s="50"/>
      <c r="AP816" s="50"/>
      <c r="AQ816" s="50"/>
      <c r="AR816" s="50"/>
    </row>
    <row r="817" spans="1:44" s="51" customFormat="1" ht="30" customHeight="1">
      <c r="A817" s="964">
        <v>31</v>
      </c>
      <c r="B817" s="962" t="s">
        <v>820</v>
      </c>
      <c r="C817" s="961" t="s">
        <v>821</v>
      </c>
      <c r="D817" s="966">
        <v>80</v>
      </c>
      <c r="E817" s="963" t="s">
        <v>53</v>
      </c>
      <c r="F817" s="38" t="s">
        <v>54</v>
      </c>
      <c r="G817" s="954">
        <v>42247.004861111112</v>
      </c>
      <c r="H817" s="955">
        <v>42248</v>
      </c>
      <c r="I817" s="514"/>
      <c r="J817" s="514"/>
      <c r="K817" s="514"/>
      <c r="L817" s="78">
        <f t="shared" ref="L817" si="884">IF(RIGHT(S817)="T",(+H817-G817),0)</f>
        <v>0</v>
      </c>
      <c r="M817" s="78">
        <f t="shared" ref="M817" si="885">IF(RIGHT(S817)="U",(+H817-G817),0)</f>
        <v>0</v>
      </c>
      <c r="N817" s="78">
        <f t="shared" ref="N817" si="886">IF(RIGHT(S817)="C",(+H817-G817),0)</f>
        <v>0</v>
      </c>
      <c r="O817" s="78">
        <f t="shared" ref="O817" si="887">IF(RIGHT(S817)="D",(+H817-G817),0)</f>
        <v>0.99513888888759539</v>
      </c>
      <c r="P817" s="822"/>
      <c r="Q817" s="822"/>
      <c r="R817" s="822"/>
      <c r="S817" s="421" t="s">
        <v>799</v>
      </c>
      <c r="T817" s="817" t="s">
        <v>832</v>
      </c>
      <c r="U817" s="624"/>
      <c r="V817" s="109"/>
      <c r="W817" s="966"/>
      <c r="X817" s="959"/>
      <c r="Y817" s="111"/>
      <c r="Z817" s="109"/>
      <c r="AA817" s="112"/>
      <c r="AB817" s="186"/>
      <c r="AC817" s="186"/>
      <c r="AD817" s="186"/>
      <c r="AE817" s="186"/>
      <c r="AF817" s="50"/>
      <c r="AG817" s="50"/>
      <c r="AH817" s="50"/>
      <c r="AI817" s="50"/>
      <c r="AJ817" s="50"/>
      <c r="AK817" s="50"/>
      <c r="AL817" s="50"/>
      <c r="AM817" s="50"/>
      <c r="AN817" s="50"/>
      <c r="AO817" s="50"/>
      <c r="AP817" s="50"/>
      <c r="AQ817" s="50"/>
      <c r="AR817" s="50"/>
    </row>
    <row r="818" spans="1:44" s="51" customFormat="1" ht="30" customHeight="1" thickBot="1">
      <c r="A818" s="517"/>
      <c r="B818" s="267"/>
      <c r="C818" s="521" t="s">
        <v>58</v>
      </c>
      <c r="D818" s="267"/>
      <c r="E818" s="61"/>
      <c r="F818" s="62" t="s">
        <v>54</v>
      </c>
      <c r="G818" s="431"/>
      <c r="H818" s="431"/>
      <c r="I818" s="62" t="s">
        <v>54</v>
      </c>
      <c r="J818" s="62" t="s">
        <v>54</v>
      </c>
      <c r="K818" s="170"/>
      <c r="L818" s="63">
        <f>SUM(L817:L817)</f>
        <v>0</v>
      </c>
      <c r="M818" s="63">
        <f t="shared" ref="M818:O818" si="888">SUM(M817:M817)</f>
        <v>0</v>
      </c>
      <c r="N818" s="63">
        <f t="shared" si="888"/>
        <v>0</v>
      </c>
      <c r="O818" s="63">
        <f t="shared" si="888"/>
        <v>0.99513888888759539</v>
      </c>
      <c r="P818" s="62" t="s">
        <v>54</v>
      </c>
      <c r="Q818" s="62" t="s">
        <v>54</v>
      </c>
      <c r="R818" s="62" t="s">
        <v>54</v>
      </c>
      <c r="S818" s="522"/>
      <c r="T818" s="523"/>
      <c r="U818" s="267"/>
      <c r="V818" s="433">
        <f t="shared" ref="V818" si="889">$AB$15-((N818*24))</f>
        <v>744</v>
      </c>
      <c r="W818" s="434">
        <v>80</v>
      </c>
      <c r="X818" s="100"/>
      <c r="Y818" s="435">
        <f t="shared" ref="Y818" si="890">W818</f>
        <v>80</v>
      </c>
      <c r="Z818" s="433">
        <f t="shared" ref="Z818" si="891">(Y818*(V818-L818*24))/V818</f>
        <v>80</v>
      </c>
      <c r="AA818" s="436">
        <f t="shared" ref="AA818" si="892">(Z818/Y818)*100</f>
        <v>100</v>
      </c>
      <c r="AB818" s="186"/>
      <c r="AC818" s="186"/>
      <c r="AD818" s="186"/>
      <c r="AE818" s="186"/>
      <c r="AF818" s="50"/>
      <c r="AG818" s="50"/>
      <c r="AH818" s="50"/>
      <c r="AI818" s="50"/>
      <c r="AJ818" s="50"/>
      <c r="AK818" s="50"/>
      <c r="AL818" s="50"/>
      <c r="AM818" s="50"/>
      <c r="AN818" s="50"/>
      <c r="AO818" s="50"/>
      <c r="AP818" s="50"/>
      <c r="AQ818" s="50"/>
      <c r="AR818" s="50"/>
    </row>
    <row r="819" spans="1:44" s="51" customFormat="1" ht="30" customHeight="1" thickBot="1">
      <c r="A819" s="373">
        <v>32</v>
      </c>
      <c r="B819" s="102" t="s">
        <v>706</v>
      </c>
      <c r="C819" s="261" t="s">
        <v>707</v>
      </c>
      <c r="D819" s="65">
        <v>80</v>
      </c>
      <c r="E819" s="104" t="s">
        <v>53</v>
      </c>
      <c r="F819" s="105" t="s">
        <v>54</v>
      </c>
      <c r="G819" s="393"/>
      <c r="H819" s="393"/>
      <c r="I819" s="262"/>
      <c r="J819" s="262"/>
      <c r="K819" s="262"/>
      <c r="L819" s="303"/>
      <c r="M819" s="275"/>
      <c r="N819" s="275"/>
      <c r="O819" s="303"/>
      <c r="P819" s="303"/>
      <c r="Q819" s="303"/>
      <c r="R819" s="303"/>
      <c r="S819" s="303"/>
      <c r="T819" s="418"/>
      <c r="U819" s="303"/>
      <c r="V819" s="64">
        <f t="shared" si="836"/>
        <v>744</v>
      </c>
      <c r="W819" s="65">
        <v>80</v>
      </c>
      <c r="X819" s="66"/>
      <c r="Y819" s="67">
        <f t="shared" si="812"/>
        <v>80</v>
      </c>
      <c r="Z819" s="64">
        <f t="shared" si="838"/>
        <v>80</v>
      </c>
      <c r="AA819" s="68">
        <f t="shared" si="814"/>
        <v>100</v>
      </c>
      <c r="AB819" s="186"/>
      <c r="AC819" s="186"/>
      <c r="AD819" s="186"/>
      <c r="AE819" s="186"/>
      <c r="AF819" s="50"/>
      <c r="AG819" s="50"/>
      <c r="AH819" s="50"/>
      <c r="AI819" s="50"/>
      <c r="AJ819" s="50"/>
      <c r="AK819" s="50"/>
      <c r="AL819" s="50"/>
      <c r="AM819" s="50"/>
      <c r="AN819" s="50"/>
      <c r="AO819" s="50"/>
      <c r="AP819" s="50"/>
      <c r="AQ819" s="50"/>
      <c r="AR819" s="50"/>
    </row>
    <row r="820" spans="1:44" s="51" customFormat="1" ht="30" customHeight="1">
      <c r="A820" s="594">
        <v>33</v>
      </c>
      <c r="B820" s="571" t="s">
        <v>708</v>
      </c>
      <c r="C820" s="587" t="s">
        <v>709</v>
      </c>
      <c r="D820" s="110">
        <v>125</v>
      </c>
      <c r="E820" s="620" t="s">
        <v>53</v>
      </c>
      <c r="F820" s="38" t="s">
        <v>54</v>
      </c>
      <c r="G820" s="427"/>
      <c r="H820" s="427"/>
      <c r="I820" s="263"/>
      <c r="J820" s="263"/>
      <c r="K820" s="263"/>
      <c r="L820" s="506">
        <f t="shared" ref="L820" si="893">IF(RIGHT(S820)="T",(+H820-G820),0)</f>
        <v>0</v>
      </c>
      <c r="M820" s="506">
        <f t="shared" ref="M820" si="894">IF(RIGHT(S820)="U",(+H820-G820),0)</f>
        <v>0</v>
      </c>
      <c r="N820" s="506">
        <f t="shared" ref="N820" si="895">IF(RIGHT(S820)="C",(+H820-G820),0)</f>
        <v>0</v>
      </c>
      <c r="O820" s="506">
        <f t="shared" ref="O820" si="896">IF(RIGHT(S820)="D",(+H820-G820),0)</f>
        <v>0</v>
      </c>
      <c r="P820" s="624"/>
      <c r="Q820" s="624"/>
      <c r="R820" s="624"/>
      <c r="S820" s="421"/>
      <c r="T820" s="670"/>
      <c r="U820" s="624"/>
      <c r="V820" s="109"/>
      <c r="W820" s="110"/>
      <c r="X820" s="567"/>
      <c r="Y820" s="111"/>
      <c r="Z820" s="109"/>
      <c r="AA820" s="112"/>
      <c r="AB820" s="186"/>
      <c r="AC820" s="186"/>
      <c r="AD820" s="186"/>
      <c r="AE820" s="186"/>
      <c r="AF820" s="50"/>
      <c r="AG820" s="50"/>
      <c r="AH820" s="50"/>
      <c r="AI820" s="50"/>
      <c r="AJ820" s="50"/>
      <c r="AK820" s="50"/>
      <c r="AL820" s="50"/>
      <c r="AM820" s="50"/>
      <c r="AN820" s="50"/>
      <c r="AO820" s="50"/>
      <c r="AP820" s="50"/>
      <c r="AQ820" s="50"/>
      <c r="AR820" s="50"/>
    </row>
    <row r="821" spans="1:44" s="69" customFormat="1" ht="30" customHeight="1" thickBot="1">
      <c r="A821" s="517"/>
      <c r="B821" s="267"/>
      <c r="C821" s="521" t="s">
        <v>58</v>
      </c>
      <c r="D821" s="267"/>
      <c r="E821" s="61"/>
      <c r="F821" s="62" t="s">
        <v>54</v>
      </c>
      <c r="G821" s="431"/>
      <c r="H821" s="431"/>
      <c r="I821" s="62" t="s">
        <v>54</v>
      </c>
      <c r="J821" s="62" t="s">
        <v>54</v>
      </c>
      <c r="K821" s="170"/>
      <c r="L821" s="63">
        <f>SUM(L820:L820)</f>
        <v>0</v>
      </c>
      <c r="M821" s="63">
        <f t="shared" ref="M821:O821" si="897">SUM(M820:M820)</f>
        <v>0</v>
      </c>
      <c r="N821" s="63">
        <f t="shared" si="897"/>
        <v>0</v>
      </c>
      <c r="O821" s="63">
        <f t="shared" si="897"/>
        <v>0</v>
      </c>
      <c r="P821" s="62" t="s">
        <v>54</v>
      </c>
      <c r="Q821" s="62" t="s">
        <v>54</v>
      </c>
      <c r="R821" s="62" t="s">
        <v>54</v>
      </c>
      <c r="S821" s="522"/>
      <c r="T821" s="523"/>
      <c r="U821" s="267"/>
      <c r="V821" s="433">
        <f t="shared" ref="V821" si="898">$AB$15-((N821*24))</f>
        <v>744</v>
      </c>
      <c r="W821" s="434">
        <v>125</v>
      </c>
      <c r="X821" s="100"/>
      <c r="Y821" s="435">
        <f t="shared" ref="Y821" si="899">W821</f>
        <v>125</v>
      </c>
      <c r="Z821" s="433">
        <f t="shared" ref="Z821" si="900">(Y821*(V821-L821*24))/V821</f>
        <v>125</v>
      </c>
      <c r="AA821" s="436">
        <f t="shared" ref="AA821" si="901">(Z821/Y821)*100</f>
        <v>100</v>
      </c>
      <c r="AB821" s="59"/>
    </row>
    <row r="822" spans="1:44" s="51" customFormat="1" ht="30" customHeight="1" thickBot="1">
      <c r="A822" s="373">
        <v>34</v>
      </c>
      <c r="B822" s="102" t="s">
        <v>710</v>
      </c>
      <c r="C822" s="261" t="s">
        <v>711</v>
      </c>
      <c r="D822" s="65">
        <v>125</v>
      </c>
      <c r="E822" s="104" t="s">
        <v>53</v>
      </c>
      <c r="F822" s="105" t="s">
        <v>54</v>
      </c>
      <c r="G822" s="393"/>
      <c r="H822" s="393"/>
      <c r="I822" s="262"/>
      <c r="J822" s="262"/>
      <c r="K822" s="262"/>
      <c r="L822" s="303"/>
      <c r="M822" s="275"/>
      <c r="N822" s="275"/>
      <c r="O822" s="303"/>
      <c r="P822" s="303"/>
      <c r="Q822" s="303"/>
      <c r="R822" s="303"/>
      <c r="S822" s="303"/>
      <c r="T822" s="418"/>
      <c r="U822" s="303"/>
      <c r="V822" s="64">
        <f t="shared" si="836"/>
        <v>744</v>
      </c>
      <c r="W822" s="65">
        <v>125</v>
      </c>
      <c r="X822" s="66"/>
      <c r="Y822" s="67">
        <f t="shared" si="812"/>
        <v>125</v>
      </c>
      <c r="Z822" s="64">
        <f t="shared" si="838"/>
        <v>125</v>
      </c>
      <c r="AA822" s="68">
        <f t="shared" si="814"/>
        <v>100</v>
      </c>
      <c r="AB822" s="186"/>
      <c r="AC822" s="186"/>
      <c r="AD822" s="186"/>
      <c r="AE822" s="186"/>
      <c r="AF822" s="50"/>
      <c r="AG822" s="50"/>
      <c r="AH822" s="50"/>
      <c r="AI822" s="50"/>
      <c r="AJ822" s="50"/>
      <c r="AK822" s="50"/>
      <c r="AL822" s="50"/>
      <c r="AM822" s="50"/>
      <c r="AN822" s="50"/>
      <c r="AO822" s="50"/>
      <c r="AP822" s="50"/>
      <c r="AQ822" s="50"/>
      <c r="AR822" s="50"/>
    </row>
    <row r="823" spans="1:44" s="51" customFormat="1" ht="30" customHeight="1" thickBot="1">
      <c r="A823" s="373">
        <v>35</v>
      </c>
      <c r="B823" s="102" t="s">
        <v>712</v>
      </c>
      <c r="C823" s="261" t="s">
        <v>713</v>
      </c>
      <c r="D823" s="65">
        <v>240</v>
      </c>
      <c r="E823" s="623" t="s">
        <v>53</v>
      </c>
      <c r="F823" s="105" t="s">
        <v>54</v>
      </c>
      <c r="G823" s="393"/>
      <c r="H823" s="393"/>
      <c r="I823" s="262"/>
      <c r="J823" s="262"/>
      <c r="K823" s="262"/>
      <c r="L823" s="303"/>
      <c r="M823" s="275"/>
      <c r="N823" s="275"/>
      <c r="O823" s="303"/>
      <c r="P823" s="303"/>
      <c r="Q823" s="303"/>
      <c r="R823" s="303"/>
      <c r="S823" s="303"/>
      <c r="T823" s="418"/>
      <c r="U823" s="303"/>
      <c r="V823" s="64">
        <f t="shared" si="836"/>
        <v>744</v>
      </c>
      <c r="W823" s="65">
        <v>240</v>
      </c>
      <c r="X823" s="66"/>
      <c r="Y823" s="67">
        <f t="shared" si="812"/>
        <v>240</v>
      </c>
      <c r="Z823" s="64">
        <f t="shared" si="838"/>
        <v>240</v>
      </c>
      <c r="AA823" s="68">
        <f t="shared" si="814"/>
        <v>100</v>
      </c>
      <c r="AB823" s="186"/>
      <c r="AC823" s="186"/>
      <c r="AD823" s="186"/>
      <c r="AE823" s="186"/>
      <c r="AF823" s="50"/>
      <c r="AG823" s="50"/>
      <c r="AH823" s="50"/>
      <c r="AI823" s="50"/>
      <c r="AJ823" s="50"/>
      <c r="AK823" s="50"/>
      <c r="AL823" s="50"/>
      <c r="AM823" s="50"/>
      <c r="AN823" s="50"/>
      <c r="AO823" s="50"/>
      <c r="AP823" s="50"/>
      <c r="AQ823" s="50"/>
      <c r="AR823" s="50"/>
    </row>
    <row r="824" spans="1:44" s="51" customFormat="1" ht="30" customHeight="1" thickBot="1">
      <c r="A824" s="373">
        <v>36</v>
      </c>
      <c r="B824" s="102" t="s">
        <v>714</v>
      </c>
      <c r="C824" s="261" t="s">
        <v>715</v>
      </c>
      <c r="D824" s="65">
        <v>125</v>
      </c>
      <c r="E824" s="104" t="s">
        <v>53</v>
      </c>
      <c r="F824" s="105" t="s">
        <v>54</v>
      </c>
      <c r="G824" s="393"/>
      <c r="H824" s="393"/>
      <c r="I824" s="262"/>
      <c r="J824" s="262"/>
      <c r="K824" s="262"/>
      <c r="L824" s="303"/>
      <c r="M824" s="275"/>
      <c r="N824" s="275"/>
      <c r="O824" s="303"/>
      <c r="P824" s="303"/>
      <c r="Q824" s="303"/>
      <c r="R824" s="303"/>
      <c r="S824" s="303"/>
      <c r="T824" s="418"/>
      <c r="U824" s="303"/>
      <c r="V824" s="64">
        <f t="shared" si="836"/>
        <v>744</v>
      </c>
      <c r="W824" s="65">
        <v>125</v>
      </c>
      <c r="X824" s="66"/>
      <c r="Y824" s="67">
        <f t="shared" si="812"/>
        <v>125</v>
      </c>
      <c r="Z824" s="64">
        <f t="shared" si="838"/>
        <v>125</v>
      </c>
      <c r="AA824" s="68">
        <f t="shared" si="814"/>
        <v>100</v>
      </c>
      <c r="AB824" s="186"/>
      <c r="AC824" s="186"/>
      <c r="AD824" s="186"/>
      <c r="AE824" s="186"/>
      <c r="AF824" s="50"/>
      <c r="AG824" s="50"/>
      <c r="AH824" s="50"/>
      <c r="AI824" s="50"/>
      <c r="AJ824" s="50"/>
      <c r="AK824" s="50"/>
      <c r="AL824" s="50"/>
      <c r="AM824" s="50"/>
      <c r="AN824" s="50"/>
      <c r="AO824" s="50"/>
      <c r="AP824" s="50"/>
      <c r="AQ824" s="50"/>
      <c r="AR824" s="50"/>
    </row>
    <row r="825" spans="1:44" s="51" customFormat="1" ht="30" customHeight="1" thickBot="1">
      <c r="A825" s="373">
        <v>37</v>
      </c>
      <c r="B825" s="102" t="s">
        <v>716</v>
      </c>
      <c r="C825" s="261" t="s">
        <v>717</v>
      </c>
      <c r="D825" s="65">
        <v>50</v>
      </c>
      <c r="E825" s="623" t="s">
        <v>53</v>
      </c>
      <c r="F825" s="71" t="s">
        <v>54</v>
      </c>
      <c r="G825" s="427"/>
      <c r="H825" s="427"/>
      <c r="I825" s="71" t="s">
        <v>54</v>
      </c>
      <c r="J825" s="71" t="s">
        <v>54</v>
      </c>
      <c r="K825" s="71" t="s">
        <v>54</v>
      </c>
      <c r="L825" s="72">
        <f>IF(RIGHT(S825)="T",(+H825-G825),0)</f>
        <v>0</v>
      </c>
      <c r="M825" s="72">
        <f>IF(RIGHT(S825)="U",(+H825-G825),0)</f>
        <v>0</v>
      </c>
      <c r="N825" s="72">
        <f>IF(RIGHT(S825)="C",(+H825-G825),0)</f>
        <v>0</v>
      </c>
      <c r="O825" s="72">
        <f>IF(RIGHT(S825)="D",(+H825-G825),0)</f>
        <v>0</v>
      </c>
      <c r="P825" s="71" t="s">
        <v>54</v>
      </c>
      <c r="Q825" s="71" t="s">
        <v>54</v>
      </c>
      <c r="R825" s="71" t="s">
        <v>54</v>
      </c>
      <c r="S825" s="421"/>
      <c r="T825" s="817"/>
      <c r="U825" s="73"/>
      <c r="V825" s="85"/>
      <c r="W825" s="86"/>
      <c r="X825" s="86"/>
      <c r="Y825" s="86"/>
      <c r="Z825" s="86"/>
      <c r="AA825" s="87"/>
      <c r="AB825" s="186"/>
      <c r="AC825" s="186"/>
      <c r="AD825" s="186"/>
      <c r="AE825" s="186"/>
      <c r="AF825" s="50"/>
      <c r="AG825" s="50"/>
      <c r="AH825" s="50"/>
      <c r="AI825" s="50"/>
      <c r="AJ825" s="50"/>
      <c r="AK825" s="50"/>
      <c r="AL825" s="50"/>
      <c r="AM825" s="50"/>
      <c r="AN825" s="50"/>
      <c r="AO825" s="50"/>
      <c r="AP825" s="50"/>
      <c r="AQ825" s="50"/>
      <c r="AR825" s="50"/>
    </row>
    <row r="826" spans="1:44" s="51" customFormat="1" ht="30" customHeight="1" thickBot="1">
      <c r="A826" s="373"/>
      <c r="B826" s="102"/>
      <c r="C826" s="430" t="s">
        <v>58</v>
      </c>
      <c r="D826" s="60"/>
      <c r="E826" s="61"/>
      <c r="F826" s="62" t="s">
        <v>54</v>
      </c>
      <c r="G826" s="431"/>
      <c r="H826" s="431"/>
      <c r="I826" s="62" t="s">
        <v>54</v>
      </c>
      <c r="J826" s="62" t="s">
        <v>54</v>
      </c>
      <c r="K826" s="170"/>
      <c r="L826" s="63">
        <f>SUM(L825:L825)</f>
        <v>0</v>
      </c>
      <c r="M826" s="63">
        <f>SUM(M825:M825)</f>
        <v>0</v>
      </c>
      <c r="N826" s="63">
        <f>SUM(N825:N825)</f>
        <v>0</v>
      </c>
      <c r="O826" s="63">
        <f>SUM(O825:O825)</f>
        <v>0</v>
      </c>
      <c r="P826" s="62" t="s">
        <v>54</v>
      </c>
      <c r="Q826" s="62" t="s">
        <v>54</v>
      </c>
      <c r="R826" s="62" t="s">
        <v>54</v>
      </c>
      <c r="S826" s="908"/>
      <c r="T826" s="909"/>
      <c r="U826" s="60"/>
      <c r="V826" s="64">
        <f t="shared" ref="V826" si="902">$AB$15-((N826*24))</f>
        <v>744</v>
      </c>
      <c r="W826" s="65">
        <v>50</v>
      </c>
      <c r="X826" s="66"/>
      <c r="Y826" s="67">
        <f t="shared" ref="Y826" si="903">W826</f>
        <v>50</v>
      </c>
      <c r="Z826" s="64">
        <f t="shared" ref="Z826" si="904">(Y826*(V826-L826*24))/V826</f>
        <v>50</v>
      </c>
      <c r="AA826" s="68">
        <f t="shared" ref="AA826" si="905">(Z826/Y826)*100</f>
        <v>100</v>
      </c>
      <c r="AB826" s="186"/>
      <c r="AC826" s="186"/>
      <c r="AD826" s="186"/>
      <c r="AE826" s="186"/>
      <c r="AF826" s="50"/>
      <c r="AG826" s="50"/>
      <c r="AH826" s="50"/>
      <c r="AI826" s="50"/>
      <c r="AJ826" s="50"/>
      <c r="AK826" s="50"/>
      <c r="AL826" s="50"/>
      <c r="AM826" s="50"/>
      <c r="AN826" s="50"/>
      <c r="AO826" s="50"/>
      <c r="AP826" s="50"/>
      <c r="AQ826" s="50"/>
      <c r="AR826" s="50"/>
    </row>
    <row r="827" spans="1:44" s="51" customFormat="1" ht="30" customHeight="1" thickBot="1">
      <c r="A827" s="373">
        <v>38</v>
      </c>
      <c r="B827" s="102" t="s">
        <v>718</v>
      </c>
      <c r="C827" s="261" t="s">
        <v>719</v>
      </c>
      <c r="D827" s="65">
        <v>125</v>
      </c>
      <c r="E827" s="104" t="s">
        <v>53</v>
      </c>
      <c r="F827" s="105" t="s">
        <v>54</v>
      </c>
      <c r="G827" s="393"/>
      <c r="H827" s="393"/>
      <c r="I827" s="262"/>
      <c r="J827" s="262"/>
      <c r="K827" s="262"/>
      <c r="L827" s="303"/>
      <c r="M827" s="275"/>
      <c r="N827" s="275"/>
      <c r="O827" s="303"/>
      <c r="P827" s="303"/>
      <c r="Q827" s="303"/>
      <c r="R827" s="303"/>
      <c r="S827" s="303"/>
      <c r="T827" s="418"/>
      <c r="U827" s="303"/>
      <c r="V827" s="64">
        <f t="shared" si="836"/>
        <v>744</v>
      </c>
      <c r="W827" s="65">
        <v>125</v>
      </c>
      <c r="X827" s="66"/>
      <c r="Y827" s="67">
        <f t="shared" si="812"/>
        <v>125</v>
      </c>
      <c r="Z827" s="64">
        <f t="shared" si="838"/>
        <v>125</v>
      </c>
      <c r="AA827" s="68">
        <f t="shared" si="814"/>
        <v>100</v>
      </c>
      <c r="AB827" s="186"/>
      <c r="AC827" s="186"/>
      <c r="AD827" s="186"/>
      <c r="AE827" s="186"/>
      <c r="AF827" s="50"/>
      <c r="AG827" s="50"/>
      <c r="AH827" s="50"/>
      <c r="AI827" s="50"/>
      <c r="AJ827" s="50"/>
      <c r="AK827" s="50"/>
      <c r="AL827" s="50"/>
      <c r="AM827" s="50"/>
      <c r="AN827" s="50"/>
      <c r="AO827" s="50"/>
      <c r="AP827" s="50"/>
      <c r="AQ827" s="50"/>
      <c r="AR827" s="50"/>
    </row>
    <row r="828" spans="1:44" s="51" customFormat="1" ht="30" customHeight="1" thickBot="1">
      <c r="A828" s="380">
        <v>39</v>
      </c>
      <c r="B828" s="102" t="s">
        <v>720</v>
      </c>
      <c r="C828" s="261" t="s">
        <v>721</v>
      </c>
      <c r="D828" s="65">
        <v>240</v>
      </c>
      <c r="E828" s="623" t="s">
        <v>53</v>
      </c>
      <c r="F828" s="105" t="s">
        <v>54</v>
      </c>
      <c r="G828" s="393"/>
      <c r="H828" s="393"/>
      <c r="I828" s="262"/>
      <c r="J828" s="262"/>
      <c r="K828" s="262"/>
      <c r="L828" s="303"/>
      <c r="M828" s="275"/>
      <c r="N828" s="275"/>
      <c r="O828" s="303"/>
      <c r="P828" s="303"/>
      <c r="Q828" s="303"/>
      <c r="R828" s="303"/>
      <c r="S828" s="303"/>
      <c r="T828" s="418"/>
      <c r="U828" s="303"/>
      <c r="V828" s="64">
        <f t="shared" si="836"/>
        <v>744</v>
      </c>
      <c r="W828" s="65">
        <v>240</v>
      </c>
      <c r="X828" s="66"/>
      <c r="Y828" s="67">
        <f t="shared" si="812"/>
        <v>240</v>
      </c>
      <c r="Z828" s="64">
        <f t="shared" si="838"/>
        <v>240</v>
      </c>
      <c r="AA828" s="68">
        <f t="shared" si="814"/>
        <v>100</v>
      </c>
      <c r="AB828" s="186"/>
      <c r="AC828" s="186"/>
      <c r="AD828" s="186"/>
      <c r="AE828" s="186"/>
      <c r="AF828" s="50"/>
      <c r="AG828" s="50"/>
      <c r="AH828" s="50"/>
      <c r="AI828" s="50"/>
      <c r="AJ828" s="50"/>
      <c r="AK828" s="50"/>
      <c r="AL828" s="50"/>
      <c r="AM828" s="50"/>
      <c r="AN828" s="50"/>
      <c r="AO828" s="50"/>
      <c r="AP828" s="50"/>
      <c r="AQ828" s="50"/>
      <c r="AR828" s="50"/>
    </row>
    <row r="829" spans="1:44" s="59" customFormat="1" ht="30" customHeight="1">
      <c r="A829" s="162">
        <v>40</v>
      </c>
      <c r="B829" s="602" t="s">
        <v>722</v>
      </c>
      <c r="C829" s="603" t="s">
        <v>723</v>
      </c>
      <c r="D829" s="169"/>
      <c r="E829" s="70" t="s">
        <v>53</v>
      </c>
      <c r="F829" s="71" t="s">
        <v>54</v>
      </c>
      <c r="G829" s="427">
        <v>42217</v>
      </c>
      <c r="H829" s="427">
        <v>42248</v>
      </c>
      <c r="I829" s="71" t="s">
        <v>54</v>
      </c>
      <c r="J829" s="71" t="s">
        <v>54</v>
      </c>
      <c r="K829" s="71" t="s">
        <v>54</v>
      </c>
      <c r="L829" s="72">
        <f>IF(RIGHT(S829)="T",(+H829-G829),0)</f>
        <v>0</v>
      </c>
      <c r="M829" s="72">
        <f>IF(RIGHT(S829)="U",(+H829-G829),0)</f>
        <v>0</v>
      </c>
      <c r="N829" s="72">
        <f>IF(RIGHT(S829)="C",(+H829-G829),0)</f>
        <v>0</v>
      </c>
      <c r="O829" s="72">
        <f>IF(RIGHT(S829)="D",(+H829-G829),0)</f>
        <v>31</v>
      </c>
      <c r="P829" s="71" t="s">
        <v>54</v>
      </c>
      <c r="Q829" s="71" t="s">
        <v>54</v>
      </c>
      <c r="R829" s="71" t="s">
        <v>54</v>
      </c>
      <c r="S829" s="421" t="s">
        <v>799</v>
      </c>
      <c r="T829" s="817" t="s">
        <v>800</v>
      </c>
      <c r="U829" s="73"/>
      <c r="V829" s="85"/>
      <c r="W829" s="86"/>
      <c r="X829" s="86"/>
      <c r="Y829" s="86"/>
      <c r="Z829" s="86"/>
      <c r="AA829" s="87"/>
    </row>
    <row r="830" spans="1:44" s="69" customFormat="1" ht="30" customHeight="1" thickBot="1">
      <c r="A830" s="559"/>
      <c r="B830" s="60"/>
      <c r="C830" s="430" t="s">
        <v>58</v>
      </c>
      <c r="D830" s="60"/>
      <c r="E830" s="61"/>
      <c r="F830" s="62" t="s">
        <v>54</v>
      </c>
      <c r="G830" s="431"/>
      <c r="H830" s="431"/>
      <c r="I830" s="62" t="s">
        <v>54</v>
      </c>
      <c r="J830" s="62" t="s">
        <v>54</v>
      </c>
      <c r="K830" s="170"/>
      <c r="L830" s="63">
        <f>SUM(L829:L829)</f>
        <v>0</v>
      </c>
      <c r="M830" s="63">
        <f>SUM(M829:M829)</f>
        <v>0</v>
      </c>
      <c r="N830" s="63">
        <f>SUM(N829:N829)</f>
        <v>0</v>
      </c>
      <c r="O830" s="63">
        <f>SUM(O829:O829)</f>
        <v>31</v>
      </c>
      <c r="P830" s="62" t="s">
        <v>54</v>
      </c>
      <c r="Q830" s="62" t="s">
        <v>54</v>
      </c>
      <c r="R830" s="62" t="s">
        <v>54</v>
      </c>
      <c r="S830" s="471"/>
      <c r="T830" s="441"/>
      <c r="U830" s="60"/>
      <c r="V830" s="433">
        <f>$AB$15-((N830*24))</f>
        <v>744</v>
      </c>
      <c r="W830" s="434">
        <v>50</v>
      </c>
      <c r="X830" s="100"/>
      <c r="Y830" s="435">
        <f t="shared" ref="Y830" si="906">W830</f>
        <v>50</v>
      </c>
      <c r="Z830" s="433">
        <f>(Y830*(V830-L830*24))/V830</f>
        <v>50</v>
      </c>
      <c r="AA830" s="436">
        <f t="shared" ref="AA830" si="907">(Z830/Y830)*100</f>
        <v>100</v>
      </c>
      <c r="AB830" s="59"/>
    </row>
    <row r="831" spans="1:44" s="51" customFormat="1" ht="30" customHeight="1" thickBot="1">
      <c r="A831" s="380">
        <v>41</v>
      </c>
      <c r="B831" s="102" t="s">
        <v>724</v>
      </c>
      <c r="C831" s="261" t="s">
        <v>725</v>
      </c>
      <c r="D831" s="65">
        <v>80</v>
      </c>
      <c r="E831" s="70" t="s">
        <v>53</v>
      </c>
      <c r="F831" s="105" t="s">
        <v>54</v>
      </c>
      <c r="G831" s="954">
        <v>42247.454861111109</v>
      </c>
      <c r="H831" s="955">
        <v>42248</v>
      </c>
      <c r="I831" s="71" t="s">
        <v>54</v>
      </c>
      <c r="J831" s="71" t="s">
        <v>54</v>
      </c>
      <c r="K831" s="71" t="s">
        <v>54</v>
      </c>
      <c r="L831" s="78">
        <f>IF(RIGHT(S831)="T",(+H831-G831),0)</f>
        <v>0</v>
      </c>
      <c r="M831" s="78">
        <f>IF(RIGHT(S831)="U",(+H831-G831),0)</f>
        <v>0</v>
      </c>
      <c r="N831" s="78">
        <f>IF(RIGHT(S831)="C",(+H831-G831),0)</f>
        <v>0</v>
      </c>
      <c r="O831" s="78">
        <f>IF(RIGHT(S831)="D",(+H831-G831),0)</f>
        <v>0.54513888889050577</v>
      </c>
      <c r="P831" s="71" t="s">
        <v>54</v>
      </c>
      <c r="Q831" s="71" t="s">
        <v>54</v>
      </c>
      <c r="R831" s="71" t="s">
        <v>54</v>
      </c>
      <c r="S831" s="421" t="s">
        <v>799</v>
      </c>
      <c r="T831" s="817" t="s">
        <v>832</v>
      </c>
      <c r="U831" s="107"/>
      <c r="V831" s="64"/>
      <c r="W831" s="65"/>
      <c r="X831" s="66"/>
      <c r="Y831" s="67"/>
      <c r="Z831" s="64"/>
      <c r="AA831" s="68"/>
      <c r="AB831" s="186"/>
      <c r="AC831" s="186"/>
      <c r="AD831" s="186"/>
      <c r="AE831" s="186"/>
      <c r="AF831" s="50"/>
      <c r="AG831" s="50"/>
      <c r="AH831" s="50"/>
      <c r="AI831" s="50"/>
      <c r="AJ831" s="50"/>
      <c r="AK831" s="50"/>
      <c r="AL831" s="50"/>
      <c r="AM831" s="50"/>
      <c r="AN831" s="50"/>
      <c r="AO831" s="50"/>
      <c r="AP831" s="50"/>
      <c r="AQ831" s="50"/>
      <c r="AR831" s="50"/>
    </row>
    <row r="832" spans="1:44" s="51" customFormat="1" ht="30" customHeight="1" thickBot="1">
      <c r="A832" s="559"/>
      <c r="B832" s="267"/>
      <c r="C832" s="521" t="s">
        <v>58</v>
      </c>
      <c r="D832" s="267"/>
      <c r="E832" s="140"/>
      <c r="F832" s="62" t="s">
        <v>54</v>
      </c>
      <c r="G832" s="431"/>
      <c r="H832" s="431"/>
      <c r="I832" s="62" t="s">
        <v>54</v>
      </c>
      <c r="J832" s="62" t="s">
        <v>54</v>
      </c>
      <c r="K832" s="62" t="s">
        <v>54</v>
      </c>
      <c r="L832" s="63">
        <f>SUM(L830:L830)</f>
        <v>0</v>
      </c>
      <c r="M832" s="63">
        <f>SUM(M830:M830)</f>
        <v>0</v>
      </c>
      <c r="N832" s="63">
        <f>SUM(N830:N831)</f>
        <v>0</v>
      </c>
      <c r="O832" s="63">
        <f>SUM(O831:O831)</f>
        <v>0.54513888889050577</v>
      </c>
      <c r="P832" s="62" t="s">
        <v>54</v>
      </c>
      <c r="Q832" s="62" t="s">
        <v>54</v>
      </c>
      <c r="R832" s="956" t="s">
        <v>54</v>
      </c>
      <c r="S832" s="958"/>
      <c r="T832" s="957"/>
      <c r="U832" s="44"/>
      <c r="V832" s="64">
        <f>$AB$15-((N832*24))</f>
        <v>744</v>
      </c>
      <c r="W832" s="65">
        <v>80</v>
      </c>
      <c r="X832" s="66"/>
      <c r="Y832" s="67">
        <f t="shared" ref="Y832:Y833" si="908">W832</f>
        <v>80</v>
      </c>
      <c r="Z832" s="64">
        <f>(Y832*(V832-L832*24))/V832</f>
        <v>80</v>
      </c>
      <c r="AA832" s="68">
        <f t="shared" ref="AA832:AA833" si="909">(Z832/Y832)*100</f>
        <v>100</v>
      </c>
      <c r="AB832" s="186"/>
      <c r="AC832" s="186"/>
      <c r="AD832" s="186"/>
      <c r="AE832" s="186"/>
      <c r="AF832" s="50"/>
      <c r="AG832" s="50"/>
      <c r="AH832" s="50"/>
      <c r="AI832" s="50"/>
      <c r="AJ832" s="50"/>
      <c r="AK832" s="50"/>
      <c r="AL832" s="50"/>
      <c r="AM832" s="50"/>
      <c r="AN832" s="50"/>
      <c r="AO832" s="50"/>
      <c r="AP832" s="50"/>
      <c r="AQ832" s="50"/>
      <c r="AR832" s="50"/>
    </row>
    <row r="833" spans="1:44" s="51" customFormat="1" ht="30" customHeight="1" thickBot="1">
      <c r="A833" s="373">
        <v>42</v>
      </c>
      <c r="B833" s="102" t="s">
        <v>995</v>
      </c>
      <c r="C833" s="261" t="s">
        <v>996</v>
      </c>
      <c r="D833" s="65">
        <v>125</v>
      </c>
      <c r="E833" s="104" t="s">
        <v>53</v>
      </c>
      <c r="F833" s="105" t="s">
        <v>54</v>
      </c>
      <c r="G833" s="393"/>
      <c r="H833" s="393"/>
      <c r="I833" s="262"/>
      <c r="J833" s="262"/>
      <c r="K833" s="262"/>
      <c r="L833" s="303"/>
      <c r="M833" s="275"/>
      <c r="N833" s="275"/>
      <c r="O833" s="303"/>
      <c r="P833" s="303"/>
      <c r="Q833" s="303"/>
      <c r="R833" s="303"/>
      <c r="S833" s="303"/>
      <c r="T833" s="418"/>
      <c r="U833" s="303"/>
      <c r="V833" s="64">
        <f t="shared" ref="V833" si="910">$AB$15-((N833*24))</f>
        <v>744</v>
      </c>
      <c r="W833" s="65">
        <v>125</v>
      </c>
      <c r="X833" s="66"/>
      <c r="Y833" s="67">
        <f t="shared" si="908"/>
        <v>125</v>
      </c>
      <c r="Z833" s="64">
        <f t="shared" ref="Z833" si="911">(Y833*(V833-L833*24))/V833</f>
        <v>125</v>
      </c>
      <c r="AA833" s="68">
        <f t="shared" si="909"/>
        <v>100</v>
      </c>
      <c r="AB833" s="186"/>
      <c r="AC833" s="186"/>
      <c r="AD833" s="186"/>
      <c r="AE833" s="186"/>
      <c r="AF833" s="50"/>
      <c r="AG833" s="50"/>
      <c r="AH833" s="50"/>
      <c r="AI833" s="50"/>
      <c r="AJ833" s="50"/>
      <c r="AK833" s="50"/>
      <c r="AL833" s="50"/>
      <c r="AM833" s="50"/>
      <c r="AN833" s="50"/>
      <c r="AO833" s="50"/>
      <c r="AP833" s="50"/>
      <c r="AQ833" s="50"/>
      <c r="AR833" s="50"/>
    </row>
    <row r="834" spans="1:44" s="59" customFormat="1" ht="30" customHeight="1" thickBot="1">
      <c r="A834" s="991">
        <v>43</v>
      </c>
      <c r="B834" s="1037" t="s">
        <v>726</v>
      </c>
      <c r="C834" s="987" t="s">
        <v>727</v>
      </c>
      <c r="D834" s="985">
        <v>125</v>
      </c>
      <c r="E834" s="1036" t="s">
        <v>53</v>
      </c>
      <c r="F834" s="71" t="s">
        <v>54</v>
      </c>
      <c r="G834" s="955">
        <v>42217</v>
      </c>
      <c r="H834" s="954">
        <v>42231.589583333334</v>
      </c>
      <c r="I834" s="71" t="s">
        <v>54</v>
      </c>
      <c r="J834" s="71" t="s">
        <v>54</v>
      </c>
      <c r="K834" s="71" t="s">
        <v>54</v>
      </c>
      <c r="L834" s="78">
        <f>IF(RIGHT(S834)="T",(+H834-G834),0)</f>
        <v>0</v>
      </c>
      <c r="M834" s="78">
        <f>IF(RIGHT(S834)="U",(+H834-G834),0)</f>
        <v>0</v>
      </c>
      <c r="N834" s="78">
        <f>IF(RIGHT(S834)="C",(+H834-G834),0)</f>
        <v>0</v>
      </c>
      <c r="O834" s="78">
        <f>IF(RIGHT(S834)="D",(+H834-G834),0)</f>
        <v>14.589583333334303</v>
      </c>
      <c r="P834" s="71" t="s">
        <v>54</v>
      </c>
      <c r="Q834" s="71" t="s">
        <v>54</v>
      </c>
      <c r="R834" s="71" t="s">
        <v>54</v>
      </c>
      <c r="S834" s="421" t="s">
        <v>799</v>
      </c>
      <c r="T834" s="817" t="s">
        <v>832</v>
      </c>
      <c r="U834" s="73"/>
      <c r="V834" s="85"/>
      <c r="W834" s="86"/>
      <c r="X834" s="86"/>
      <c r="Y834" s="86"/>
      <c r="Z834" s="86"/>
      <c r="AA834" s="87"/>
    </row>
    <row r="835" spans="1:44" s="59" customFormat="1" ht="30" customHeight="1">
      <c r="A835" s="992"/>
      <c r="B835" s="1038"/>
      <c r="C835" s="988"/>
      <c r="D835" s="986"/>
      <c r="E835" s="984"/>
      <c r="F835" s="88"/>
      <c r="G835" s="954">
        <v>42231.801388888889</v>
      </c>
      <c r="H835" s="955">
        <v>42248</v>
      </c>
      <c r="I835" s="88"/>
      <c r="J835" s="88"/>
      <c r="K835" s="88"/>
      <c r="L835" s="78">
        <f t="shared" ref="L835" si="912">IF(RIGHT(S835)="T",(+H835-G835),0)</f>
        <v>0</v>
      </c>
      <c r="M835" s="78">
        <f t="shared" ref="M835" si="913">IF(RIGHT(S835)="U",(+H835-G835),0)</f>
        <v>0</v>
      </c>
      <c r="N835" s="78">
        <f t="shared" ref="N835" si="914">IF(RIGHT(S835)="C",(+H835-G835),0)</f>
        <v>0</v>
      </c>
      <c r="O835" s="78">
        <f t="shared" ref="O835" si="915">IF(RIGHT(S835)="D",(+H835-G835),0)</f>
        <v>16.198611111110949</v>
      </c>
      <c r="P835" s="71" t="s">
        <v>54</v>
      </c>
      <c r="Q835" s="71" t="s">
        <v>54</v>
      </c>
      <c r="R835" s="71" t="s">
        <v>54</v>
      </c>
      <c r="S835" s="421" t="s">
        <v>799</v>
      </c>
      <c r="T835" s="817" t="s">
        <v>831</v>
      </c>
      <c r="U835" s="73"/>
      <c r="V835" s="85"/>
      <c r="W835" s="86"/>
      <c r="X835" s="86"/>
      <c r="Y835" s="86"/>
      <c r="Z835" s="86"/>
      <c r="AA835" s="87"/>
    </row>
    <row r="836" spans="1:44" s="69" customFormat="1" ht="30" customHeight="1" thickBot="1">
      <c r="A836" s="559"/>
      <c r="B836" s="267"/>
      <c r="C836" s="521" t="s">
        <v>58</v>
      </c>
      <c r="D836" s="267"/>
      <c r="E836" s="140"/>
      <c r="F836" s="62" t="s">
        <v>54</v>
      </c>
      <c r="G836" s="431"/>
      <c r="H836" s="431"/>
      <c r="I836" s="62" t="s">
        <v>54</v>
      </c>
      <c r="J836" s="62" t="s">
        <v>54</v>
      </c>
      <c r="K836" s="62" t="s">
        <v>54</v>
      </c>
      <c r="L836" s="63">
        <f>SUM(L834:L835)</f>
        <v>0</v>
      </c>
      <c r="M836" s="63">
        <f>SUM(M834:M835)</f>
        <v>0</v>
      </c>
      <c r="N836" s="63">
        <f>SUM(N834:N835)</f>
        <v>0</v>
      </c>
      <c r="O836" s="63">
        <f>SUM(O834:O835)</f>
        <v>30.788194444445253</v>
      </c>
      <c r="P836" s="62" t="s">
        <v>54</v>
      </c>
      <c r="Q836" s="62" t="s">
        <v>54</v>
      </c>
      <c r="R836" s="62" t="s">
        <v>54</v>
      </c>
      <c r="S836" s="522"/>
      <c r="T836" s="523"/>
      <c r="U836" s="267"/>
      <c r="V836" s="433">
        <f t="shared" ref="V836:V871" si="916">$AB$15-((N836*24))</f>
        <v>744</v>
      </c>
      <c r="W836" s="434">
        <v>125</v>
      </c>
      <c r="X836" s="100"/>
      <c r="Y836" s="435">
        <f t="shared" ref="Y836:Y837" si="917">W836</f>
        <v>125</v>
      </c>
      <c r="Z836" s="433">
        <f t="shared" ref="Z836:Z871" si="918">(Y836*(V836-L836*24))/V836</f>
        <v>125</v>
      </c>
      <c r="AA836" s="436">
        <f t="shared" ref="AA836:AA837" si="919">(Z836/Y836)*100</f>
        <v>100</v>
      </c>
      <c r="AB836" s="59"/>
    </row>
    <row r="837" spans="1:44" s="69" customFormat="1" ht="30" customHeight="1" thickBot="1">
      <c r="A837" s="373">
        <v>44</v>
      </c>
      <c r="B837" s="102" t="s">
        <v>997</v>
      </c>
      <c r="C837" s="261" t="s">
        <v>998</v>
      </c>
      <c r="D837" s="65">
        <v>125</v>
      </c>
      <c r="E837" s="104" t="s">
        <v>53</v>
      </c>
      <c r="F837" s="105" t="s">
        <v>54</v>
      </c>
      <c r="G837" s="393"/>
      <c r="H837" s="393"/>
      <c r="I837" s="262"/>
      <c r="J837" s="262"/>
      <c r="K837" s="262"/>
      <c r="L837" s="303"/>
      <c r="M837" s="275"/>
      <c r="N837" s="275"/>
      <c r="O837" s="303"/>
      <c r="P837" s="303"/>
      <c r="Q837" s="303"/>
      <c r="R837" s="303"/>
      <c r="S837" s="303"/>
      <c r="T837" s="418"/>
      <c r="U837" s="303"/>
      <c r="V837" s="64">
        <f t="shared" si="916"/>
        <v>744</v>
      </c>
      <c r="W837" s="65">
        <v>125</v>
      </c>
      <c r="X837" s="66"/>
      <c r="Y837" s="67">
        <f t="shared" si="917"/>
        <v>125</v>
      </c>
      <c r="Z837" s="64">
        <f t="shared" si="918"/>
        <v>125</v>
      </c>
      <c r="AA837" s="68">
        <f t="shared" si="919"/>
        <v>100</v>
      </c>
      <c r="AB837" s="59"/>
    </row>
    <row r="838" spans="1:44" s="51" customFormat="1" ht="30" customHeight="1">
      <c r="A838" s="991">
        <v>45</v>
      </c>
      <c r="B838" s="989" t="s">
        <v>728</v>
      </c>
      <c r="C838" s="987" t="s">
        <v>729</v>
      </c>
      <c r="D838" s="985">
        <v>80</v>
      </c>
      <c r="E838" s="983" t="s">
        <v>53</v>
      </c>
      <c r="F838" s="38" t="s">
        <v>54</v>
      </c>
      <c r="G838" s="954">
        <v>42247.454861111109</v>
      </c>
      <c r="H838" s="955">
        <v>42248</v>
      </c>
      <c r="I838" s="263"/>
      <c r="J838" s="263"/>
      <c r="K838" s="263"/>
      <c r="L838" s="84">
        <f>IF(RIGHT(S838)="T",(+H838-G838),0)</f>
        <v>0</v>
      </c>
      <c r="M838" s="84">
        <f>IF(RIGHT(S838)="U",(+H838-G838),0)</f>
        <v>0</v>
      </c>
      <c r="N838" s="84">
        <f>IF(RIGHT(S838)="C",(+H838-G838),0)</f>
        <v>0</v>
      </c>
      <c r="O838" s="84">
        <f>IF(RIGHT(S838)="D",(+H838-G838),0)</f>
        <v>0.54513888889050577</v>
      </c>
      <c r="P838" s="624"/>
      <c r="Q838" s="624"/>
      <c r="R838" s="624"/>
      <c r="S838" s="421" t="s">
        <v>799</v>
      </c>
      <c r="T838" s="817" t="s">
        <v>831</v>
      </c>
      <c r="U838" s="624"/>
      <c r="V838" s="109"/>
      <c r="W838" s="110"/>
      <c r="X838" s="567"/>
      <c r="Y838" s="111"/>
      <c r="Z838" s="109"/>
      <c r="AA838" s="112"/>
      <c r="AB838" s="186"/>
      <c r="AC838" s="186"/>
      <c r="AD838" s="186"/>
      <c r="AE838" s="186"/>
      <c r="AF838" s="50"/>
      <c r="AG838" s="50"/>
      <c r="AH838" s="50"/>
      <c r="AI838" s="50"/>
      <c r="AJ838" s="50"/>
      <c r="AK838" s="50"/>
      <c r="AL838" s="50"/>
      <c r="AM838" s="50"/>
      <c r="AN838" s="50"/>
      <c r="AO838" s="50"/>
      <c r="AP838" s="50"/>
      <c r="AQ838" s="50"/>
      <c r="AR838" s="50"/>
    </row>
    <row r="839" spans="1:44" s="51" customFormat="1" ht="30" customHeight="1">
      <c r="A839" s="992"/>
      <c r="B839" s="990"/>
      <c r="C839" s="988"/>
      <c r="D839" s="986"/>
      <c r="E839" s="984"/>
      <c r="F839" s="88"/>
      <c r="G839" s="427"/>
      <c r="H839" s="427"/>
      <c r="I839" s="286"/>
      <c r="J839" s="286"/>
      <c r="K839" s="286"/>
      <c r="L839" s="78">
        <f>IF(RIGHT(S839)="T",(+H839-G839),0)</f>
        <v>0</v>
      </c>
      <c r="M839" s="78">
        <f>IF(RIGHT(S839)="U",(+H839-G839),0)</f>
        <v>0</v>
      </c>
      <c r="N839" s="78">
        <f>IF(RIGHT(S839)="C",(+H839-G839),0)</f>
        <v>0</v>
      </c>
      <c r="O839" s="78">
        <f>IF(RIGHT(S839)="D",(+H839-G839),0)</f>
        <v>0</v>
      </c>
      <c r="P839" s="375"/>
      <c r="Q839" s="375"/>
      <c r="R839" s="375"/>
      <c r="S839" s="421"/>
      <c r="T839" s="670"/>
      <c r="U839" s="375"/>
      <c r="V839" s="198"/>
      <c r="W839" s="199"/>
      <c r="X839" s="574"/>
      <c r="Y839" s="200"/>
      <c r="Z839" s="198"/>
      <c r="AA839" s="472"/>
      <c r="AB839" s="186"/>
      <c r="AC839" s="186"/>
      <c r="AD839" s="186"/>
      <c r="AE839" s="186"/>
      <c r="AF839" s="50"/>
      <c r="AG839" s="50"/>
      <c r="AH839" s="50"/>
      <c r="AI839" s="50"/>
      <c r="AJ839" s="50"/>
      <c r="AK839" s="50"/>
      <c r="AL839" s="50"/>
      <c r="AM839" s="50"/>
      <c r="AN839" s="50"/>
      <c r="AO839" s="50"/>
      <c r="AP839" s="50"/>
      <c r="AQ839" s="50"/>
      <c r="AR839" s="50"/>
    </row>
    <row r="840" spans="1:44" s="69" customFormat="1" ht="30" customHeight="1" thickBot="1">
      <c r="A840" s="625"/>
      <c r="B840" s="267"/>
      <c r="C840" s="521" t="s">
        <v>58</v>
      </c>
      <c r="D840" s="267"/>
      <c r="E840" s="140"/>
      <c r="F840" s="62" t="s">
        <v>54</v>
      </c>
      <c r="G840" s="431"/>
      <c r="H840" s="431"/>
      <c r="I840" s="62" t="s">
        <v>54</v>
      </c>
      <c r="J840" s="62" t="s">
        <v>54</v>
      </c>
      <c r="K840" s="62" t="s">
        <v>54</v>
      </c>
      <c r="L840" s="63">
        <f>SUM(L838:L839)</f>
        <v>0</v>
      </c>
      <c r="M840" s="63">
        <f>SUM(M838:M839)</f>
        <v>0</v>
      </c>
      <c r="N840" s="63">
        <f>SUM(N838:N839)</f>
        <v>0</v>
      </c>
      <c r="O840" s="63">
        <f>SUM(O838:O839)</f>
        <v>0.54513888889050577</v>
      </c>
      <c r="P840" s="62" t="s">
        <v>54</v>
      </c>
      <c r="Q840" s="62" t="s">
        <v>54</v>
      </c>
      <c r="R840" s="62" t="s">
        <v>54</v>
      </c>
      <c r="S840" s="522"/>
      <c r="T840" s="523"/>
      <c r="U840" s="267"/>
      <c r="V840" s="433">
        <f t="shared" ref="V840" si="920">$AB$15-((N840*24))</f>
        <v>744</v>
      </c>
      <c r="W840" s="434">
        <v>80</v>
      </c>
      <c r="X840" s="100"/>
      <c r="Y840" s="435">
        <f t="shared" ref="Y840" si="921">W840</f>
        <v>80</v>
      </c>
      <c r="Z840" s="433">
        <f t="shared" ref="Z840" si="922">(Y840*(V840-L840*24))/V840</f>
        <v>80</v>
      </c>
      <c r="AA840" s="436">
        <f t="shared" si="814"/>
        <v>100</v>
      </c>
      <c r="AB840" s="59"/>
    </row>
    <row r="841" spans="1:44" s="51" customFormat="1" ht="30" customHeight="1" thickBot="1">
      <c r="A841" s="373">
        <v>46</v>
      </c>
      <c r="B841" s="102" t="s">
        <v>730</v>
      </c>
      <c r="C841" s="261" t="s">
        <v>731</v>
      </c>
      <c r="D841" s="65">
        <v>93.2</v>
      </c>
      <c r="E841" s="104" t="s">
        <v>53</v>
      </c>
      <c r="F841" s="105" t="s">
        <v>54</v>
      </c>
      <c r="G841" s="393"/>
      <c r="H841" s="393"/>
      <c r="I841" s="262"/>
      <c r="J841" s="262"/>
      <c r="K841" s="262"/>
      <c r="L841" s="303"/>
      <c r="M841" s="275"/>
      <c r="N841" s="275"/>
      <c r="O841" s="303"/>
      <c r="P841" s="303"/>
      <c r="Q841" s="303"/>
      <c r="R841" s="303"/>
      <c r="S841" s="303"/>
      <c r="T841" s="418"/>
      <c r="U841" s="303"/>
      <c r="V841" s="64">
        <f t="shared" si="916"/>
        <v>744</v>
      </c>
      <c r="W841" s="65">
        <v>93.2</v>
      </c>
      <c r="X841" s="66"/>
      <c r="Y841" s="67">
        <f t="shared" si="812"/>
        <v>93.2</v>
      </c>
      <c r="Z841" s="64">
        <f t="shared" si="918"/>
        <v>93.2</v>
      </c>
      <c r="AA841" s="68">
        <f t="shared" si="814"/>
        <v>100</v>
      </c>
      <c r="AB841" s="186"/>
      <c r="AC841" s="186"/>
      <c r="AD841" s="186"/>
      <c r="AE841" s="186"/>
      <c r="AF841" s="50"/>
      <c r="AG841" s="50"/>
      <c r="AH841" s="50"/>
      <c r="AI841" s="50"/>
      <c r="AJ841" s="50"/>
      <c r="AK841" s="50"/>
      <c r="AL841" s="50"/>
      <c r="AM841" s="50"/>
      <c r="AN841" s="50"/>
      <c r="AO841" s="50"/>
      <c r="AP841" s="50"/>
      <c r="AQ841" s="50"/>
      <c r="AR841" s="50"/>
    </row>
    <row r="842" spans="1:44" s="51" customFormat="1" ht="30" customHeight="1" thickBot="1">
      <c r="A842" s="373">
        <v>47</v>
      </c>
      <c r="B842" s="102" t="s">
        <v>732</v>
      </c>
      <c r="C842" s="261" t="s">
        <v>733</v>
      </c>
      <c r="D842" s="65">
        <v>93.2</v>
      </c>
      <c r="E842" s="583" t="s">
        <v>53</v>
      </c>
      <c r="F842" s="105" t="s">
        <v>54</v>
      </c>
      <c r="G842" s="393"/>
      <c r="H842" s="393"/>
      <c r="I842" s="262"/>
      <c r="J842" s="262"/>
      <c r="K842" s="262"/>
      <c r="L842" s="303"/>
      <c r="M842" s="275"/>
      <c r="N842" s="275"/>
      <c r="O842" s="303"/>
      <c r="P842" s="303"/>
      <c r="Q842" s="303"/>
      <c r="R842" s="303"/>
      <c r="S842" s="303"/>
      <c r="T842" s="418"/>
      <c r="U842" s="303"/>
      <c r="V842" s="64">
        <f t="shared" si="916"/>
        <v>744</v>
      </c>
      <c r="W842" s="65">
        <v>93.2</v>
      </c>
      <c r="X842" s="66"/>
      <c r="Y842" s="67">
        <f t="shared" si="812"/>
        <v>93.2</v>
      </c>
      <c r="Z842" s="64">
        <f t="shared" si="918"/>
        <v>93.2</v>
      </c>
      <c r="AA842" s="68">
        <f t="shared" si="814"/>
        <v>100</v>
      </c>
      <c r="AB842" s="186"/>
      <c r="AC842" s="186"/>
      <c r="AD842" s="186"/>
      <c r="AE842" s="186"/>
      <c r="AF842" s="50"/>
      <c r="AG842" s="50"/>
      <c r="AH842" s="50"/>
      <c r="AI842" s="50"/>
      <c r="AJ842" s="50"/>
      <c r="AK842" s="50"/>
      <c r="AL842" s="50"/>
      <c r="AM842" s="50"/>
      <c r="AN842" s="50"/>
      <c r="AO842" s="50"/>
      <c r="AP842" s="50"/>
      <c r="AQ842" s="50"/>
      <c r="AR842" s="50"/>
    </row>
    <row r="843" spans="1:44" s="51" customFormat="1" ht="30" customHeight="1" thickBot="1">
      <c r="A843" s="373">
        <v>48</v>
      </c>
      <c r="B843" s="102" t="s">
        <v>734</v>
      </c>
      <c r="C843" s="261" t="s">
        <v>735</v>
      </c>
      <c r="D843" s="65">
        <v>125</v>
      </c>
      <c r="E843" s="104" t="s">
        <v>53</v>
      </c>
      <c r="F843" s="105" t="s">
        <v>54</v>
      </c>
      <c r="G843" s="393"/>
      <c r="H843" s="393"/>
      <c r="I843" s="262"/>
      <c r="J843" s="262"/>
      <c r="K843" s="262"/>
      <c r="L843" s="303"/>
      <c r="M843" s="275"/>
      <c r="N843" s="275"/>
      <c r="O843" s="303"/>
      <c r="P843" s="303"/>
      <c r="Q843" s="303"/>
      <c r="R843" s="303"/>
      <c r="S843" s="303"/>
      <c r="T843" s="418"/>
      <c r="U843" s="303"/>
      <c r="V843" s="64">
        <f t="shared" si="916"/>
        <v>744</v>
      </c>
      <c r="W843" s="65">
        <v>125</v>
      </c>
      <c r="X843" s="66"/>
      <c r="Y843" s="67">
        <f t="shared" si="812"/>
        <v>125</v>
      </c>
      <c r="Z843" s="64">
        <f t="shared" si="918"/>
        <v>125</v>
      </c>
      <c r="AA843" s="68">
        <f t="shared" si="814"/>
        <v>100</v>
      </c>
      <c r="AB843" s="186"/>
      <c r="AC843" s="186"/>
      <c r="AD843" s="186"/>
      <c r="AE843" s="186"/>
      <c r="AF843" s="50"/>
      <c r="AG843" s="50"/>
      <c r="AH843" s="50"/>
      <c r="AI843" s="50"/>
      <c r="AJ843" s="50"/>
      <c r="AK843" s="50"/>
      <c r="AL843" s="50"/>
      <c r="AM843" s="50"/>
      <c r="AN843" s="50"/>
      <c r="AO843" s="50"/>
      <c r="AP843" s="50"/>
      <c r="AQ843" s="50"/>
      <c r="AR843" s="50"/>
    </row>
    <row r="844" spans="1:44" s="51" customFormat="1" ht="30" customHeight="1" thickBot="1">
      <c r="A844" s="373">
        <v>49</v>
      </c>
      <c r="B844" s="102" t="s">
        <v>736</v>
      </c>
      <c r="C844" s="261" t="s">
        <v>737</v>
      </c>
      <c r="D844" s="65">
        <v>125</v>
      </c>
      <c r="E844" s="583" t="s">
        <v>53</v>
      </c>
      <c r="F844" s="105" t="s">
        <v>54</v>
      </c>
      <c r="G844" s="393"/>
      <c r="H844" s="393"/>
      <c r="I844" s="262"/>
      <c r="J844" s="262"/>
      <c r="K844" s="262"/>
      <c r="L844" s="303"/>
      <c r="M844" s="275"/>
      <c r="N844" s="275"/>
      <c r="O844" s="303"/>
      <c r="P844" s="303"/>
      <c r="Q844" s="303"/>
      <c r="R844" s="303"/>
      <c r="S844" s="303"/>
      <c r="T844" s="418"/>
      <c r="U844" s="303"/>
      <c r="V844" s="64">
        <f t="shared" si="916"/>
        <v>744</v>
      </c>
      <c r="W844" s="65">
        <v>125</v>
      </c>
      <c r="X844" s="66"/>
      <c r="Y844" s="67">
        <f t="shared" si="812"/>
        <v>125</v>
      </c>
      <c r="Z844" s="64">
        <f t="shared" si="918"/>
        <v>125</v>
      </c>
      <c r="AA844" s="68">
        <f t="shared" si="814"/>
        <v>100</v>
      </c>
      <c r="AB844" s="186"/>
      <c r="AC844" s="186"/>
      <c r="AD844" s="186"/>
      <c r="AE844" s="186"/>
      <c r="AF844" s="50"/>
      <c r="AG844" s="50"/>
      <c r="AH844" s="50"/>
      <c r="AI844" s="50"/>
      <c r="AJ844" s="50"/>
      <c r="AK844" s="50"/>
      <c r="AL844" s="50"/>
      <c r="AM844" s="50"/>
      <c r="AN844" s="50"/>
      <c r="AO844" s="50"/>
      <c r="AP844" s="50"/>
      <c r="AQ844" s="50"/>
      <c r="AR844" s="50"/>
    </row>
    <row r="845" spans="1:44" s="51" customFormat="1" ht="30" customHeight="1" thickBot="1">
      <c r="A845" s="373">
        <v>50</v>
      </c>
      <c r="B845" s="102" t="s">
        <v>738</v>
      </c>
      <c r="C845" s="261" t="s">
        <v>739</v>
      </c>
      <c r="D845" s="65">
        <v>50</v>
      </c>
      <c r="E845" s="104" t="s">
        <v>53</v>
      </c>
      <c r="F845" s="105" t="s">
        <v>54</v>
      </c>
      <c r="G845" s="393"/>
      <c r="H845" s="393"/>
      <c r="I845" s="262"/>
      <c r="J845" s="262"/>
      <c r="K845" s="262"/>
      <c r="L845" s="303"/>
      <c r="M845" s="275"/>
      <c r="N845" s="275"/>
      <c r="O845" s="303"/>
      <c r="P845" s="303"/>
      <c r="Q845" s="303"/>
      <c r="R845" s="303"/>
      <c r="S845" s="303"/>
      <c r="T845" s="418"/>
      <c r="U845" s="303"/>
      <c r="V845" s="64">
        <f t="shared" si="916"/>
        <v>744</v>
      </c>
      <c r="W845" s="65">
        <v>50</v>
      </c>
      <c r="X845" s="66"/>
      <c r="Y845" s="67">
        <f t="shared" si="812"/>
        <v>50</v>
      </c>
      <c r="Z845" s="64">
        <f t="shared" si="918"/>
        <v>50</v>
      </c>
      <c r="AA845" s="68">
        <f t="shared" si="814"/>
        <v>100</v>
      </c>
      <c r="AB845" s="186"/>
      <c r="AC845" s="186"/>
      <c r="AD845" s="186"/>
      <c r="AE845" s="186"/>
      <c r="AF845" s="50"/>
      <c r="AG845" s="50"/>
      <c r="AH845" s="50"/>
      <c r="AI845" s="50"/>
      <c r="AJ845" s="50"/>
      <c r="AK845" s="50"/>
      <c r="AL845" s="50"/>
      <c r="AM845" s="50"/>
      <c r="AN845" s="50"/>
      <c r="AO845" s="50"/>
      <c r="AP845" s="50"/>
      <c r="AQ845" s="50"/>
      <c r="AR845" s="50"/>
    </row>
    <row r="846" spans="1:44" s="51" customFormat="1" ht="30" customHeight="1" thickBot="1">
      <c r="A846" s="373">
        <v>51</v>
      </c>
      <c r="B846" s="102" t="s">
        <v>740</v>
      </c>
      <c r="C846" s="261" t="s">
        <v>741</v>
      </c>
      <c r="D846" s="65">
        <v>240</v>
      </c>
      <c r="E846" s="583" t="s">
        <v>53</v>
      </c>
      <c r="F846" s="105" t="s">
        <v>54</v>
      </c>
      <c r="G846" s="393"/>
      <c r="H846" s="393"/>
      <c r="I846" s="262"/>
      <c r="J846" s="262"/>
      <c r="K846" s="262"/>
      <c r="L846" s="303"/>
      <c r="M846" s="275"/>
      <c r="N846" s="275"/>
      <c r="O846" s="303"/>
      <c r="P846" s="303"/>
      <c r="Q846" s="303"/>
      <c r="R846" s="303"/>
      <c r="S846" s="303"/>
      <c r="T846" s="418"/>
      <c r="U846" s="303"/>
      <c r="V846" s="64">
        <f t="shared" si="916"/>
        <v>744</v>
      </c>
      <c r="W846" s="65">
        <v>240</v>
      </c>
      <c r="X846" s="66"/>
      <c r="Y846" s="67">
        <f t="shared" si="812"/>
        <v>240</v>
      </c>
      <c r="Z846" s="64">
        <f t="shared" si="918"/>
        <v>240</v>
      </c>
      <c r="AA846" s="68">
        <f t="shared" si="814"/>
        <v>100</v>
      </c>
      <c r="AB846" s="186"/>
      <c r="AC846" s="186"/>
      <c r="AD846" s="186"/>
      <c r="AE846" s="186"/>
      <c r="AF846" s="50"/>
      <c r="AG846" s="50"/>
      <c r="AH846" s="50"/>
      <c r="AI846" s="50"/>
      <c r="AJ846" s="50"/>
      <c r="AK846" s="50"/>
      <c r="AL846" s="50"/>
      <c r="AM846" s="50"/>
      <c r="AN846" s="50"/>
      <c r="AO846" s="50"/>
      <c r="AP846" s="50"/>
      <c r="AQ846" s="50"/>
      <c r="AR846" s="50"/>
    </row>
    <row r="847" spans="1:44" s="51" customFormat="1" ht="30" customHeight="1" thickBot="1">
      <c r="A847" s="373">
        <v>52</v>
      </c>
      <c r="B847" s="102" t="s">
        <v>742</v>
      </c>
      <c r="C847" s="261" t="s">
        <v>743</v>
      </c>
      <c r="D847" s="65">
        <v>50</v>
      </c>
      <c r="E847" s="70" t="s">
        <v>53</v>
      </c>
      <c r="F847" s="105" t="s">
        <v>54</v>
      </c>
      <c r="G847" s="393"/>
      <c r="H847" s="393"/>
      <c r="I847" s="262"/>
      <c r="J847" s="262"/>
      <c r="K847" s="262"/>
      <c r="L847" s="303"/>
      <c r="M847" s="275"/>
      <c r="N847" s="275"/>
      <c r="O847" s="303"/>
      <c r="P847" s="303"/>
      <c r="Q847" s="303"/>
      <c r="R847" s="303"/>
      <c r="S847" s="303"/>
      <c r="T847" s="418"/>
      <c r="U847" s="303"/>
      <c r="V847" s="64">
        <f t="shared" si="916"/>
        <v>744</v>
      </c>
      <c r="W847" s="65">
        <v>50</v>
      </c>
      <c r="X847" s="66"/>
      <c r="Y847" s="67">
        <f t="shared" si="812"/>
        <v>50</v>
      </c>
      <c r="Z847" s="64">
        <f t="shared" si="918"/>
        <v>50</v>
      </c>
      <c r="AA847" s="68">
        <f t="shared" si="814"/>
        <v>100</v>
      </c>
      <c r="AB847" s="186"/>
      <c r="AC847" s="186"/>
      <c r="AD847" s="186"/>
      <c r="AE847" s="186"/>
      <c r="AF847" s="50"/>
      <c r="AG847" s="50"/>
      <c r="AH847" s="50"/>
      <c r="AI847" s="50"/>
      <c r="AJ847" s="50"/>
      <c r="AK847" s="50"/>
      <c r="AL847" s="50"/>
      <c r="AM847" s="50"/>
      <c r="AN847" s="50"/>
      <c r="AO847" s="50"/>
      <c r="AP847" s="50"/>
      <c r="AQ847" s="50"/>
      <c r="AR847" s="50"/>
    </row>
    <row r="848" spans="1:44" s="51" customFormat="1" ht="30" customHeight="1" thickBot="1">
      <c r="A848" s="373">
        <v>53</v>
      </c>
      <c r="B848" s="102" t="s">
        <v>744</v>
      </c>
      <c r="C848" s="261" t="s">
        <v>745</v>
      </c>
      <c r="D848" s="65">
        <v>50</v>
      </c>
      <c r="E848" s="61" t="s">
        <v>53</v>
      </c>
      <c r="F848" s="105" t="s">
        <v>54</v>
      </c>
      <c r="G848" s="393"/>
      <c r="H848" s="393"/>
      <c r="I848" s="262"/>
      <c r="J848" s="262"/>
      <c r="K848" s="262"/>
      <c r="L848" s="303"/>
      <c r="M848" s="275"/>
      <c r="N848" s="275"/>
      <c r="O848" s="303"/>
      <c r="P848" s="303"/>
      <c r="Q848" s="303"/>
      <c r="R848" s="303"/>
      <c r="S848" s="303"/>
      <c r="T848" s="418"/>
      <c r="U848" s="303"/>
      <c r="V848" s="64">
        <f t="shared" si="916"/>
        <v>744</v>
      </c>
      <c r="W848" s="65">
        <v>50</v>
      </c>
      <c r="X848" s="66"/>
      <c r="Y848" s="67">
        <f t="shared" si="812"/>
        <v>50</v>
      </c>
      <c r="Z848" s="64">
        <f t="shared" si="918"/>
        <v>50</v>
      </c>
      <c r="AA848" s="68">
        <f t="shared" si="814"/>
        <v>100</v>
      </c>
      <c r="AB848" s="186"/>
      <c r="AC848" s="186"/>
      <c r="AD848" s="186"/>
      <c r="AE848" s="186"/>
      <c r="AF848" s="50"/>
      <c r="AG848" s="50"/>
      <c r="AH848" s="50"/>
      <c r="AI848" s="50"/>
      <c r="AJ848" s="50"/>
      <c r="AK848" s="50"/>
      <c r="AL848" s="50"/>
      <c r="AM848" s="50"/>
      <c r="AN848" s="50"/>
      <c r="AO848" s="50"/>
      <c r="AP848" s="50"/>
      <c r="AQ848" s="50"/>
      <c r="AR848" s="50"/>
    </row>
    <row r="849" spans="1:44" s="51" customFormat="1" ht="30" customHeight="1" thickBot="1">
      <c r="A849" s="373">
        <v>54</v>
      </c>
      <c r="B849" s="102" t="s">
        <v>746</v>
      </c>
      <c r="C849" s="261" t="s">
        <v>747</v>
      </c>
      <c r="D849" s="65">
        <v>240</v>
      </c>
      <c r="E849" s="70" t="s">
        <v>53</v>
      </c>
      <c r="F849" s="105" t="s">
        <v>54</v>
      </c>
      <c r="G849" s="393"/>
      <c r="H849" s="393"/>
      <c r="I849" s="262"/>
      <c r="J849" s="262"/>
      <c r="K849" s="262"/>
      <c r="L849" s="303"/>
      <c r="M849" s="275"/>
      <c r="N849" s="275"/>
      <c r="O849" s="303"/>
      <c r="P849" s="303"/>
      <c r="Q849" s="303"/>
      <c r="R849" s="303"/>
      <c r="S849" s="303"/>
      <c r="T849" s="418"/>
      <c r="U849" s="303"/>
      <c r="V849" s="64">
        <f t="shared" si="916"/>
        <v>744</v>
      </c>
      <c r="W849" s="65">
        <v>240</v>
      </c>
      <c r="X849" s="66"/>
      <c r="Y849" s="67">
        <f t="shared" si="812"/>
        <v>240</v>
      </c>
      <c r="Z849" s="64">
        <f t="shared" si="918"/>
        <v>240</v>
      </c>
      <c r="AA849" s="68">
        <f t="shared" si="814"/>
        <v>100</v>
      </c>
      <c r="AB849" s="186"/>
      <c r="AC849" s="186"/>
      <c r="AD849" s="186"/>
      <c r="AE849" s="186"/>
      <c r="AF849" s="50"/>
      <c r="AG849" s="50"/>
      <c r="AH849" s="50"/>
      <c r="AI849" s="50"/>
      <c r="AJ849" s="50"/>
      <c r="AK849" s="50"/>
      <c r="AL849" s="50"/>
      <c r="AM849" s="50"/>
      <c r="AN849" s="50"/>
      <c r="AO849" s="50"/>
      <c r="AP849" s="50"/>
      <c r="AQ849" s="50"/>
      <c r="AR849" s="50"/>
    </row>
    <row r="850" spans="1:44" s="51" customFormat="1" ht="30" customHeight="1" thickBot="1">
      <c r="A850" s="373">
        <v>55</v>
      </c>
      <c r="B850" s="102" t="s">
        <v>748</v>
      </c>
      <c r="C850" s="261" t="s">
        <v>749</v>
      </c>
      <c r="D850" s="65">
        <v>240</v>
      </c>
      <c r="E850" s="61" t="s">
        <v>53</v>
      </c>
      <c r="F850" s="105" t="s">
        <v>54</v>
      </c>
      <c r="G850" s="393"/>
      <c r="H850" s="393"/>
      <c r="I850" s="262"/>
      <c r="J850" s="262"/>
      <c r="K850" s="262"/>
      <c r="L850" s="303"/>
      <c r="M850" s="275"/>
      <c r="N850" s="275"/>
      <c r="O850" s="303"/>
      <c r="P850" s="303"/>
      <c r="Q850" s="303"/>
      <c r="R850" s="303"/>
      <c r="S850" s="303"/>
      <c r="T850" s="418"/>
      <c r="U850" s="303"/>
      <c r="V850" s="64">
        <f t="shared" si="916"/>
        <v>744</v>
      </c>
      <c r="W850" s="65">
        <v>240</v>
      </c>
      <c r="X850" s="66"/>
      <c r="Y850" s="67">
        <f t="shared" si="812"/>
        <v>240</v>
      </c>
      <c r="Z850" s="64">
        <f t="shared" si="918"/>
        <v>240</v>
      </c>
      <c r="AA850" s="68">
        <f t="shared" si="814"/>
        <v>100</v>
      </c>
      <c r="AB850" s="186"/>
      <c r="AC850" s="186"/>
      <c r="AD850" s="186"/>
      <c r="AE850" s="186"/>
      <c r="AF850" s="50"/>
      <c r="AG850" s="50"/>
      <c r="AH850" s="50"/>
      <c r="AI850" s="50"/>
      <c r="AJ850" s="50"/>
      <c r="AK850" s="50"/>
      <c r="AL850" s="50"/>
      <c r="AM850" s="50"/>
      <c r="AN850" s="50"/>
      <c r="AO850" s="50"/>
      <c r="AP850" s="50"/>
      <c r="AQ850" s="50"/>
      <c r="AR850" s="50"/>
    </row>
    <row r="851" spans="1:44" s="51" customFormat="1" ht="30" customHeight="1" thickBot="1">
      <c r="A851" s="373">
        <v>56</v>
      </c>
      <c r="B851" s="102" t="s">
        <v>750</v>
      </c>
      <c r="C851" s="261" t="s">
        <v>751</v>
      </c>
      <c r="D851" s="65">
        <v>50</v>
      </c>
      <c r="E851" s="70" t="s">
        <v>53</v>
      </c>
      <c r="F851" s="105" t="s">
        <v>54</v>
      </c>
      <c r="G851" s="393"/>
      <c r="H851" s="393"/>
      <c r="I851" s="262"/>
      <c r="J851" s="262"/>
      <c r="K851" s="262"/>
      <c r="L851" s="303"/>
      <c r="M851" s="275"/>
      <c r="N851" s="275"/>
      <c r="O851" s="303"/>
      <c r="P851" s="303"/>
      <c r="Q851" s="303"/>
      <c r="R851" s="303"/>
      <c r="S851" s="303"/>
      <c r="T851" s="418"/>
      <c r="U851" s="303"/>
      <c r="V851" s="64">
        <f t="shared" si="916"/>
        <v>744</v>
      </c>
      <c r="W851" s="65">
        <v>50</v>
      </c>
      <c r="X851" s="66"/>
      <c r="Y851" s="67">
        <f t="shared" si="812"/>
        <v>50</v>
      </c>
      <c r="Z851" s="64">
        <f t="shared" si="918"/>
        <v>50</v>
      </c>
      <c r="AA851" s="68">
        <f t="shared" si="814"/>
        <v>100</v>
      </c>
      <c r="AB851" s="186"/>
      <c r="AC851" s="186"/>
      <c r="AD851" s="186"/>
      <c r="AE851" s="186"/>
      <c r="AF851" s="50"/>
      <c r="AG851" s="50"/>
      <c r="AH851" s="50"/>
      <c r="AI851" s="50"/>
      <c r="AJ851" s="50"/>
      <c r="AK851" s="50"/>
      <c r="AL851" s="50"/>
      <c r="AM851" s="50"/>
      <c r="AN851" s="50"/>
      <c r="AO851" s="50"/>
      <c r="AP851" s="50"/>
      <c r="AQ851" s="50"/>
      <c r="AR851" s="50"/>
    </row>
    <row r="852" spans="1:44" s="51" customFormat="1" ht="30" customHeight="1" thickBot="1">
      <c r="A852" s="373">
        <v>57</v>
      </c>
      <c r="B852" s="102" t="s">
        <v>752</v>
      </c>
      <c r="C852" s="261" t="s">
        <v>753</v>
      </c>
      <c r="D852" s="65">
        <v>50</v>
      </c>
      <c r="E852" s="61" t="s">
        <v>53</v>
      </c>
      <c r="F852" s="105" t="s">
        <v>54</v>
      </c>
      <c r="G852" s="393"/>
      <c r="H852" s="393"/>
      <c r="I852" s="262"/>
      <c r="J852" s="262"/>
      <c r="K852" s="262"/>
      <c r="L852" s="303"/>
      <c r="M852" s="275"/>
      <c r="N852" s="275"/>
      <c r="O852" s="303"/>
      <c r="P852" s="303"/>
      <c r="Q852" s="303"/>
      <c r="R852" s="303"/>
      <c r="S852" s="303"/>
      <c r="T852" s="418"/>
      <c r="U852" s="303"/>
      <c r="V852" s="64">
        <f t="shared" si="916"/>
        <v>744</v>
      </c>
      <c r="W852" s="65">
        <v>50</v>
      </c>
      <c r="X852" s="66"/>
      <c r="Y852" s="67">
        <f t="shared" si="812"/>
        <v>50</v>
      </c>
      <c r="Z852" s="64">
        <f t="shared" si="918"/>
        <v>50</v>
      </c>
      <c r="AA852" s="68">
        <f t="shared" si="814"/>
        <v>100</v>
      </c>
      <c r="AB852" s="186"/>
      <c r="AC852" s="186"/>
      <c r="AD852" s="186"/>
      <c r="AE852" s="186"/>
      <c r="AF852" s="50"/>
      <c r="AG852" s="50"/>
      <c r="AH852" s="50"/>
      <c r="AI852" s="50"/>
      <c r="AJ852" s="50"/>
      <c r="AK852" s="50"/>
      <c r="AL852" s="50"/>
      <c r="AM852" s="50"/>
      <c r="AN852" s="50"/>
      <c r="AO852" s="50"/>
      <c r="AP852" s="50"/>
      <c r="AQ852" s="50"/>
      <c r="AR852" s="50"/>
    </row>
    <row r="853" spans="1:44" s="51" customFormat="1" ht="30" customHeight="1" thickBot="1">
      <c r="A853" s="373">
        <v>58</v>
      </c>
      <c r="B853" s="102" t="s">
        <v>754</v>
      </c>
      <c r="C853" s="261" t="s">
        <v>755</v>
      </c>
      <c r="D853" s="65">
        <v>50</v>
      </c>
      <c r="E853" s="70" t="s">
        <v>53</v>
      </c>
      <c r="F853" s="105" t="s">
        <v>54</v>
      </c>
      <c r="G853" s="393"/>
      <c r="H853" s="393"/>
      <c r="I853" s="262"/>
      <c r="J853" s="262"/>
      <c r="K853" s="262"/>
      <c r="L853" s="303"/>
      <c r="M853" s="275"/>
      <c r="N853" s="275"/>
      <c r="O853" s="303"/>
      <c r="P853" s="303"/>
      <c r="Q853" s="303"/>
      <c r="R853" s="303"/>
      <c r="S853" s="303"/>
      <c r="T853" s="418"/>
      <c r="U853" s="303"/>
      <c r="V853" s="64">
        <f t="shared" si="916"/>
        <v>744</v>
      </c>
      <c r="W853" s="65">
        <v>50</v>
      </c>
      <c r="X853" s="66"/>
      <c r="Y853" s="67">
        <f t="shared" si="812"/>
        <v>50</v>
      </c>
      <c r="Z853" s="64">
        <f t="shared" si="918"/>
        <v>50</v>
      </c>
      <c r="AA853" s="68">
        <f t="shared" si="814"/>
        <v>100</v>
      </c>
      <c r="AB853" s="186"/>
      <c r="AC853" s="186"/>
      <c r="AD853" s="186"/>
      <c r="AE853" s="186"/>
      <c r="AF853" s="50"/>
      <c r="AG853" s="50"/>
      <c r="AH853" s="50"/>
      <c r="AI853" s="50"/>
      <c r="AJ853" s="50"/>
      <c r="AK853" s="50"/>
      <c r="AL853" s="50"/>
      <c r="AM853" s="50"/>
      <c r="AN853" s="50"/>
      <c r="AO853" s="50"/>
      <c r="AP853" s="50"/>
      <c r="AQ853" s="50"/>
      <c r="AR853" s="50"/>
    </row>
    <row r="854" spans="1:44" s="51" customFormat="1" ht="30" customHeight="1" thickBot="1">
      <c r="A854" s="373">
        <v>59</v>
      </c>
      <c r="B854" s="102" t="s">
        <v>756</v>
      </c>
      <c r="C854" s="261" t="s">
        <v>757</v>
      </c>
      <c r="D854" s="65">
        <v>330</v>
      </c>
      <c r="E854" s="61" t="s">
        <v>53</v>
      </c>
      <c r="F854" s="105" t="s">
        <v>54</v>
      </c>
      <c r="G854" s="393"/>
      <c r="H854" s="393"/>
      <c r="I854" s="262"/>
      <c r="J854" s="262"/>
      <c r="K854" s="262"/>
      <c r="L854" s="303"/>
      <c r="M854" s="275"/>
      <c r="N854" s="275"/>
      <c r="O854" s="303"/>
      <c r="P854" s="303"/>
      <c r="Q854" s="303"/>
      <c r="R854" s="303"/>
      <c r="S854" s="303"/>
      <c r="T854" s="418"/>
      <c r="U854" s="303"/>
      <c r="V854" s="64">
        <f t="shared" si="916"/>
        <v>744</v>
      </c>
      <c r="W854" s="65">
        <v>330</v>
      </c>
      <c r="X854" s="66"/>
      <c r="Y854" s="67">
        <f t="shared" si="812"/>
        <v>330</v>
      </c>
      <c r="Z854" s="64">
        <f t="shared" si="918"/>
        <v>330</v>
      </c>
      <c r="AA854" s="68">
        <f t="shared" si="814"/>
        <v>100</v>
      </c>
      <c r="AB854" s="186"/>
      <c r="AC854" s="186"/>
      <c r="AD854" s="186"/>
      <c r="AE854" s="186"/>
      <c r="AF854" s="50"/>
      <c r="AG854" s="50"/>
      <c r="AH854" s="50"/>
      <c r="AI854" s="50"/>
      <c r="AJ854" s="50"/>
      <c r="AK854" s="50"/>
      <c r="AL854" s="50"/>
      <c r="AM854" s="50"/>
      <c r="AN854" s="50"/>
      <c r="AO854" s="50"/>
      <c r="AP854" s="50"/>
      <c r="AQ854" s="50"/>
      <c r="AR854" s="50"/>
    </row>
    <row r="855" spans="1:44" s="51" customFormat="1" ht="30" customHeight="1" thickBot="1">
      <c r="A855" s="373">
        <v>60</v>
      </c>
      <c r="B855" s="102" t="s">
        <v>758</v>
      </c>
      <c r="C855" s="261" t="s">
        <v>759</v>
      </c>
      <c r="D855" s="65">
        <v>50</v>
      </c>
      <c r="E855" s="70" t="s">
        <v>53</v>
      </c>
      <c r="F855" s="105" t="s">
        <v>54</v>
      </c>
      <c r="G855" s="393"/>
      <c r="H855" s="393"/>
      <c r="I855" s="262"/>
      <c r="J855" s="262"/>
      <c r="K855" s="262"/>
      <c r="L855" s="303"/>
      <c r="M855" s="275"/>
      <c r="N855" s="275"/>
      <c r="O855" s="303"/>
      <c r="P855" s="303"/>
      <c r="Q855" s="303"/>
      <c r="R855" s="303"/>
      <c r="S855" s="303"/>
      <c r="T855" s="418"/>
      <c r="U855" s="303"/>
      <c r="V855" s="64">
        <f t="shared" si="916"/>
        <v>744</v>
      </c>
      <c r="W855" s="65">
        <v>50</v>
      </c>
      <c r="X855" s="66"/>
      <c r="Y855" s="67">
        <f t="shared" si="812"/>
        <v>50</v>
      </c>
      <c r="Z855" s="64">
        <f t="shared" si="918"/>
        <v>50</v>
      </c>
      <c r="AA855" s="68">
        <f t="shared" si="814"/>
        <v>100</v>
      </c>
      <c r="AB855" s="186"/>
      <c r="AC855" s="186"/>
      <c r="AD855" s="186"/>
      <c r="AE855" s="186"/>
      <c r="AF855" s="50"/>
      <c r="AG855" s="50"/>
      <c r="AH855" s="50"/>
      <c r="AI855" s="50"/>
      <c r="AJ855" s="50"/>
      <c r="AK855" s="50"/>
      <c r="AL855" s="50"/>
      <c r="AM855" s="50"/>
      <c r="AN855" s="50"/>
      <c r="AO855" s="50"/>
      <c r="AP855" s="50"/>
      <c r="AQ855" s="50"/>
      <c r="AR855" s="50"/>
    </row>
    <row r="856" spans="1:44" s="51" customFormat="1" ht="30" customHeight="1" thickBot="1">
      <c r="A856" s="373">
        <v>61</v>
      </c>
      <c r="B856" s="102" t="s">
        <v>760</v>
      </c>
      <c r="C856" s="261" t="s">
        <v>761</v>
      </c>
      <c r="D856" s="65">
        <v>50</v>
      </c>
      <c r="E856" s="61" t="s">
        <v>53</v>
      </c>
      <c r="F856" s="105" t="s">
        <v>54</v>
      </c>
      <c r="G856" s="393"/>
      <c r="H856" s="393"/>
      <c r="I856" s="262"/>
      <c r="J856" s="262"/>
      <c r="K856" s="262"/>
      <c r="L856" s="303"/>
      <c r="M856" s="275"/>
      <c r="N856" s="275"/>
      <c r="O856" s="303"/>
      <c r="P856" s="303"/>
      <c r="Q856" s="303"/>
      <c r="R856" s="303"/>
      <c r="S856" s="303"/>
      <c r="T856" s="418"/>
      <c r="U856" s="303"/>
      <c r="V856" s="64">
        <f t="shared" si="916"/>
        <v>744</v>
      </c>
      <c r="W856" s="65">
        <v>50</v>
      </c>
      <c r="X856" s="66"/>
      <c r="Y856" s="67">
        <f t="shared" si="812"/>
        <v>50</v>
      </c>
      <c r="Z856" s="64">
        <f t="shared" si="918"/>
        <v>50</v>
      </c>
      <c r="AA856" s="68">
        <f t="shared" si="814"/>
        <v>100</v>
      </c>
      <c r="AB856" s="186"/>
      <c r="AC856" s="186"/>
      <c r="AD856" s="186"/>
      <c r="AE856" s="186"/>
      <c r="AF856" s="50"/>
      <c r="AG856" s="50"/>
      <c r="AH856" s="50"/>
      <c r="AI856" s="50"/>
      <c r="AJ856" s="50"/>
      <c r="AK856" s="50"/>
      <c r="AL856" s="50"/>
      <c r="AM856" s="50"/>
      <c r="AN856" s="50"/>
      <c r="AO856" s="50"/>
      <c r="AP856" s="50"/>
      <c r="AQ856" s="50"/>
      <c r="AR856" s="50"/>
    </row>
    <row r="857" spans="1:44" s="51" customFormat="1" ht="30" customHeight="1" thickBot="1">
      <c r="A857" s="373">
        <v>62</v>
      </c>
      <c r="B857" s="102" t="s">
        <v>762</v>
      </c>
      <c r="C857" s="261" t="s">
        <v>763</v>
      </c>
      <c r="D857" s="65">
        <v>63</v>
      </c>
      <c r="E857" s="70" t="s">
        <v>53</v>
      </c>
      <c r="F857" s="105" t="s">
        <v>54</v>
      </c>
      <c r="G857" s="393"/>
      <c r="H857" s="393"/>
      <c r="I857" s="262"/>
      <c r="J857" s="262"/>
      <c r="K857" s="262"/>
      <c r="L857" s="303"/>
      <c r="M857" s="275"/>
      <c r="N857" s="275"/>
      <c r="O857" s="303"/>
      <c r="P857" s="303"/>
      <c r="Q857" s="303"/>
      <c r="R857" s="303"/>
      <c r="S857" s="303"/>
      <c r="T857" s="418"/>
      <c r="U857" s="303"/>
      <c r="V857" s="64">
        <f t="shared" si="916"/>
        <v>744</v>
      </c>
      <c r="W857" s="65">
        <v>63</v>
      </c>
      <c r="X857" s="66"/>
      <c r="Y857" s="67">
        <f t="shared" si="812"/>
        <v>63</v>
      </c>
      <c r="Z857" s="64">
        <f t="shared" si="918"/>
        <v>63</v>
      </c>
      <c r="AA857" s="68">
        <f t="shared" si="814"/>
        <v>100</v>
      </c>
      <c r="AB857" s="186"/>
      <c r="AC857" s="186"/>
      <c r="AD857" s="186"/>
      <c r="AE857" s="186"/>
      <c r="AF857" s="50"/>
      <c r="AG857" s="50"/>
      <c r="AH857" s="50"/>
      <c r="AI857" s="50"/>
      <c r="AJ857" s="50"/>
      <c r="AK857" s="50"/>
      <c r="AL857" s="50"/>
      <c r="AM857" s="50"/>
      <c r="AN857" s="50"/>
      <c r="AO857" s="50"/>
      <c r="AP857" s="50"/>
      <c r="AQ857" s="50"/>
      <c r="AR857" s="50"/>
    </row>
    <row r="858" spans="1:44" s="51" customFormat="1" ht="30" customHeight="1" thickBot="1">
      <c r="A858" s="373">
        <v>63</v>
      </c>
      <c r="B858" s="102" t="s">
        <v>764</v>
      </c>
      <c r="C858" s="261" t="s">
        <v>765</v>
      </c>
      <c r="D858" s="65">
        <v>63</v>
      </c>
      <c r="E858" s="61" t="s">
        <v>53</v>
      </c>
      <c r="F858" s="105" t="s">
        <v>54</v>
      </c>
      <c r="G858" s="393"/>
      <c r="H858" s="393"/>
      <c r="I858" s="262"/>
      <c r="J858" s="262"/>
      <c r="K858" s="262"/>
      <c r="L858" s="303"/>
      <c r="M858" s="275"/>
      <c r="N858" s="275"/>
      <c r="O858" s="303"/>
      <c r="P858" s="303"/>
      <c r="Q858" s="303"/>
      <c r="R858" s="303"/>
      <c r="S858" s="303"/>
      <c r="T858" s="418"/>
      <c r="U858" s="303"/>
      <c r="V858" s="64">
        <f t="shared" si="916"/>
        <v>744</v>
      </c>
      <c r="W858" s="65">
        <v>63</v>
      </c>
      <c r="X858" s="66"/>
      <c r="Y858" s="67">
        <f t="shared" si="812"/>
        <v>63</v>
      </c>
      <c r="Z858" s="64">
        <f t="shared" si="918"/>
        <v>63</v>
      </c>
      <c r="AA858" s="68">
        <f t="shared" si="814"/>
        <v>100</v>
      </c>
      <c r="AB858" s="186"/>
      <c r="AC858" s="186"/>
      <c r="AD858" s="186"/>
      <c r="AE858" s="186"/>
      <c r="AF858" s="50"/>
      <c r="AG858" s="50"/>
      <c r="AH858" s="50"/>
      <c r="AI858" s="50"/>
      <c r="AJ858" s="50"/>
      <c r="AK858" s="50"/>
      <c r="AL858" s="50"/>
      <c r="AM858" s="50"/>
      <c r="AN858" s="50"/>
      <c r="AO858" s="50"/>
      <c r="AP858" s="50"/>
      <c r="AQ858" s="50"/>
      <c r="AR858" s="50"/>
    </row>
    <row r="859" spans="1:44" s="51" customFormat="1" ht="30" customHeight="1" thickBot="1">
      <c r="A859" s="373">
        <v>64</v>
      </c>
      <c r="B859" s="102" t="s">
        <v>999</v>
      </c>
      <c r="C859" s="261" t="s">
        <v>1001</v>
      </c>
      <c r="D859" s="65">
        <v>80</v>
      </c>
      <c r="E859" s="70" t="s">
        <v>53</v>
      </c>
      <c r="F859" s="105" t="s">
        <v>54</v>
      </c>
      <c r="G859" s="393"/>
      <c r="H859" s="393"/>
      <c r="I859" s="262"/>
      <c r="J859" s="262"/>
      <c r="K859" s="262"/>
      <c r="L859" s="303"/>
      <c r="M859" s="275"/>
      <c r="N859" s="275"/>
      <c r="O859" s="303"/>
      <c r="P859" s="303"/>
      <c r="Q859" s="303"/>
      <c r="R859" s="303"/>
      <c r="S859" s="303"/>
      <c r="T859" s="418"/>
      <c r="U859" s="303"/>
      <c r="V859" s="64">
        <f t="shared" ref="V859:V860" si="923">$AB$15-((N859*24))</f>
        <v>744</v>
      </c>
      <c r="W859" s="65">
        <v>80</v>
      </c>
      <c r="X859" s="66"/>
      <c r="Y859" s="67">
        <f t="shared" ref="Y859:Y860" si="924">W859</f>
        <v>80</v>
      </c>
      <c r="Z859" s="64">
        <f t="shared" ref="Z859:Z860" si="925">(Y859*(V859-L859*24))/V859</f>
        <v>80</v>
      </c>
      <c r="AA859" s="68">
        <f t="shared" ref="AA859:AA860" si="926">(Z859/Y859)*100</f>
        <v>100</v>
      </c>
      <c r="AB859" s="186"/>
      <c r="AC859" s="186"/>
      <c r="AD859" s="186"/>
      <c r="AE859" s="186"/>
      <c r="AF859" s="50"/>
      <c r="AG859" s="50"/>
      <c r="AH859" s="50"/>
      <c r="AI859" s="50"/>
      <c r="AJ859" s="50"/>
      <c r="AK859" s="50"/>
      <c r="AL859" s="50"/>
      <c r="AM859" s="50"/>
      <c r="AN859" s="50"/>
      <c r="AO859" s="50"/>
      <c r="AP859" s="50"/>
      <c r="AQ859" s="50"/>
      <c r="AR859" s="50"/>
    </row>
    <row r="860" spans="1:44" s="51" customFormat="1" ht="30" customHeight="1" thickBot="1">
      <c r="A860" s="373">
        <v>65</v>
      </c>
      <c r="B860" s="102" t="s">
        <v>1000</v>
      </c>
      <c r="C860" s="261" t="s">
        <v>1002</v>
      </c>
      <c r="D860" s="65">
        <v>80</v>
      </c>
      <c r="E860" s="61" t="s">
        <v>53</v>
      </c>
      <c r="F860" s="105" t="s">
        <v>54</v>
      </c>
      <c r="G860" s="393"/>
      <c r="H860" s="393"/>
      <c r="I860" s="262"/>
      <c r="J860" s="262"/>
      <c r="K860" s="262"/>
      <c r="L860" s="303"/>
      <c r="M860" s="275"/>
      <c r="N860" s="275"/>
      <c r="O860" s="303"/>
      <c r="P860" s="303"/>
      <c r="Q860" s="303"/>
      <c r="R860" s="303"/>
      <c r="S860" s="303"/>
      <c r="T860" s="418"/>
      <c r="U860" s="303"/>
      <c r="V860" s="64">
        <f t="shared" si="923"/>
        <v>744</v>
      </c>
      <c r="W860" s="65">
        <v>80</v>
      </c>
      <c r="X860" s="66"/>
      <c r="Y860" s="67">
        <f t="shared" si="924"/>
        <v>80</v>
      </c>
      <c r="Z860" s="64">
        <f t="shared" si="925"/>
        <v>80</v>
      </c>
      <c r="AA860" s="68">
        <f t="shared" si="926"/>
        <v>100</v>
      </c>
      <c r="AB860" s="186"/>
      <c r="AC860" s="186"/>
      <c r="AD860" s="186"/>
      <c r="AE860" s="186"/>
      <c r="AF860" s="50"/>
      <c r="AG860" s="50"/>
      <c r="AH860" s="50"/>
      <c r="AI860" s="50"/>
      <c r="AJ860" s="50"/>
      <c r="AK860" s="50"/>
      <c r="AL860" s="50"/>
      <c r="AM860" s="50"/>
      <c r="AN860" s="50"/>
      <c r="AO860" s="50"/>
      <c r="AP860" s="50"/>
      <c r="AQ860" s="50"/>
      <c r="AR860" s="50"/>
    </row>
    <row r="861" spans="1:44" s="51" customFormat="1" ht="30" customHeight="1" thickBot="1">
      <c r="A861" s="373">
        <v>66</v>
      </c>
      <c r="B861" s="102" t="s">
        <v>766</v>
      </c>
      <c r="C861" s="261" t="s">
        <v>767</v>
      </c>
      <c r="D861" s="65">
        <v>240</v>
      </c>
      <c r="E861" s="70" t="s">
        <v>53</v>
      </c>
      <c r="F861" s="105" t="s">
        <v>54</v>
      </c>
      <c r="G861" s="393"/>
      <c r="H861" s="393"/>
      <c r="I861" s="262"/>
      <c r="J861" s="262"/>
      <c r="K861" s="262"/>
      <c r="L861" s="303"/>
      <c r="M861" s="275"/>
      <c r="N861" s="275"/>
      <c r="O861" s="303"/>
      <c r="P861" s="303"/>
      <c r="Q861" s="303"/>
      <c r="R861" s="303"/>
      <c r="S861" s="303"/>
      <c r="T861" s="418"/>
      <c r="U861" s="303"/>
      <c r="V861" s="64">
        <f t="shared" si="916"/>
        <v>744</v>
      </c>
      <c r="W861" s="65">
        <v>240</v>
      </c>
      <c r="X861" s="66"/>
      <c r="Y861" s="67">
        <f t="shared" si="812"/>
        <v>240</v>
      </c>
      <c r="Z861" s="64">
        <f t="shared" si="918"/>
        <v>240</v>
      </c>
      <c r="AA861" s="68">
        <f t="shared" si="814"/>
        <v>100</v>
      </c>
      <c r="AB861" s="186"/>
      <c r="AC861" s="186"/>
      <c r="AD861" s="186"/>
      <c r="AE861" s="186"/>
      <c r="AF861" s="50"/>
      <c r="AG861" s="50"/>
      <c r="AH861" s="50"/>
      <c r="AI861" s="50"/>
      <c r="AJ861" s="50"/>
      <c r="AK861" s="50"/>
      <c r="AL861" s="50"/>
      <c r="AM861" s="50"/>
      <c r="AN861" s="50"/>
      <c r="AO861" s="50"/>
      <c r="AP861" s="50"/>
      <c r="AQ861" s="50"/>
      <c r="AR861" s="50"/>
    </row>
    <row r="862" spans="1:44" s="51" customFormat="1" ht="30" customHeight="1" thickBot="1">
      <c r="A862" s="373">
        <v>67</v>
      </c>
      <c r="B862" s="102" t="s">
        <v>768</v>
      </c>
      <c r="C862" s="261" t="s">
        <v>769</v>
      </c>
      <c r="D862" s="65">
        <v>63</v>
      </c>
      <c r="E862" s="61" t="s">
        <v>53</v>
      </c>
      <c r="F862" s="105" t="s">
        <v>54</v>
      </c>
      <c r="G862" s="393"/>
      <c r="H862" s="393"/>
      <c r="I862" s="262"/>
      <c r="J862" s="262"/>
      <c r="K862" s="262"/>
      <c r="L862" s="303"/>
      <c r="M862" s="275"/>
      <c r="N862" s="275"/>
      <c r="O862" s="303"/>
      <c r="P862" s="303"/>
      <c r="Q862" s="303"/>
      <c r="R862" s="303"/>
      <c r="S862" s="303"/>
      <c r="T862" s="418"/>
      <c r="U862" s="303"/>
      <c r="V862" s="64">
        <f t="shared" si="916"/>
        <v>744</v>
      </c>
      <c r="W862" s="65">
        <v>63</v>
      </c>
      <c r="X862" s="66"/>
      <c r="Y862" s="67">
        <f t="shared" si="812"/>
        <v>63</v>
      </c>
      <c r="Z862" s="64">
        <f t="shared" si="918"/>
        <v>63</v>
      </c>
      <c r="AA862" s="68">
        <f t="shared" si="814"/>
        <v>100</v>
      </c>
      <c r="AB862" s="186"/>
      <c r="AC862" s="186"/>
      <c r="AD862" s="186"/>
      <c r="AE862" s="186"/>
      <c r="AF862" s="50"/>
      <c r="AG862" s="50"/>
      <c r="AH862" s="50"/>
      <c r="AI862" s="50"/>
      <c r="AJ862" s="50"/>
      <c r="AK862" s="50"/>
      <c r="AL862" s="50"/>
      <c r="AM862" s="50"/>
      <c r="AN862" s="50"/>
      <c r="AO862" s="50"/>
      <c r="AP862" s="50"/>
      <c r="AQ862" s="50"/>
      <c r="AR862" s="50"/>
    </row>
    <row r="863" spans="1:44" s="51" customFormat="1" ht="30" customHeight="1" thickBot="1">
      <c r="A863" s="373">
        <v>68</v>
      </c>
      <c r="B863" s="102" t="s">
        <v>770</v>
      </c>
      <c r="C863" s="261" t="s">
        <v>771</v>
      </c>
      <c r="D863" s="65">
        <v>63</v>
      </c>
      <c r="E863" s="70" t="s">
        <v>53</v>
      </c>
      <c r="F863" s="105" t="s">
        <v>54</v>
      </c>
      <c r="G863" s="393"/>
      <c r="H863" s="393"/>
      <c r="I863" s="262"/>
      <c r="J863" s="262"/>
      <c r="K863" s="262"/>
      <c r="L863" s="303"/>
      <c r="M863" s="275"/>
      <c r="N863" s="275"/>
      <c r="O863" s="303"/>
      <c r="P863" s="303"/>
      <c r="Q863" s="303"/>
      <c r="R863" s="303"/>
      <c r="S863" s="303"/>
      <c r="T863" s="418"/>
      <c r="U863" s="303"/>
      <c r="V863" s="64">
        <f t="shared" si="916"/>
        <v>744</v>
      </c>
      <c r="W863" s="65">
        <v>63</v>
      </c>
      <c r="X863" s="66"/>
      <c r="Y863" s="67">
        <f t="shared" si="812"/>
        <v>63</v>
      </c>
      <c r="Z863" s="64">
        <f t="shared" si="918"/>
        <v>63</v>
      </c>
      <c r="AA863" s="68">
        <f t="shared" si="814"/>
        <v>100</v>
      </c>
      <c r="AB863" s="186"/>
      <c r="AC863" s="186"/>
      <c r="AD863" s="186"/>
      <c r="AE863" s="186"/>
      <c r="AF863" s="50"/>
      <c r="AG863" s="50"/>
      <c r="AH863" s="50"/>
      <c r="AI863" s="50"/>
      <c r="AJ863" s="50"/>
      <c r="AK863" s="50"/>
      <c r="AL863" s="50"/>
      <c r="AM863" s="50"/>
      <c r="AN863" s="50"/>
      <c r="AO863" s="50"/>
      <c r="AP863" s="50"/>
      <c r="AQ863" s="50"/>
      <c r="AR863" s="50"/>
    </row>
    <row r="864" spans="1:44" s="51" customFormat="1" ht="30" customHeight="1" thickBot="1">
      <c r="A864" s="373">
        <v>69</v>
      </c>
      <c r="B864" s="102" t="s">
        <v>772</v>
      </c>
      <c r="C864" s="261" t="s">
        <v>773</v>
      </c>
      <c r="D864" s="65">
        <v>240</v>
      </c>
      <c r="E864" s="61" t="s">
        <v>53</v>
      </c>
      <c r="F864" s="105" t="s">
        <v>54</v>
      </c>
      <c r="G864" s="393"/>
      <c r="H864" s="393"/>
      <c r="I864" s="262"/>
      <c r="J864" s="262"/>
      <c r="K864" s="262"/>
      <c r="L864" s="303"/>
      <c r="M864" s="275"/>
      <c r="N864" s="275"/>
      <c r="O864" s="303"/>
      <c r="P864" s="303"/>
      <c r="Q864" s="303"/>
      <c r="R864" s="303"/>
      <c r="S864" s="303"/>
      <c r="T864" s="418"/>
      <c r="U864" s="303"/>
      <c r="V864" s="64">
        <f t="shared" si="916"/>
        <v>744</v>
      </c>
      <c r="W864" s="65">
        <v>240</v>
      </c>
      <c r="X864" s="66"/>
      <c r="Y864" s="67">
        <f t="shared" si="812"/>
        <v>240</v>
      </c>
      <c r="Z864" s="64">
        <f t="shared" si="918"/>
        <v>240</v>
      </c>
      <c r="AA864" s="68">
        <f t="shared" si="814"/>
        <v>100</v>
      </c>
      <c r="AB864" s="186"/>
      <c r="AC864" s="186"/>
      <c r="AD864" s="186"/>
      <c r="AE864" s="186"/>
      <c r="AF864" s="50"/>
      <c r="AG864" s="50"/>
      <c r="AH864" s="50"/>
      <c r="AI864" s="50"/>
      <c r="AJ864" s="50"/>
      <c r="AK864" s="50"/>
      <c r="AL864" s="50"/>
      <c r="AM864" s="50"/>
      <c r="AN864" s="50"/>
      <c r="AO864" s="50"/>
      <c r="AP864" s="50"/>
      <c r="AQ864" s="50"/>
      <c r="AR864" s="50"/>
    </row>
    <row r="865" spans="1:45" s="51" customFormat="1" ht="30" customHeight="1" thickBot="1">
      <c r="A865" s="373">
        <v>70</v>
      </c>
      <c r="B865" s="102" t="s">
        <v>1006</v>
      </c>
      <c r="C865" s="261" t="s">
        <v>1003</v>
      </c>
      <c r="D865" s="65">
        <v>240</v>
      </c>
      <c r="E865" s="61" t="s">
        <v>53</v>
      </c>
      <c r="F865" s="105" t="s">
        <v>54</v>
      </c>
      <c r="G865" s="393"/>
      <c r="H865" s="393"/>
      <c r="I865" s="262"/>
      <c r="J865" s="262"/>
      <c r="K865" s="262"/>
      <c r="L865" s="303"/>
      <c r="M865" s="275"/>
      <c r="N865" s="275"/>
      <c r="O865" s="303"/>
      <c r="P865" s="303"/>
      <c r="Q865" s="303"/>
      <c r="R865" s="303"/>
      <c r="S865" s="303"/>
      <c r="T865" s="418"/>
      <c r="U865" s="303"/>
      <c r="V865" s="64">
        <f t="shared" ref="V865" si="927">$AB$15-((N865*24))</f>
        <v>744</v>
      </c>
      <c r="W865" s="65">
        <v>240</v>
      </c>
      <c r="X865" s="66"/>
      <c r="Y865" s="67">
        <f t="shared" ref="Y865" si="928">W865</f>
        <v>240</v>
      </c>
      <c r="Z865" s="64">
        <f t="shared" ref="Z865" si="929">(Y865*(V865-L865*24))/V865</f>
        <v>240</v>
      </c>
      <c r="AA865" s="68">
        <f t="shared" ref="AA865" si="930">(Z865/Y865)*100</f>
        <v>100</v>
      </c>
      <c r="AB865" s="186"/>
      <c r="AC865" s="186"/>
      <c r="AD865" s="186"/>
      <c r="AE865" s="186"/>
      <c r="AF865" s="50"/>
      <c r="AG865" s="50"/>
      <c r="AH865" s="50"/>
      <c r="AI865" s="50"/>
      <c r="AJ865" s="50"/>
      <c r="AK865" s="50"/>
      <c r="AL865" s="50"/>
      <c r="AM865" s="50"/>
      <c r="AN865" s="50"/>
      <c r="AO865" s="50"/>
      <c r="AP865" s="50"/>
      <c r="AQ865" s="50"/>
      <c r="AR865" s="50"/>
    </row>
    <row r="866" spans="1:45" s="51" customFormat="1" ht="30" customHeight="1" thickBot="1">
      <c r="A866" s="373">
        <v>71</v>
      </c>
      <c r="B866" s="102" t="s">
        <v>774</v>
      </c>
      <c r="C866" s="261" t="s">
        <v>775</v>
      </c>
      <c r="D866" s="65">
        <v>50</v>
      </c>
      <c r="E866" s="70" t="s">
        <v>53</v>
      </c>
      <c r="F866" s="105" t="s">
        <v>54</v>
      </c>
      <c r="G866" s="427"/>
      <c r="H866" s="427"/>
      <c r="I866" s="514"/>
      <c r="J866" s="514"/>
      <c r="K866" s="514"/>
      <c r="L866" s="78">
        <f t="shared" ref="L866" si="931">IF(RIGHT(S866)="T",(+H866-G866),0)</f>
        <v>0</v>
      </c>
      <c r="M866" s="78">
        <f t="shared" ref="M866" si="932">IF(RIGHT(S866)="U",(+H866-G866),0)</f>
        <v>0</v>
      </c>
      <c r="N866" s="78">
        <f t="shared" ref="N866" si="933">IF(RIGHT(S866)="C",(+H866-G866),0)</f>
        <v>0</v>
      </c>
      <c r="O866" s="78">
        <f t="shared" ref="O866" si="934">IF(RIGHT(S866)="D",(+H866-G866),0)</f>
        <v>0</v>
      </c>
      <c r="P866" s="822"/>
      <c r="Q866" s="822"/>
      <c r="R866" s="822"/>
      <c r="S866" s="421"/>
      <c r="T866" s="817"/>
      <c r="U866" s="822"/>
      <c r="V866" s="148"/>
      <c r="W866" s="149"/>
      <c r="X866" s="750"/>
      <c r="Y866" s="150"/>
      <c r="Z866" s="148"/>
      <c r="AA866" s="251"/>
      <c r="AB866" s="186"/>
      <c r="AC866" s="186"/>
      <c r="AD866" s="186"/>
      <c r="AE866" s="186"/>
      <c r="AF866" s="50"/>
      <c r="AG866" s="50"/>
      <c r="AH866" s="50"/>
      <c r="AI866" s="50"/>
      <c r="AJ866" s="50"/>
      <c r="AK866" s="50"/>
      <c r="AL866" s="50"/>
      <c r="AM866" s="50"/>
      <c r="AN866" s="50"/>
      <c r="AO866" s="50"/>
      <c r="AP866" s="50"/>
      <c r="AQ866" s="50"/>
      <c r="AR866" s="50"/>
    </row>
    <row r="867" spans="1:45" s="51" customFormat="1" ht="30" customHeight="1" thickBot="1">
      <c r="A867" s="373"/>
      <c r="B867" s="102"/>
      <c r="C867" s="521" t="s">
        <v>58</v>
      </c>
      <c r="D867" s="267"/>
      <c r="E867" s="140"/>
      <c r="F867" s="62" t="s">
        <v>54</v>
      </c>
      <c r="G867" s="431"/>
      <c r="H867" s="431"/>
      <c r="I867" s="62" t="s">
        <v>54</v>
      </c>
      <c r="J867" s="62" t="s">
        <v>54</v>
      </c>
      <c r="K867" s="62" t="s">
        <v>54</v>
      </c>
      <c r="L867" s="63">
        <f>SUM(L863:L866)</f>
        <v>0</v>
      </c>
      <c r="M867" s="63">
        <f t="shared" ref="M867:O867" si="935">SUM(M863:M866)</f>
        <v>0</v>
      </c>
      <c r="N867" s="63">
        <f t="shared" si="935"/>
        <v>0</v>
      </c>
      <c r="O867" s="63">
        <f t="shared" si="935"/>
        <v>0</v>
      </c>
      <c r="P867" s="62" t="s">
        <v>54</v>
      </c>
      <c r="Q867" s="62" t="s">
        <v>54</v>
      </c>
      <c r="R867" s="62" t="s">
        <v>54</v>
      </c>
      <c r="S867" s="522"/>
      <c r="T867" s="523"/>
      <c r="U867" s="303"/>
      <c r="V867" s="64">
        <f t="shared" ref="V867" si="936">$AB$15-((N867*24))</f>
        <v>744</v>
      </c>
      <c r="W867" s="65">
        <v>50</v>
      </c>
      <c r="X867" s="66"/>
      <c r="Y867" s="67">
        <f t="shared" ref="Y867" si="937">W867</f>
        <v>50</v>
      </c>
      <c r="Z867" s="64">
        <f t="shared" ref="Z867" si="938">(Y867*(V867-L867*24))/V867</f>
        <v>50</v>
      </c>
      <c r="AA867" s="68">
        <f t="shared" ref="AA867" si="939">(Z867/Y867)*100</f>
        <v>100</v>
      </c>
      <c r="AB867" s="186"/>
      <c r="AC867" s="186"/>
      <c r="AD867" s="186"/>
      <c r="AE867" s="186"/>
      <c r="AF867" s="50"/>
      <c r="AG867" s="50"/>
      <c r="AH867" s="50"/>
      <c r="AI867" s="50"/>
      <c r="AJ867" s="50"/>
      <c r="AK867" s="50"/>
      <c r="AL867" s="50"/>
      <c r="AM867" s="50"/>
      <c r="AN867" s="50"/>
      <c r="AO867" s="50"/>
      <c r="AP867" s="50"/>
      <c r="AQ867" s="50"/>
      <c r="AR867" s="50"/>
    </row>
    <row r="868" spans="1:45" s="51" customFormat="1" ht="30" customHeight="1" thickBot="1">
      <c r="A868" s="373">
        <v>72</v>
      </c>
      <c r="B868" s="102" t="s">
        <v>776</v>
      </c>
      <c r="C868" s="261" t="s">
        <v>777</v>
      </c>
      <c r="D868" s="65">
        <v>50</v>
      </c>
      <c r="E868" s="61" t="s">
        <v>53</v>
      </c>
      <c r="F868" s="105" t="s">
        <v>54</v>
      </c>
      <c r="G868" s="393"/>
      <c r="H868" s="393"/>
      <c r="I868" s="262"/>
      <c r="J868" s="262"/>
      <c r="K868" s="262"/>
      <c r="L868" s="303"/>
      <c r="M868" s="275"/>
      <c r="N868" s="275"/>
      <c r="O868" s="303"/>
      <c r="P868" s="303"/>
      <c r="Q868" s="303"/>
      <c r="R868" s="303"/>
      <c r="S868" s="303"/>
      <c r="T868" s="418"/>
      <c r="U868" s="303"/>
      <c r="V868" s="64">
        <f t="shared" si="916"/>
        <v>744</v>
      </c>
      <c r="W868" s="65">
        <v>50</v>
      </c>
      <c r="X868" s="66"/>
      <c r="Y868" s="67">
        <f>W868</f>
        <v>50</v>
      </c>
      <c r="Z868" s="64">
        <f t="shared" si="918"/>
        <v>50</v>
      </c>
      <c r="AA868" s="68">
        <f>(Z868/Y868)*100</f>
        <v>100</v>
      </c>
      <c r="AB868" s="186"/>
      <c r="AC868" s="186"/>
      <c r="AD868" s="186"/>
      <c r="AE868" s="186"/>
      <c r="AF868" s="50"/>
      <c r="AG868" s="50"/>
      <c r="AH868" s="50"/>
      <c r="AI868" s="50"/>
      <c r="AJ868" s="50"/>
      <c r="AK868" s="50"/>
      <c r="AL868" s="50"/>
      <c r="AM868" s="50"/>
      <c r="AN868" s="50"/>
      <c r="AO868" s="50"/>
      <c r="AP868" s="50"/>
      <c r="AQ868" s="50"/>
      <c r="AR868" s="50"/>
    </row>
    <row r="869" spans="1:45" s="51" customFormat="1" ht="30" customHeight="1" thickBot="1">
      <c r="A869" s="373">
        <v>73</v>
      </c>
      <c r="B869" s="102" t="s">
        <v>778</v>
      </c>
      <c r="C869" s="261" t="s">
        <v>779</v>
      </c>
      <c r="D869" s="65">
        <v>240</v>
      </c>
      <c r="E869" s="70" t="s">
        <v>53</v>
      </c>
      <c r="F869" s="105" t="s">
        <v>54</v>
      </c>
      <c r="G869" s="393"/>
      <c r="H869" s="393"/>
      <c r="I869" s="262"/>
      <c r="J869" s="262"/>
      <c r="K869" s="262"/>
      <c r="L869" s="303"/>
      <c r="M869" s="275"/>
      <c r="N869" s="275"/>
      <c r="O869" s="303"/>
      <c r="P869" s="303"/>
      <c r="Q869" s="303"/>
      <c r="R869" s="303"/>
      <c r="S869" s="303"/>
      <c r="T869" s="418"/>
      <c r="U869" s="303"/>
      <c r="V869" s="64">
        <f t="shared" si="916"/>
        <v>744</v>
      </c>
      <c r="W869" s="65">
        <v>240</v>
      </c>
      <c r="X869" s="66"/>
      <c r="Y869" s="67">
        <f>W869</f>
        <v>240</v>
      </c>
      <c r="Z869" s="64">
        <f t="shared" si="918"/>
        <v>240</v>
      </c>
      <c r="AA869" s="68">
        <f>(Z869/Y869)*100</f>
        <v>100</v>
      </c>
      <c r="AB869" s="186"/>
      <c r="AC869" s="186"/>
      <c r="AD869" s="186"/>
      <c r="AE869" s="186"/>
      <c r="AF869" s="50"/>
      <c r="AG869" s="50"/>
      <c r="AH869" s="50"/>
      <c r="AI869" s="50"/>
      <c r="AJ869" s="50"/>
      <c r="AK869" s="50"/>
      <c r="AL869" s="50"/>
      <c r="AM869" s="50"/>
      <c r="AN869" s="50"/>
      <c r="AO869" s="50"/>
      <c r="AP869" s="50"/>
      <c r="AQ869" s="50"/>
      <c r="AR869" s="50"/>
    </row>
    <row r="870" spans="1:45" s="51" customFormat="1" ht="30" customHeight="1" thickBot="1">
      <c r="A870" s="373">
        <v>74</v>
      </c>
      <c r="B870" s="102" t="s">
        <v>780</v>
      </c>
      <c r="C870" s="381" t="s">
        <v>781</v>
      </c>
      <c r="D870" s="65">
        <v>50</v>
      </c>
      <c r="E870" s="61" t="s">
        <v>53</v>
      </c>
      <c r="F870" s="105" t="s">
        <v>54</v>
      </c>
      <c r="G870" s="394"/>
      <c r="H870" s="394"/>
      <c r="I870" s="382"/>
      <c r="J870" s="382"/>
      <c r="K870" s="382"/>
      <c r="L870" s="303"/>
      <c r="M870" s="275"/>
      <c r="N870" s="275"/>
      <c r="O870" s="303"/>
      <c r="P870" s="303"/>
      <c r="Q870" s="303"/>
      <c r="R870" s="303"/>
      <c r="S870" s="303"/>
      <c r="T870" s="418"/>
      <c r="U870" s="303"/>
      <c r="V870" s="64">
        <f t="shared" si="916"/>
        <v>744</v>
      </c>
      <c r="W870" s="65">
        <v>50</v>
      </c>
      <c r="X870" s="66"/>
      <c r="Y870" s="67">
        <f>W870</f>
        <v>50</v>
      </c>
      <c r="Z870" s="64">
        <f t="shared" si="918"/>
        <v>50</v>
      </c>
      <c r="AA870" s="68">
        <f>(Z870/Y870)*100</f>
        <v>100</v>
      </c>
      <c r="AB870" s="186"/>
      <c r="AC870" s="186"/>
      <c r="AD870" s="186"/>
      <c r="AE870" s="186"/>
      <c r="AF870" s="50"/>
      <c r="AG870" s="50"/>
      <c r="AH870" s="50"/>
      <c r="AI870" s="50"/>
      <c r="AJ870" s="50"/>
      <c r="AK870" s="50"/>
      <c r="AL870" s="50"/>
      <c r="AM870" s="50"/>
      <c r="AN870" s="50"/>
      <c r="AO870" s="50"/>
      <c r="AP870" s="50"/>
      <c r="AQ870" s="50"/>
      <c r="AR870" s="50"/>
    </row>
    <row r="871" spans="1:45" s="51" customFormat="1" ht="30" customHeight="1" thickBot="1">
      <c r="A871" s="733">
        <v>75</v>
      </c>
      <c r="B871" s="715" t="s">
        <v>782</v>
      </c>
      <c r="C871" s="818" t="s">
        <v>783</v>
      </c>
      <c r="D871" s="729">
        <v>50</v>
      </c>
      <c r="E871" s="719" t="s">
        <v>53</v>
      </c>
      <c r="F871" s="38" t="s">
        <v>54</v>
      </c>
      <c r="G871" s="819"/>
      <c r="H871" s="819"/>
      <c r="I871" s="820"/>
      <c r="J871" s="820"/>
      <c r="K871" s="820"/>
      <c r="L871" s="624"/>
      <c r="M871" s="328"/>
      <c r="N871" s="328"/>
      <c r="O871" s="624"/>
      <c r="P871" s="624"/>
      <c r="Q871" s="624"/>
      <c r="R871" s="624"/>
      <c r="S871" s="624"/>
      <c r="T871" s="821"/>
      <c r="U871" s="624"/>
      <c r="V871" s="109">
        <f t="shared" si="916"/>
        <v>744</v>
      </c>
      <c r="W871" s="729">
        <v>50</v>
      </c>
      <c r="X871" s="717"/>
      <c r="Y871" s="111">
        <f>W871</f>
        <v>50</v>
      </c>
      <c r="Z871" s="109">
        <f t="shared" si="918"/>
        <v>50</v>
      </c>
      <c r="AA871" s="112">
        <f>(Z871/Y871)*100</f>
        <v>100</v>
      </c>
      <c r="AB871" s="186"/>
      <c r="AC871" s="186"/>
      <c r="AD871" s="186"/>
      <c r="AE871" s="186"/>
      <c r="AF871" s="50"/>
      <c r="AG871" s="50"/>
      <c r="AH871" s="50"/>
      <c r="AI871" s="50"/>
      <c r="AJ871" s="50"/>
      <c r="AK871" s="50"/>
      <c r="AL871" s="50"/>
      <c r="AM871" s="50"/>
      <c r="AN871" s="50"/>
      <c r="AO871" s="50"/>
      <c r="AP871" s="50"/>
      <c r="AQ871" s="50"/>
      <c r="AR871" s="50"/>
    </row>
    <row r="872" spans="1:45" s="51" customFormat="1" ht="30" customHeight="1" thickBot="1">
      <c r="A872" s="969">
        <v>76</v>
      </c>
      <c r="B872" s="968" t="s">
        <v>1005</v>
      </c>
      <c r="C872" s="967" t="s">
        <v>1004</v>
      </c>
      <c r="D872" s="65">
        <v>240</v>
      </c>
      <c r="E872" s="930" t="s">
        <v>53</v>
      </c>
      <c r="F872" s="105" t="s">
        <v>54</v>
      </c>
      <c r="G872" s="393"/>
      <c r="H872" s="393"/>
      <c r="I872" s="262"/>
      <c r="J872" s="262"/>
      <c r="K872" s="262"/>
      <c r="L872" s="303"/>
      <c r="M872" s="275"/>
      <c r="N872" s="275"/>
      <c r="O872" s="303"/>
      <c r="P872" s="303"/>
      <c r="Q872" s="303"/>
      <c r="R872" s="303"/>
      <c r="S872" s="303"/>
      <c r="T872" s="418"/>
      <c r="U872" s="303"/>
      <c r="V872" s="64">
        <f t="shared" ref="V872:V874" si="940">$AB$15-((N872*24))</f>
        <v>744</v>
      </c>
      <c r="W872" s="65">
        <v>240</v>
      </c>
      <c r="X872" s="66"/>
      <c r="Y872" s="67">
        <f t="shared" ref="Y872:Y874" si="941">W872</f>
        <v>240</v>
      </c>
      <c r="Z872" s="64">
        <f t="shared" ref="Z872:Z874" si="942">(Y872*(V872-L872*24))/V872</f>
        <v>240</v>
      </c>
      <c r="AA872" s="68">
        <f t="shared" ref="AA872:AA874" si="943">(Z872/Y872)*100</f>
        <v>100</v>
      </c>
      <c r="AB872" s="186"/>
      <c r="AC872" s="186"/>
      <c r="AD872" s="186"/>
      <c r="AE872" s="186"/>
      <c r="AF872" s="50"/>
      <c r="AG872" s="50"/>
      <c r="AH872" s="50"/>
      <c r="AI872" s="50"/>
      <c r="AJ872" s="50"/>
      <c r="AK872" s="50"/>
      <c r="AL872" s="50"/>
      <c r="AM872" s="50"/>
      <c r="AN872" s="50"/>
      <c r="AO872" s="50"/>
      <c r="AP872" s="50"/>
      <c r="AQ872" s="50"/>
      <c r="AR872" s="50"/>
    </row>
    <row r="873" spans="1:45" s="51" customFormat="1" ht="30" customHeight="1" thickBot="1">
      <c r="A873" s="969">
        <v>77</v>
      </c>
      <c r="B873" s="102" t="s">
        <v>1008</v>
      </c>
      <c r="C873" s="261" t="s">
        <v>1007</v>
      </c>
      <c r="D873" s="65">
        <v>240</v>
      </c>
      <c r="E873" s="930" t="s">
        <v>53</v>
      </c>
      <c r="F873" s="105" t="s">
        <v>54</v>
      </c>
      <c r="G873" s="393"/>
      <c r="H873" s="393"/>
      <c r="I873" s="262"/>
      <c r="J873" s="262"/>
      <c r="K873" s="262"/>
      <c r="L873" s="303"/>
      <c r="M873" s="275"/>
      <c r="N873" s="275"/>
      <c r="O873" s="303"/>
      <c r="P873" s="303"/>
      <c r="Q873" s="303"/>
      <c r="R873" s="303"/>
      <c r="S873" s="303"/>
      <c r="T873" s="418"/>
      <c r="U873" s="303"/>
      <c r="V873" s="64">
        <f t="shared" si="940"/>
        <v>744</v>
      </c>
      <c r="W873" s="65">
        <v>240</v>
      </c>
      <c r="X873" s="66"/>
      <c r="Y873" s="67">
        <f t="shared" si="941"/>
        <v>240</v>
      </c>
      <c r="Z873" s="64">
        <f t="shared" si="942"/>
        <v>240</v>
      </c>
      <c r="AA873" s="68">
        <f t="shared" si="943"/>
        <v>100</v>
      </c>
      <c r="AB873" s="186"/>
      <c r="AC873" s="186"/>
      <c r="AD873" s="186"/>
      <c r="AE873" s="186"/>
      <c r="AF873" s="50"/>
      <c r="AG873" s="50"/>
      <c r="AH873" s="50"/>
      <c r="AI873" s="50"/>
      <c r="AJ873" s="50"/>
      <c r="AK873" s="50"/>
      <c r="AL873" s="50"/>
      <c r="AM873" s="50"/>
      <c r="AN873" s="50"/>
      <c r="AO873" s="50"/>
      <c r="AP873" s="50"/>
      <c r="AQ873" s="50"/>
      <c r="AR873" s="50"/>
    </row>
    <row r="874" spans="1:45" s="51" customFormat="1" ht="30" customHeight="1" thickBot="1">
      <c r="A874" s="969">
        <v>78</v>
      </c>
      <c r="B874" s="102" t="s">
        <v>1009</v>
      </c>
      <c r="C874" s="261" t="s">
        <v>1010</v>
      </c>
      <c r="D874" s="65">
        <v>240</v>
      </c>
      <c r="E874" s="930" t="s">
        <v>53</v>
      </c>
      <c r="F874" s="105" t="s">
        <v>54</v>
      </c>
      <c r="G874" s="393"/>
      <c r="H874" s="393"/>
      <c r="I874" s="262"/>
      <c r="J874" s="262"/>
      <c r="K874" s="262"/>
      <c r="L874" s="303"/>
      <c r="M874" s="275"/>
      <c r="N874" s="275"/>
      <c r="O874" s="303"/>
      <c r="P874" s="303"/>
      <c r="Q874" s="303"/>
      <c r="R874" s="303"/>
      <c r="S874" s="303"/>
      <c r="T874" s="418"/>
      <c r="U874" s="303"/>
      <c r="V874" s="64">
        <f t="shared" si="940"/>
        <v>744</v>
      </c>
      <c r="W874" s="65">
        <v>240</v>
      </c>
      <c r="X874" s="66"/>
      <c r="Y874" s="67">
        <f t="shared" si="941"/>
        <v>240</v>
      </c>
      <c r="Z874" s="64">
        <f t="shared" si="942"/>
        <v>240</v>
      </c>
      <c r="AA874" s="68">
        <f t="shared" si="943"/>
        <v>100</v>
      </c>
      <c r="AB874" s="186"/>
      <c r="AC874" s="186"/>
      <c r="AD874" s="186"/>
      <c r="AE874" s="186"/>
      <c r="AF874" s="50"/>
      <c r="AG874" s="50"/>
      <c r="AH874" s="50"/>
      <c r="AI874" s="50"/>
      <c r="AJ874" s="50"/>
      <c r="AK874" s="50"/>
      <c r="AL874" s="50"/>
      <c r="AM874" s="50"/>
      <c r="AN874" s="50"/>
      <c r="AO874" s="50"/>
      <c r="AP874" s="50"/>
      <c r="AQ874" s="50"/>
      <c r="AR874" s="50"/>
    </row>
    <row r="875" spans="1:45" s="51" customFormat="1" ht="30" customHeight="1">
      <c r="A875" s="383"/>
      <c r="B875" s="228"/>
      <c r="C875" s="362" t="s">
        <v>784</v>
      </c>
      <c r="D875" s="290"/>
      <c r="E875" s="290"/>
      <c r="F875" s="362"/>
      <c r="G875" s="290"/>
      <c r="H875" s="290"/>
      <c r="I875" s="362"/>
      <c r="J875" s="362"/>
      <c r="K875" s="362"/>
      <c r="L875" s="291">
        <f>SUM(L765:L871)</f>
        <v>0</v>
      </c>
      <c r="M875" s="291">
        <f>SUM(M765:M871)</f>
        <v>0</v>
      </c>
      <c r="N875" s="291">
        <f>SUM(N765:N874)</f>
        <v>0</v>
      </c>
      <c r="O875" s="291">
        <f>SUM(O765:O874)</f>
        <v>152.41250000002037</v>
      </c>
      <c r="P875" s="291"/>
      <c r="Q875" s="291"/>
      <c r="R875" s="291"/>
      <c r="S875" s="291"/>
      <c r="T875" s="408"/>
      <c r="U875" s="291"/>
      <c r="V875" s="231"/>
      <c r="W875" s="227"/>
      <c r="X875" s="227"/>
      <c r="Y875" s="231">
        <f>SUM(Y765:Y874)</f>
        <v>9823.4</v>
      </c>
      <c r="Z875" s="234">
        <f>SUM(Z765:Z874)</f>
        <v>9823.4</v>
      </c>
      <c r="AA875" s="359" t="s">
        <v>1011</v>
      </c>
      <c r="AB875" s="316" t="s">
        <v>454</v>
      </c>
      <c r="AC875" s="186"/>
      <c r="AD875" s="186"/>
      <c r="AE875" s="186"/>
      <c r="AF875" s="50"/>
      <c r="AG875" s="50"/>
      <c r="AH875" s="50"/>
      <c r="AI875" s="50"/>
      <c r="AJ875" s="50"/>
      <c r="AK875" s="50"/>
      <c r="AL875" s="50"/>
      <c r="AM875" s="50"/>
      <c r="AN875" s="50"/>
      <c r="AO875" s="50"/>
      <c r="AP875" s="50"/>
      <c r="AQ875" s="50"/>
      <c r="AR875" s="50"/>
    </row>
    <row r="876" spans="1:45" s="51" customFormat="1" ht="30" customHeight="1">
      <c r="A876" s="384"/>
      <c r="B876" s="385"/>
      <c r="C876" s="386" t="s">
        <v>785</v>
      </c>
      <c r="D876" s="312"/>
      <c r="E876" s="312"/>
      <c r="F876" s="386"/>
      <c r="G876" s="312"/>
      <c r="H876" s="312"/>
      <c r="I876" s="386"/>
      <c r="J876" s="386"/>
      <c r="K876" s="386"/>
      <c r="L876" s="313">
        <f>SUM(L599+L736+L751+L757+L763+L875)</f>
        <v>45.110416666640958</v>
      </c>
      <c r="M876" s="313">
        <f>SUM(M599+M736+M751+M757+M763+M875)</f>
        <v>6.1541666666453239</v>
      </c>
      <c r="N876" s="313">
        <f>SUM(N599+N736+N751+N757+N763+N875)</f>
        <v>18.601388888899237</v>
      </c>
      <c r="O876" s="313">
        <f>SUM(O599+O736+O751+O757+O763+O875)</f>
        <v>504.0416666667079</v>
      </c>
      <c r="P876" s="313"/>
      <c r="Q876" s="313"/>
      <c r="R876" s="313"/>
      <c r="S876" s="313"/>
      <c r="T876" s="409"/>
      <c r="U876" s="313"/>
      <c r="V876" s="148"/>
      <c r="W876" s="144"/>
      <c r="X876" s="144"/>
      <c r="Y876" s="144"/>
      <c r="Z876" s="144"/>
      <c r="AA876" s="144"/>
      <c r="AB876" s="186"/>
      <c r="AC876" s="186"/>
      <c r="AD876" s="186"/>
      <c r="AE876" s="186"/>
      <c r="AF876" s="50"/>
      <c r="AG876" s="50"/>
      <c r="AH876" s="50"/>
      <c r="AI876" s="50"/>
      <c r="AJ876" s="50"/>
      <c r="AK876" s="50"/>
      <c r="AL876" s="50"/>
      <c r="AM876" s="50"/>
      <c r="AN876" s="50"/>
      <c r="AO876" s="50"/>
      <c r="AP876" s="50"/>
      <c r="AQ876" s="50"/>
      <c r="AR876" s="50"/>
    </row>
    <row r="877" spans="1:45" ht="30" customHeight="1">
      <c r="B877" s="610"/>
      <c r="C877" s="387"/>
      <c r="D877" s="388"/>
      <c r="E877" s="388"/>
      <c r="F877" s="389"/>
      <c r="G877" s="388"/>
      <c r="H877" s="388"/>
      <c r="I877" s="389"/>
      <c r="J877" s="389"/>
      <c r="K877" s="389"/>
      <c r="L877" s="390"/>
      <c r="M877" s="390"/>
      <c r="N877" s="390"/>
      <c r="O877" s="390"/>
      <c r="P877" s="390"/>
      <c r="Q877" s="390"/>
      <c r="R877" s="390"/>
      <c r="S877" s="391"/>
      <c r="T877" s="420"/>
      <c r="U877" s="390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</row>
    <row r="878" spans="1:45" ht="30" customHeight="1">
      <c r="C878" s="671"/>
      <c r="D878" s="672"/>
      <c r="E878" s="672"/>
      <c r="F878" s="673"/>
      <c r="G878" s="672"/>
      <c r="H878" s="672"/>
      <c r="I878" s="673"/>
      <c r="J878" s="673"/>
      <c r="K878" s="673"/>
      <c r="L878" s="674"/>
      <c r="M878" s="673"/>
      <c r="N878" s="673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1"/>
    </row>
    <row r="879" spans="1:45" ht="30" customHeight="1"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1"/>
    </row>
    <row r="880" spans="1:45" ht="30" customHeight="1"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1"/>
    </row>
    <row r="881" spans="12:45" ht="30" customHeight="1"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1"/>
    </row>
    <row r="882" spans="12:45" ht="30" customHeight="1"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1"/>
    </row>
    <row r="883" spans="12:45" ht="30" customHeight="1"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1"/>
    </row>
    <row r="884" spans="12:45" ht="30" customHeight="1"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1"/>
    </row>
    <row r="885" spans="12:45" ht="30" customHeight="1"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1"/>
    </row>
    <row r="886" spans="12:45" ht="30" customHeight="1"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1"/>
    </row>
    <row r="887" spans="12:45" ht="30" customHeight="1"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1"/>
    </row>
    <row r="888" spans="12:45" ht="30" customHeight="1"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1"/>
    </row>
    <row r="889" spans="12:45" ht="30" customHeight="1"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1"/>
    </row>
    <row r="890" spans="12:45" ht="30" customHeight="1"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1"/>
    </row>
    <row r="891" spans="12:45" ht="30" customHeight="1"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1"/>
    </row>
    <row r="892" spans="12:45" ht="30" customHeight="1">
      <c r="AF892" s="10"/>
      <c r="AG892" s="10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1"/>
    </row>
    <row r="893" spans="12:45" ht="30" customHeight="1"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1"/>
    </row>
    <row r="894" spans="12:45" ht="30" customHeight="1">
      <c r="L894" s="23"/>
    </row>
  </sheetData>
  <autoFilter ref="A13:AA876">
    <filterColumn colId="2"/>
  </autoFilter>
  <mergeCells count="612">
    <mergeCell ref="A41:A42"/>
    <mergeCell ref="B41:B42"/>
    <mergeCell ref="C41:C42"/>
    <mergeCell ref="D41:D42"/>
    <mergeCell ref="E41:E42"/>
    <mergeCell ref="C450:C454"/>
    <mergeCell ref="B450:B454"/>
    <mergeCell ref="A450:A454"/>
    <mergeCell ref="D450:D454"/>
    <mergeCell ref="E450:E454"/>
    <mergeCell ref="B423:B425"/>
    <mergeCell ref="A423:A425"/>
    <mergeCell ref="C377:C380"/>
    <mergeCell ref="D377:D380"/>
    <mergeCell ref="B377:B380"/>
    <mergeCell ref="A377:A380"/>
    <mergeCell ref="E377:E380"/>
    <mergeCell ref="C382:C383"/>
    <mergeCell ref="B382:B383"/>
    <mergeCell ref="A382:A383"/>
    <mergeCell ref="A410:A412"/>
    <mergeCell ref="B404:B405"/>
    <mergeCell ref="A404:A405"/>
    <mergeCell ref="E385:E394"/>
    <mergeCell ref="D690:D691"/>
    <mergeCell ref="E690:E691"/>
    <mergeCell ref="B690:B691"/>
    <mergeCell ref="A690:A691"/>
    <mergeCell ref="C546:C548"/>
    <mergeCell ref="B546:B548"/>
    <mergeCell ref="A546:A548"/>
    <mergeCell ref="C592:C593"/>
    <mergeCell ref="D592:D593"/>
    <mergeCell ref="B592:B593"/>
    <mergeCell ref="A592:A593"/>
    <mergeCell ref="E592:E593"/>
    <mergeCell ref="D577:D578"/>
    <mergeCell ref="C577:C578"/>
    <mergeCell ref="B577:B578"/>
    <mergeCell ref="A577:A578"/>
    <mergeCell ref="D557:D558"/>
    <mergeCell ref="C557:C558"/>
    <mergeCell ref="E571:E572"/>
    <mergeCell ref="E574:E575"/>
    <mergeCell ref="E577:E578"/>
    <mergeCell ref="A655:A656"/>
    <mergeCell ref="E382:E383"/>
    <mergeCell ref="A259:A261"/>
    <mergeCell ref="D259:D261"/>
    <mergeCell ref="A335:A336"/>
    <mergeCell ref="D335:D336"/>
    <mergeCell ref="E335:E336"/>
    <mergeCell ref="C396:C399"/>
    <mergeCell ref="B396:B399"/>
    <mergeCell ref="A396:A399"/>
    <mergeCell ref="D396:D399"/>
    <mergeCell ref="E396:E399"/>
    <mergeCell ref="E357:E358"/>
    <mergeCell ref="E363:E364"/>
    <mergeCell ref="E368:E369"/>
    <mergeCell ref="A363:A364"/>
    <mergeCell ref="A345:A346"/>
    <mergeCell ref="B349:B350"/>
    <mergeCell ref="C349:C350"/>
    <mergeCell ref="D349:D350"/>
    <mergeCell ref="B352:B353"/>
    <mergeCell ref="C352:C353"/>
    <mergeCell ref="D352:D353"/>
    <mergeCell ref="A278:A281"/>
    <mergeCell ref="E290:E291"/>
    <mergeCell ref="E259:E261"/>
    <mergeCell ref="C275:C276"/>
    <mergeCell ref="B275:B276"/>
    <mergeCell ref="A275:A276"/>
    <mergeCell ref="E275:E276"/>
    <mergeCell ref="D275:D276"/>
    <mergeCell ref="C249:C251"/>
    <mergeCell ref="B249:B251"/>
    <mergeCell ref="D266:D267"/>
    <mergeCell ref="E253:E254"/>
    <mergeCell ref="E256:E257"/>
    <mergeCell ref="E263:E264"/>
    <mergeCell ref="B270:B271"/>
    <mergeCell ref="D253:D254"/>
    <mergeCell ref="A256:A257"/>
    <mergeCell ref="B256:B257"/>
    <mergeCell ref="C256:C257"/>
    <mergeCell ref="D256:D257"/>
    <mergeCell ref="A249:A251"/>
    <mergeCell ref="C259:C261"/>
    <mergeCell ref="A266:A267"/>
    <mergeCell ref="A263:A264"/>
    <mergeCell ref="A253:A254"/>
    <mergeCell ref="E35:E36"/>
    <mergeCell ref="E45:E46"/>
    <mergeCell ref="E27:E29"/>
    <mergeCell ref="E38:E39"/>
    <mergeCell ref="C230:C239"/>
    <mergeCell ref="B230:B239"/>
    <mergeCell ref="A230:A239"/>
    <mergeCell ref="D230:D239"/>
    <mergeCell ref="E230:E239"/>
    <mergeCell ref="A168:A169"/>
    <mergeCell ref="D184:D185"/>
    <mergeCell ref="C184:C185"/>
    <mergeCell ref="B184:B185"/>
    <mergeCell ref="A184:A185"/>
    <mergeCell ref="D201:D202"/>
    <mergeCell ref="C201:C202"/>
    <mergeCell ref="B201:B202"/>
    <mergeCell ref="E208:E209"/>
    <mergeCell ref="E211:E212"/>
    <mergeCell ref="E220:E222"/>
    <mergeCell ref="D168:D169"/>
    <mergeCell ref="A220:A222"/>
    <mergeCell ref="C208:C209"/>
    <mergeCell ref="B208:B209"/>
    <mergeCell ref="A72:A73"/>
    <mergeCell ref="C104:C105"/>
    <mergeCell ref="B104:B105"/>
    <mergeCell ref="A104:A105"/>
    <mergeCell ref="C97:C98"/>
    <mergeCell ref="B97:B98"/>
    <mergeCell ref="A208:A209"/>
    <mergeCell ref="A145:A146"/>
    <mergeCell ref="A142:A143"/>
    <mergeCell ref="A97:A98"/>
    <mergeCell ref="C118:C120"/>
    <mergeCell ref="B168:B169"/>
    <mergeCell ref="A179:A180"/>
    <mergeCell ref="A107:A109"/>
    <mergeCell ref="A211:A212"/>
    <mergeCell ref="A201:A202"/>
    <mergeCell ref="D187:D189"/>
    <mergeCell ref="D208:D209"/>
    <mergeCell ref="C220:C222"/>
    <mergeCell ref="C211:C212"/>
    <mergeCell ref="B211:B212"/>
    <mergeCell ref="D270:D271"/>
    <mergeCell ref="C270:C271"/>
    <mergeCell ref="D244:D245"/>
    <mergeCell ref="C244:C245"/>
    <mergeCell ref="B244:B245"/>
    <mergeCell ref="D211:D212"/>
    <mergeCell ref="B253:B254"/>
    <mergeCell ref="D249:D251"/>
    <mergeCell ref="B259:B261"/>
    <mergeCell ref="A193:A194"/>
    <mergeCell ref="A187:A189"/>
    <mergeCell ref="D385:D394"/>
    <mergeCell ref="D290:D291"/>
    <mergeCell ref="C290:C291"/>
    <mergeCell ref="B290:B291"/>
    <mergeCell ref="A290:A291"/>
    <mergeCell ref="D283:D288"/>
    <mergeCell ref="C283:C288"/>
    <mergeCell ref="B283:B288"/>
    <mergeCell ref="A283:A288"/>
    <mergeCell ref="D382:D383"/>
    <mergeCell ref="B360:B361"/>
    <mergeCell ref="C360:C361"/>
    <mergeCell ref="D360:D361"/>
    <mergeCell ref="D326:D327"/>
    <mergeCell ref="C326:C327"/>
    <mergeCell ref="A368:A369"/>
    <mergeCell ref="D363:D364"/>
    <mergeCell ref="C363:C364"/>
    <mergeCell ref="B363:B364"/>
    <mergeCell ref="D357:D358"/>
    <mergeCell ref="B357:B358"/>
    <mergeCell ref="C335:C336"/>
    <mergeCell ref="B335:B336"/>
    <mergeCell ref="B444:B445"/>
    <mergeCell ref="C357:C358"/>
    <mergeCell ref="E187:E189"/>
    <mergeCell ref="C447:C448"/>
    <mergeCell ref="A270:A271"/>
    <mergeCell ref="D565:D567"/>
    <mergeCell ref="C565:C567"/>
    <mergeCell ref="B565:B567"/>
    <mergeCell ref="A565:A567"/>
    <mergeCell ref="D550:D551"/>
    <mergeCell ref="C550:C551"/>
    <mergeCell ref="B550:B551"/>
    <mergeCell ref="A550:A551"/>
    <mergeCell ref="B434:B435"/>
    <mergeCell ref="C434:C435"/>
    <mergeCell ref="D434:D435"/>
    <mergeCell ref="A434:A435"/>
    <mergeCell ref="D546:D548"/>
    <mergeCell ref="D410:D412"/>
    <mergeCell ref="C410:C412"/>
    <mergeCell ref="B410:B412"/>
    <mergeCell ref="E278:E281"/>
    <mergeCell ref="D278:D281"/>
    <mergeCell ref="C278:C281"/>
    <mergeCell ref="A447:A448"/>
    <mergeCell ref="D456:D457"/>
    <mergeCell ref="C456:C457"/>
    <mergeCell ref="B456:B457"/>
    <mergeCell ref="A456:A457"/>
    <mergeCell ref="D459:D460"/>
    <mergeCell ref="C459:C460"/>
    <mergeCell ref="B459:B460"/>
    <mergeCell ref="A459:A460"/>
    <mergeCell ref="A439:A442"/>
    <mergeCell ref="B439:B442"/>
    <mergeCell ref="C439:C442"/>
    <mergeCell ref="D439:D442"/>
    <mergeCell ref="C503:C504"/>
    <mergeCell ref="B503:B504"/>
    <mergeCell ref="A444:A445"/>
    <mergeCell ref="A352:A353"/>
    <mergeCell ref="B326:B327"/>
    <mergeCell ref="A326:A327"/>
    <mergeCell ref="C329:C331"/>
    <mergeCell ref="B329:B331"/>
    <mergeCell ref="D368:D369"/>
    <mergeCell ref="B368:B369"/>
    <mergeCell ref="C368:C369"/>
    <mergeCell ref="A357:A358"/>
    <mergeCell ref="A360:A361"/>
    <mergeCell ref="D345:D346"/>
    <mergeCell ref="A349:A350"/>
    <mergeCell ref="C385:C394"/>
    <mergeCell ref="B385:B394"/>
    <mergeCell ref="A385:A394"/>
    <mergeCell ref="C345:C346"/>
    <mergeCell ref="B345:B346"/>
    <mergeCell ref="B61:B62"/>
    <mergeCell ref="E134:E138"/>
    <mergeCell ref="B64:B68"/>
    <mergeCell ref="D314:D318"/>
    <mergeCell ref="C314:C318"/>
    <mergeCell ref="B314:B318"/>
    <mergeCell ref="D263:D264"/>
    <mergeCell ref="C263:C264"/>
    <mergeCell ref="B263:B264"/>
    <mergeCell ref="C253:C254"/>
    <mergeCell ref="B193:B194"/>
    <mergeCell ref="B179:B180"/>
    <mergeCell ref="D193:D194"/>
    <mergeCell ref="C193:C194"/>
    <mergeCell ref="C187:C189"/>
    <mergeCell ref="B187:B189"/>
    <mergeCell ref="E244:E245"/>
    <mergeCell ref="E249:E251"/>
    <mergeCell ref="D107:D109"/>
    <mergeCell ref="C142:C143"/>
    <mergeCell ref="B142:B143"/>
    <mergeCell ref="D87:D89"/>
    <mergeCell ref="C87:C89"/>
    <mergeCell ref="B87:B89"/>
    <mergeCell ref="E55:E59"/>
    <mergeCell ref="E61:E62"/>
    <mergeCell ref="E64:E68"/>
    <mergeCell ref="B107:B109"/>
    <mergeCell ref="D145:D146"/>
    <mergeCell ref="D165:D166"/>
    <mergeCell ref="C165:C166"/>
    <mergeCell ref="B165:B166"/>
    <mergeCell ref="E72:E73"/>
    <mergeCell ref="D72:D73"/>
    <mergeCell ref="C72:C73"/>
    <mergeCell ref="B72:B73"/>
    <mergeCell ref="C145:C146"/>
    <mergeCell ref="B145:B146"/>
    <mergeCell ref="D104:D105"/>
    <mergeCell ref="E104:E105"/>
    <mergeCell ref="D97:D98"/>
    <mergeCell ref="E75:E76"/>
    <mergeCell ref="E78:E85"/>
    <mergeCell ref="E113:E114"/>
    <mergeCell ref="D159:D160"/>
    <mergeCell ref="E159:E160"/>
    <mergeCell ref="C159:C160"/>
    <mergeCell ref="C107:C109"/>
    <mergeCell ref="D118:D120"/>
    <mergeCell ref="B118:B120"/>
    <mergeCell ref="B134:B138"/>
    <mergeCell ref="C134:C138"/>
    <mergeCell ref="D134:D138"/>
    <mergeCell ref="D142:D143"/>
    <mergeCell ref="A134:A138"/>
    <mergeCell ref="A35:A36"/>
    <mergeCell ref="A45:A46"/>
    <mergeCell ref="D48:D49"/>
    <mergeCell ref="C48:C49"/>
    <mergeCell ref="B48:B49"/>
    <mergeCell ref="A48:A49"/>
    <mergeCell ref="B78:B85"/>
    <mergeCell ref="A78:A85"/>
    <mergeCell ref="A75:A76"/>
    <mergeCell ref="C64:C68"/>
    <mergeCell ref="D64:D68"/>
    <mergeCell ref="D38:D39"/>
    <mergeCell ref="A38:A39"/>
    <mergeCell ref="D35:D36"/>
    <mergeCell ref="C35:C36"/>
    <mergeCell ref="B35:B36"/>
    <mergeCell ref="D45:D46"/>
    <mergeCell ref="C38:C39"/>
    <mergeCell ref="B38:B39"/>
    <mergeCell ref="C45:C46"/>
    <mergeCell ref="B45:B46"/>
    <mergeCell ref="B55:B59"/>
    <mergeCell ref="C55:C59"/>
    <mergeCell ref="D55:D59"/>
    <mergeCell ref="A314:A318"/>
    <mergeCell ref="A329:A331"/>
    <mergeCell ref="D329:D331"/>
    <mergeCell ref="A165:A166"/>
    <mergeCell ref="A162:A163"/>
    <mergeCell ref="B159:B160"/>
    <mergeCell ref="A159:A160"/>
    <mergeCell ref="D156:D157"/>
    <mergeCell ref="C156:C157"/>
    <mergeCell ref="C168:C169"/>
    <mergeCell ref="C179:C180"/>
    <mergeCell ref="D179:D180"/>
    <mergeCell ref="B156:B157"/>
    <mergeCell ref="A156:A157"/>
    <mergeCell ref="D162:D163"/>
    <mergeCell ref="C162:C163"/>
    <mergeCell ref="B162:B163"/>
    <mergeCell ref="D338:D339"/>
    <mergeCell ref="C338:C339"/>
    <mergeCell ref="B338:B339"/>
    <mergeCell ref="A338:A339"/>
    <mergeCell ref="D220:D222"/>
    <mergeCell ref="B220:B222"/>
    <mergeCell ref="A311:A312"/>
    <mergeCell ref="D311:D312"/>
    <mergeCell ref="D308:D309"/>
    <mergeCell ref="C308:C309"/>
    <mergeCell ref="B308:B309"/>
    <mergeCell ref="D299:D300"/>
    <mergeCell ref="C299:C300"/>
    <mergeCell ref="B299:B300"/>
    <mergeCell ref="A299:A300"/>
    <mergeCell ref="C311:C312"/>
    <mergeCell ref="B311:B312"/>
    <mergeCell ref="A308:A309"/>
    <mergeCell ref="A244:A245"/>
    <mergeCell ref="C266:C267"/>
    <mergeCell ref="B266:B267"/>
    <mergeCell ref="B278:B281"/>
    <mergeCell ref="D476:D478"/>
    <mergeCell ref="C476:C478"/>
    <mergeCell ref="B476:B478"/>
    <mergeCell ref="A476:A478"/>
    <mergeCell ref="A506:A507"/>
    <mergeCell ref="B506:B507"/>
    <mergeCell ref="C506:C507"/>
    <mergeCell ref="D506:D507"/>
    <mergeCell ref="A496:A497"/>
    <mergeCell ref="B496:B497"/>
    <mergeCell ref="C496:C497"/>
    <mergeCell ref="D496:D497"/>
    <mergeCell ref="C488:C489"/>
    <mergeCell ref="B488:B489"/>
    <mergeCell ref="A488:A489"/>
    <mergeCell ref="D488:D489"/>
    <mergeCell ref="D503:D504"/>
    <mergeCell ref="D465:D466"/>
    <mergeCell ref="C465:C466"/>
    <mergeCell ref="B465:B466"/>
    <mergeCell ref="D423:D425"/>
    <mergeCell ref="A465:A466"/>
    <mergeCell ref="C491:C492"/>
    <mergeCell ref="A2:N2"/>
    <mergeCell ref="A3:N3"/>
    <mergeCell ref="A4:N4"/>
    <mergeCell ref="A9:A12"/>
    <mergeCell ref="B9:B12"/>
    <mergeCell ref="C9:C12"/>
    <mergeCell ref="D9:D12"/>
    <mergeCell ref="E9:E12"/>
    <mergeCell ref="F9:F12"/>
    <mergeCell ref="I9:J9"/>
    <mergeCell ref="B8:F8"/>
    <mergeCell ref="B7:C7"/>
    <mergeCell ref="A18:A19"/>
    <mergeCell ref="C18:C19"/>
    <mergeCell ref="D18:D19"/>
    <mergeCell ref="C31:C32"/>
    <mergeCell ref="B31:B32"/>
    <mergeCell ref="A31:A32"/>
    <mergeCell ref="C27:C29"/>
    <mergeCell ref="B27:B29"/>
    <mergeCell ref="A27:A29"/>
    <mergeCell ref="D27:D29"/>
    <mergeCell ref="B18:B19"/>
    <mergeCell ref="D31:D32"/>
    <mergeCell ref="C21:C23"/>
    <mergeCell ref="B21:B23"/>
    <mergeCell ref="A21:A23"/>
    <mergeCell ref="A55:A59"/>
    <mergeCell ref="A64:A68"/>
    <mergeCell ref="A118:A120"/>
    <mergeCell ref="B75:B76"/>
    <mergeCell ref="C75:C76"/>
    <mergeCell ref="D75:D76"/>
    <mergeCell ref="A129:A132"/>
    <mergeCell ref="B129:B132"/>
    <mergeCell ref="C78:C85"/>
    <mergeCell ref="D78:D85"/>
    <mergeCell ref="A87:A89"/>
    <mergeCell ref="D94:D95"/>
    <mergeCell ref="C94:C95"/>
    <mergeCell ref="B94:B95"/>
    <mergeCell ref="A94:A95"/>
    <mergeCell ref="C129:C132"/>
    <mergeCell ref="D129:D132"/>
    <mergeCell ref="D61:D62"/>
    <mergeCell ref="A61:A62"/>
    <mergeCell ref="D113:D114"/>
    <mergeCell ref="C113:C114"/>
    <mergeCell ref="B113:B114"/>
    <mergeCell ref="A113:A114"/>
    <mergeCell ref="C61:C62"/>
    <mergeCell ref="Z9:Z10"/>
    <mergeCell ref="AA9:AA12"/>
    <mergeCell ref="G10:G12"/>
    <mergeCell ref="H10:H12"/>
    <mergeCell ref="I10:I12"/>
    <mergeCell ref="J10:J12"/>
    <mergeCell ref="T9:T12"/>
    <mergeCell ref="U9:U12"/>
    <mergeCell ref="V9:V10"/>
    <mergeCell ref="W9:W10"/>
    <mergeCell ref="X9:X10"/>
    <mergeCell ref="Y9:Y10"/>
    <mergeCell ref="K9:K12"/>
    <mergeCell ref="L9:O9"/>
    <mergeCell ref="P9:P12"/>
    <mergeCell ref="Q9:Q12"/>
    <mergeCell ref="S9:S12"/>
    <mergeCell ref="R9:R12"/>
    <mergeCell ref="E18:E19"/>
    <mergeCell ref="E31:E32"/>
    <mergeCell ref="D21:D23"/>
    <mergeCell ref="E21:E23"/>
    <mergeCell ref="A503:A504"/>
    <mergeCell ref="D532:D539"/>
    <mergeCell ref="C532:C539"/>
    <mergeCell ref="B532:B539"/>
    <mergeCell ref="A532:A539"/>
    <mergeCell ref="E118:E120"/>
    <mergeCell ref="E48:E49"/>
    <mergeCell ref="E97:E98"/>
    <mergeCell ref="E87:E89"/>
    <mergeCell ref="E179:E180"/>
    <mergeCell ref="E184:E185"/>
    <mergeCell ref="E193:E194"/>
    <mergeCell ref="E201:E202"/>
    <mergeCell ref="E107:E109"/>
    <mergeCell ref="E142:E143"/>
    <mergeCell ref="E145:E146"/>
    <mergeCell ref="E162:E163"/>
    <mergeCell ref="E168:E169"/>
    <mergeCell ref="E165:E166"/>
    <mergeCell ref="E129:E132"/>
    <mergeCell ref="E465:E466"/>
    <mergeCell ref="E506:E507"/>
    <mergeCell ref="E444:E445"/>
    <mergeCell ref="E447:E448"/>
    <mergeCell ref="E456:E457"/>
    <mergeCell ref="E459:E460"/>
    <mergeCell ref="E476:E478"/>
    <mergeCell ref="E488:E489"/>
    <mergeCell ref="E266:E267"/>
    <mergeCell ref="E283:E288"/>
    <mergeCell ref="E308:E309"/>
    <mergeCell ref="E326:E327"/>
    <mergeCell ref="E345:E346"/>
    <mergeCell ref="E349:E350"/>
    <mergeCell ref="E352:E353"/>
    <mergeCell ref="E270:E271"/>
    <mergeCell ref="E299:E300"/>
    <mergeCell ref="E311:E312"/>
    <mergeCell ref="E329:E331"/>
    <mergeCell ref="E314:E318"/>
    <mergeCell ref="E410:E412"/>
    <mergeCell ref="E407:E408"/>
    <mergeCell ref="E360:E361"/>
    <mergeCell ref="E423:E425"/>
    <mergeCell ref="E509:E510"/>
    <mergeCell ref="E522:E530"/>
    <mergeCell ref="E557:E558"/>
    <mergeCell ref="E532:E539"/>
    <mergeCell ref="E543:E544"/>
    <mergeCell ref="E550:E551"/>
    <mergeCell ref="E565:E567"/>
    <mergeCell ref="E496:E497"/>
    <mergeCell ref="E503:E504"/>
    <mergeCell ref="E546:E548"/>
    <mergeCell ref="E560:E561"/>
    <mergeCell ref="B543:B544"/>
    <mergeCell ref="A543:A544"/>
    <mergeCell ref="D509:D510"/>
    <mergeCell ref="D522:D530"/>
    <mergeCell ref="C522:C530"/>
    <mergeCell ref="B522:B530"/>
    <mergeCell ref="A522:A530"/>
    <mergeCell ref="A557:A558"/>
    <mergeCell ref="B738:B739"/>
    <mergeCell ref="C738:C739"/>
    <mergeCell ref="D738:D739"/>
    <mergeCell ref="A574:A575"/>
    <mergeCell ref="C509:C510"/>
    <mergeCell ref="B509:B510"/>
    <mergeCell ref="A509:A510"/>
    <mergeCell ref="B557:B558"/>
    <mergeCell ref="A571:A572"/>
    <mergeCell ref="D543:D544"/>
    <mergeCell ref="C543:C544"/>
    <mergeCell ref="D560:D561"/>
    <mergeCell ref="C560:C561"/>
    <mergeCell ref="B560:B561"/>
    <mergeCell ref="A560:A561"/>
    <mergeCell ref="A604:A606"/>
    <mergeCell ref="E738:E739"/>
    <mergeCell ref="E604:E606"/>
    <mergeCell ref="D571:D572"/>
    <mergeCell ref="C571:C572"/>
    <mergeCell ref="B571:B572"/>
    <mergeCell ref="D574:D575"/>
    <mergeCell ref="C574:C575"/>
    <mergeCell ref="B574:B575"/>
    <mergeCell ref="E834:E835"/>
    <mergeCell ref="D834:D835"/>
    <mergeCell ref="C834:C835"/>
    <mergeCell ref="B834:B835"/>
    <mergeCell ref="D604:D606"/>
    <mergeCell ref="C604:C606"/>
    <mergeCell ref="B604:B606"/>
    <mergeCell ref="E655:E656"/>
    <mergeCell ref="D655:D656"/>
    <mergeCell ref="C655:C656"/>
    <mergeCell ref="B655:B656"/>
    <mergeCell ref="D695:D696"/>
    <mergeCell ref="E695:E696"/>
    <mergeCell ref="C695:C696"/>
    <mergeCell ref="B695:B696"/>
    <mergeCell ref="C690:C691"/>
    <mergeCell ref="A810:A814"/>
    <mergeCell ref="B807:B808"/>
    <mergeCell ref="A807:A808"/>
    <mergeCell ref="E741:E742"/>
    <mergeCell ref="D741:D742"/>
    <mergeCell ref="C741:C742"/>
    <mergeCell ref="B741:B742"/>
    <mergeCell ref="E788:E789"/>
    <mergeCell ref="D788:D789"/>
    <mergeCell ref="C788:C789"/>
    <mergeCell ref="B788:B789"/>
    <mergeCell ref="A788:A789"/>
    <mergeCell ref="A784:A786"/>
    <mergeCell ref="A741:A742"/>
    <mergeCell ref="E784:E786"/>
    <mergeCell ref="D784:D786"/>
    <mergeCell ref="C784:C786"/>
    <mergeCell ref="B784:B786"/>
    <mergeCell ref="E462:E463"/>
    <mergeCell ref="C462:C463"/>
    <mergeCell ref="B462:B463"/>
    <mergeCell ref="A462:A463"/>
    <mergeCell ref="E439:E442"/>
    <mergeCell ref="E404:E405"/>
    <mergeCell ref="D404:D405"/>
    <mergeCell ref="C404:C405"/>
    <mergeCell ref="D407:D408"/>
    <mergeCell ref="C407:C408"/>
    <mergeCell ref="B407:B408"/>
    <mergeCell ref="A407:A408"/>
    <mergeCell ref="E434:E435"/>
    <mergeCell ref="C444:C445"/>
    <mergeCell ref="D444:D445"/>
    <mergeCell ref="D447:D448"/>
    <mergeCell ref="C416:C417"/>
    <mergeCell ref="B416:B417"/>
    <mergeCell ref="A416:A417"/>
    <mergeCell ref="D416:D417"/>
    <mergeCell ref="E416:E417"/>
    <mergeCell ref="C423:C425"/>
    <mergeCell ref="D462:D463"/>
    <mergeCell ref="B447:B448"/>
    <mergeCell ref="E838:E839"/>
    <mergeCell ref="D838:D839"/>
    <mergeCell ref="C838:C839"/>
    <mergeCell ref="B838:B839"/>
    <mergeCell ref="A838:A839"/>
    <mergeCell ref="E807:E808"/>
    <mergeCell ref="D807:D808"/>
    <mergeCell ref="C807:C808"/>
    <mergeCell ref="B491:B492"/>
    <mergeCell ref="A491:A492"/>
    <mergeCell ref="D491:D492"/>
    <mergeCell ref="E491:E492"/>
    <mergeCell ref="E650:E651"/>
    <mergeCell ref="D650:D651"/>
    <mergeCell ref="C650:C651"/>
    <mergeCell ref="B650:B651"/>
    <mergeCell ref="A650:A651"/>
    <mergeCell ref="A695:A696"/>
    <mergeCell ref="A738:A739"/>
    <mergeCell ref="A834:A835"/>
    <mergeCell ref="E810:E814"/>
    <mergeCell ref="D810:D814"/>
    <mergeCell ref="C810:C814"/>
    <mergeCell ref="B810:B814"/>
  </mergeCells>
  <dataValidations disablePrompts="1" count="1">
    <dataValidation showDropDown="1" sqref="U434:U435"/>
  </dataValidations>
  <printOptions horizontalCentered="1" verticalCentered="1"/>
  <pageMargins left="0.55138888888888904" right="0.35416666666666702" top="0.39374999999999999" bottom="0.196527777777778" header="0.51180555555555596" footer="0.51180555555555596"/>
  <pageSetup paperSize="9" scale="47" firstPageNumber="0" orientation="landscape" horizontalDpi="300" verticalDpi="300" r:id="rId1"/>
  <headerFooter alignWithMargins="0"/>
  <colBreaks count="2" manualBreakCount="2">
    <brk id="27" max="1048575" man="1"/>
    <brk id="4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SOP DATA NR1 August-15</vt:lpstr>
      <vt:lpstr>'SOP DATA NR1 August-15'!Print_Area</vt:lpstr>
      <vt:lpstr>'SOP DATA NR1 August-15'!Print_Titles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 n</dc:creator>
  <cp:lastModifiedBy>60001862</cp:lastModifiedBy>
  <cp:lastPrinted>2015-12-18T04:23:30Z</cp:lastPrinted>
  <dcterms:created xsi:type="dcterms:W3CDTF">2014-12-12T12:59:27Z</dcterms:created>
  <dcterms:modified xsi:type="dcterms:W3CDTF">2015-12-18T04:23:57Z</dcterms:modified>
</cp:coreProperties>
</file>